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140BB626-0409-44EA-A2C9-C056A88DE5A2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TradeSheet!$BD$44</definedName>
    <definedName name="ShippingCost">TradeSheet!$BF$8</definedName>
    <definedName name="Target">TradeSheet!$BD$49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B2" i="7"/>
  <c r="B342" i="3"/>
  <c r="B382" i="3"/>
  <c r="B383" i="3"/>
  <c r="B384" i="3"/>
  <c r="B385" i="3"/>
  <c r="B386" i="3"/>
  <c r="B387" i="3"/>
  <c r="B388" i="3"/>
  <c r="B389" i="3"/>
  <c r="B390" i="3"/>
  <c r="D390" i="3" s="1"/>
  <c r="B391" i="3"/>
  <c r="B392" i="3"/>
  <c r="D392" i="3" s="1"/>
  <c r="B393" i="3"/>
  <c r="D393" i="3" s="1"/>
  <c r="B394" i="3"/>
  <c r="D394" i="3" s="1"/>
  <c r="B395" i="3"/>
  <c r="D395" i="3" s="1"/>
  <c r="B396" i="3"/>
  <c r="D396" i="3" s="1"/>
  <c r="B397" i="3"/>
  <c r="D397" i="3" s="1"/>
  <c r="B398" i="3"/>
  <c r="D398" i="3" s="1"/>
  <c r="D399" i="3"/>
  <c r="D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D391" i="3"/>
  <c r="N1" i="5"/>
  <c r="B110" i="3" l="1"/>
  <c r="B111" i="3"/>
  <c r="B112" i="3"/>
  <c r="B113" i="3"/>
  <c r="B114" i="3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B70" i="3"/>
  <c r="D70" i="3" s="1"/>
  <c r="B71" i="3"/>
  <c r="D71" i="3" s="1"/>
  <c r="B72" i="3"/>
  <c r="D72" i="3" s="1"/>
  <c r="B73" i="3"/>
  <c r="D73" i="3" s="1"/>
  <c r="B74" i="3"/>
  <c r="D74" i="3" s="1"/>
  <c r="B75" i="3"/>
  <c r="D75" i="3" s="1"/>
  <c r="B76" i="3"/>
  <c r="D76" i="3" s="1"/>
  <c r="B77" i="3"/>
  <c r="D77" i="3" s="1"/>
  <c r="B78" i="3"/>
  <c r="D78" i="3" s="1"/>
  <c r="B79" i="3"/>
  <c r="D79" i="3" s="1"/>
  <c r="B80" i="3"/>
  <c r="D80" i="3" s="1"/>
  <c r="B81" i="3"/>
  <c r="D81" i="3" s="1"/>
  <c r="B82" i="3"/>
  <c r="D82" i="3" s="1"/>
  <c r="B83" i="3"/>
  <c r="D83" i="3" s="1"/>
  <c r="B84" i="3"/>
  <c r="D84" i="3" s="1"/>
  <c r="B85" i="3"/>
  <c r="D85" i="3" s="1"/>
  <c r="B86" i="3"/>
  <c r="D86" i="3" s="1"/>
  <c r="B87" i="3"/>
  <c r="D87" i="3" s="1"/>
  <c r="B88" i="3"/>
  <c r="D88" i="3" s="1"/>
  <c r="B89" i="3"/>
  <c r="D89" i="3" s="1"/>
  <c r="B90" i="3"/>
  <c r="D90" i="3" s="1"/>
  <c r="B91" i="3"/>
  <c r="D91" i="3" s="1"/>
  <c r="B92" i="3"/>
  <c r="D92" i="3" s="1"/>
  <c r="B93" i="3"/>
  <c r="D93" i="3" s="1"/>
  <c r="B94" i="3"/>
  <c r="D94" i="3" s="1"/>
  <c r="B95" i="3"/>
  <c r="D95" i="3" s="1"/>
  <c r="B96" i="3"/>
  <c r="D96" i="3" s="1"/>
  <c r="B97" i="3"/>
  <c r="D97" i="3" s="1"/>
  <c r="B98" i="3"/>
  <c r="B99" i="3"/>
  <c r="B100" i="3"/>
  <c r="B101" i="3"/>
  <c r="B102" i="3"/>
  <c r="D102" i="3" s="1"/>
  <c r="B103" i="3"/>
  <c r="B104" i="3"/>
  <c r="B105" i="3"/>
  <c r="B106" i="3"/>
  <c r="B107" i="3"/>
  <c r="B108" i="3"/>
  <c r="B109" i="3"/>
  <c r="B115" i="3"/>
  <c r="B116" i="3"/>
  <c r="D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D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D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D176" i="3" s="1"/>
  <c r="B177" i="3"/>
  <c r="B178" i="3"/>
  <c r="B179" i="3"/>
  <c r="B180" i="3"/>
  <c r="B181" i="3"/>
  <c r="B182" i="3"/>
  <c r="D182" i="3" s="1"/>
  <c r="B183" i="3"/>
  <c r="D183" i="3" s="1"/>
  <c r="B184" i="3"/>
  <c r="B185" i="3"/>
  <c r="B186" i="3"/>
  <c r="B187" i="3"/>
  <c r="D187" i="3" s="1"/>
  <c r="B188" i="3"/>
  <c r="D188" i="3" s="1"/>
  <c r="B189" i="3"/>
  <c r="D189" i="3" s="1"/>
  <c r="B190" i="3"/>
  <c r="D190" i="3" s="1"/>
  <c r="B191" i="3"/>
  <c r="D191" i="3" s="1"/>
  <c r="B192" i="3"/>
  <c r="D192" i="3" s="1"/>
  <c r="B193" i="3"/>
  <c r="D193" i="3" s="1"/>
  <c r="B194" i="3"/>
  <c r="D194" i="3" s="1"/>
  <c r="B195" i="3"/>
  <c r="D195" i="3" s="1"/>
  <c r="B196" i="3"/>
  <c r="B197" i="3"/>
  <c r="B198" i="3"/>
  <c r="B199" i="3"/>
  <c r="D199" i="3" s="1"/>
  <c r="B200" i="3"/>
  <c r="D200" i="3" s="1"/>
  <c r="B201" i="3"/>
  <c r="D201" i="3" s="1"/>
  <c r="B202" i="3"/>
  <c r="D202" i="3" s="1"/>
  <c r="B203" i="3"/>
  <c r="D203" i="3" s="1"/>
  <c r="B204" i="3"/>
  <c r="D204" i="3" s="1"/>
  <c r="B205" i="3"/>
  <c r="D205" i="3" s="1"/>
  <c r="B206" i="3"/>
  <c r="D206" i="3" s="1"/>
  <c r="B207" i="3"/>
  <c r="D207" i="3" s="1"/>
  <c r="B208" i="3"/>
  <c r="B209" i="3"/>
  <c r="B210" i="3"/>
  <c r="B211" i="3"/>
  <c r="D211" i="3" s="1"/>
  <c r="B212" i="3"/>
  <c r="D212" i="3" s="1"/>
  <c r="B213" i="3"/>
  <c r="D213" i="3" s="1"/>
  <c r="B214" i="3"/>
  <c r="D214" i="3" s="1"/>
  <c r="B215" i="3"/>
  <c r="D215" i="3" s="1"/>
  <c r="B216" i="3"/>
  <c r="D216" i="3" s="1"/>
  <c r="B217" i="3"/>
  <c r="D217" i="3" s="1"/>
  <c r="B218" i="3"/>
  <c r="D218" i="3" s="1"/>
  <c r="B219" i="3"/>
  <c r="D219" i="3" s="1"/>
  <c r="B220" i="3"/>
  <c r="B221" i="3"/>
  <c r="D221" i="3" s="1"/>
  <c r="B222" i="3"/>
  <c r="D222" i="3" s="1"/>
  <c r="B223" i="3"/>
  <c r="B224" i="3"/>
  <c r="B225" i="3"/>
  <c r="D225" i="3" s="1"/>
  <c r="B226" i="3"/>
  <c r="D226" i="3" s="1"/>
  <c r="B227" i="3"/>
  <c r="D227" i="3" s="1"/>
  <c r="B228" i="3"/>
  <c r="B229" i="3"/>
  <c r="B230" i="3"/>
  <c r="B231" i="3"/>
  <c r="B232" i="3"/>
  <c r="B233" i="3"/>
  <c r="B234" i="3"/>
  <c r="B235" i="3"/>
  <c r="D235" i="3" s="1"/>
  <c r="B236" i="3"/>
  <c r="D236" i="3" s="1"/>
  <c r="B237" i="3"/>
  <c r="D237" i="3" s="1"/>
  <c r="B238" i="3"/>
  <c r="B239" i="3"/>
  <c r="B240" i="3"/>
  <c r="B241" i="3"/>
  <c r="B242" i="3"/>
  <c r="B243" i="3"/>
  <c r="B244" i="3"/>
  <c r="B245" i="3"/>
  <c r="B246" i="3"/>
  <c r="B247" i="3"/>
  <c r="D247" i="3" s="1"/>
  <c r="B248" i="3"/>
  <c r="D248" i="3" s="1"/>
  <c r="B249" i="3"/>
  <c r="D249" i="3" s="1"/>
  <c r="B250" i="3"/>
  <c r="B251" i="3"/>
  <c r="B252" i="3"/>
  <c r="B253" i="3"/>
  <c r="B254" i="3"/>
  <c r="B255" i="3"/>
  <c r="B256" i="3"/>
  <c r="B257" i="3"/>
  <c r="B258" i="3"/>
  <c r="B259" i="3"/>
  <c r="D259" i="3" s="1"/>
  <c r="B260" i="3"/>
  <c r="D260" i="3" s="1"/>
  <c r="B261" i="3"/>
  <c r="D261" i="3" s="1"/>
  <c r="B262" i="3"/>
  <c r="B263" i="3"/>
  <c r="B264" i="3"/>
  <c r="B265" i="3"/>
  <c r="B266" i="3"/>
  <c r="B267" i="3"/>
  <c r="B268" i="3"/>
  <c r="B269" i="3"/>
  <c r="B270" i="3"/>
  <c r="B271" i="3"/>
  <c r="D271" i="3" s="1"/>
  <c r="B272" i="3"/>
  <c r="D272" i="3" s="1"/>
  <c r="B273" i="3"/>
  <c r="D273" i="3" s="1"/>
  <c r="B274" i="3"/>
  <c r="B275" i="3"/>
  <c r="B276" i="3"/>
  <c r="B277" i="3"/>
  <c r="B278" i="3"/>
  <c r="B279" i="3"/>
  <c r="B280" i="3"/>
  <c r="B281" i="3"/>
  <c r="B282" i="3"/>
  <c r="B283" i="3"/>
  <c r="D283" i="3" s="1"/>
  <c r="B284" i="3"/>
  <c r="D284" i="3" s="1"/>
  <c r="B285" i="3"/>
  <c r="D285" i="3" s="1"/>
  <c r="B286" i="3"/>
  <c r="B287" i="3"/>
  <c r="B288" i="3"/>
  <c r="B289" i="3"/>
  <c r="B290" i="3"/>
  <c r="B291" i="3"/>
  <c r="B292" i="3"/>
  <c r="B293" i="3"/>
  <c r="B294" i="3"/>
  <c r="B295" i="3"/>
  <c r="D295" i="3" s="1"/>
  <c r="B296" i="3"/>
  <c r="D296" i="3" s="1"/>
  <c r="B297" i="3"/>
  <c r="D297" i="3" s="1"/>
  <c r="B298" i="3"/>
  <c r="B299" i="3"/>
  <c r="B300" i="3"/>
  <c r="B301" i="3"/>
  <c r="B302" i="3"/>
  <c r="B303" i="3"/>
  <c r="B304" i="3"/>
  <c r="B305" i="3"/>
  <c r="B306" i="3"/>
  <c r="B307" i="3"/>
  <c r="D307" i="3" s="1"/>
  <c r="B308" i="3"/>
  <c r="D308" i="3" s="1"/>
  <c r="B309" i="3"/>
  <c r="D309" i="3" s="1"/>
  <c r="B310" i="3"/>
  <c r="B311" i="3"/>
  <c r="B312" i="3"/>
  <c r="B313" i="3"/>
  <c r="B314" i="3"/>
  <c r="B315" i="3"/>
  <c r="B316" i="3"/>
  <c r="B317" i="3"/>
  <c r="B318" i="3"/>
  <c r="B319" i="3"/>
  <c r="D319" i="3" s="1"/>
  <c r="B320" i="3"/>
  <c r="D320" i="3" s="1"/>
  <c r="B321" i="3"/>
  <c r="D321" i="3" s="1"/>
  <c r="B322" i="3"/>
  <c r="B323" i="3"/>
  <c r="B324" i="3"/>
  <c r="B325" i="3"/>
  <c r="B326" i="3"/>
  <c r="B327" i="3"/>
  <c r="B328" i="3"/>
  <c r="B329" i="3"/>
  <c r="B330" i="3"/>
  <c r="B331" i="3"/>
  <c r="D331" i="3" s="1"/>
  <c r="B332" i="3"/>
  <c r="D332" i="3" s="1"/>
  <c r="B333" i="3"/>
  <c r="D333" i="3" s="1"/>
  <c r="B334" i="3"/>
  <c r="B335" i="3"/>
  <c r="B336" i="3"/>
  <c r="B337" i="3"/>
  <c r="B338" i="3"/>
  <c r="B339" i="3"/>
  <c r="B340" i="3"/>
  <c r="D343" i="3"/>
  <c r="D344" i="3"/>
  <c r="D345" i="3"/>
  <c r="D355" i="3"/>
  <c r="D356" i="3"/>
  <c r="D357" i="3"/>
  <c r="D367" i="3"/>
  <c r="D368" i="3"/>
  <c r="D369" i="3"/>
  <c r="D379" i="3"/>
  <c r="D380" i="3"/>
  <c r="D381" i="3"/>
  <c r="B3" i="3"/>
  <c r="D3" i="3" s="1"/>
  <c r="B4" i="3"/>
  <c r="B5" i="3"/>
  <c r="B6" i="3"/>
  <c r="B7" i="3"/>
  <c r="B8" i="3"/>
  <c r="B9" i="3"/>
  <c r="B10" i="3"/>
  <c r="B11" i="3"/>
  <c r="B12" i="3"/>
  <c r="B13" i="3"/>
  <c r="D13" i="3" s="1"/>
  <c r="B14" i="3"/>
  <c r="B15" i="3"/>
  <c r="B16" i="3"/>
  <c r="B17" i="3"/>
  <c r="B18" i="3"/>
  <c r="B19" i="3"/>
  <c r="B20" i="3"/>
  <c r="B21" i="3"/>
  <c r="B22" i="3"/>
  <c r="B23" i="3"/>
  <c r="B24" i="3"/>
  <c r="B25" i="3"/>
  <c r="D25" i="3" s="1"/>
  <c r="B26" i="3"/>
  <c r="B27" i="3"/>
  <c r="B28" i="3"/>
  <c r="B29" i="3"/>
  <c r="B30" i="3"/>
  <c r="B31" i="3"/>
  <c r="B32" i="3"/>
  <c r="B33" i="3"/>
  <c r="B34" i="3"/>
  <c r="B35" i="3"/>
  <c r="D35" i="3" s="1"/>
  <c r="B36" i="3"/>
  <c r="D36" i="3" s="1"/>
  <c r="B37" i="3"/>
  <c r="D37" i="3" s="1"/>
  <c r="B38" i="3"/>
  <c r="D38" i="3" s="1"/>
  <c r="B39" i="3"/>
  <c r="D39" i="3" s="1"/>
  <c r="B40" i="3"/>
  <c r="D40" i="3" s="1"/>
  <c r="B41" i="3"/>
  <c r="D41" i="3" s="1"/>
  <c r="B42" i="3"/>
  <c r="D42" i="3" s="1"/>
  <c r="B43" i="3"/>
  <c r="D43" i="3" s="1"/>
  <c r="B44" i="3"/>
  <c r="D44" i="3" s="1"/>
  <c r="B45" i="3"/>
  <c r="D45" i="3" s="1"/>
  <c r="B46" i="3"/>
  <c r="D46" i="3" s="1"/>
  <c r="B47" i="3"/>
  <c r="D47" i="3" s="1"/>
  <c r="B48" i="3"/>
  <c r="D48" i="3" s="1"/>
  <c r="B49" i="3"/>
  <c r="D49" i="3" s="1"/>
  <c r="B50" i="3"/>
  <c r="D50" i="3" s="1"/>
  <c r="B51" i="3"/>
  <c r="D51" i="3" s="1"/>
  <c r="B52" i="3"/>
  <c r="D52" i="3" s="1"/>
  <c r="B53" i="3"/>
  <c r="D53" i="3" s="1"/>
  <c r="B54" i="3"/>
  <c r="D54" i="3" s="1"/>
  <c r="B55" i="3"/>
  <c r="D55" i="3" s="1"/>
  <c r="B56" i="3"/>
  <c r="D56" i="3" s="1"/>
  <c r="B57" i="3"/>
  <c r="D57" i="3" s="1"/>
  <c r="B58" i="3"/>
  <c r="D58" i="3" s="1"/>
  <c r="B59" i="3"/>
  <c r="D59" i="3" s="1"/>
  <c r="B60" i="3"/>
  <c r="D60" i="3" s="1"/>
  <c r="B61" i="3"/>
  <c r="D61" i="3" s="1"/>
  <c r="B62" i="3"/>
  <c r="D62" i="3" s="1"/>
  <c r="B63" i="3"/>
  <c r="D63" i="3" s="1"/>
  <c r="B64" i="3"/>
  <c r="D64" i="3" s="1"/>
  <c r="B65" i="3"/>
  <c r="D65" i="3" s="1"/>
  <c r="B66" i="3"/>
  <c r="D66" i="3" s="1"/>
  <c r="B67" i="3"/>
  <c r="D67" i="3" s="1"/>
  <c r="B68" i="3"/>
  <c r="D68" i="3" s="1"/>
  <c r="B69" i="3"/>
  <c r="D69" i="3" s="1"/>
  <c r="E93" i="3" l="1"/>
  <c r="I93" i="3" s="1"/>
  <c r="E85" i="3"/>
  <c r="I85" i="3" s="1"/>
  <c r="E77" i="3"/>
  <c r="I77" i="3" s="1"/>
  <c r="E370" i="3"/>
  <c r="I370" i="3" s="1"/>
  <c r="D370" i="3"/>
  <c r="E362" i="3"/>
  <c r="I362" i="3" s="1"/>
  <c r="D362" i="3"/>
  <c r="E354" i="3"/>
  <c r="I354" i="3" s="1"/>
  <c r="D354" i="3"/>
  <c r="E346" i="3"/>
  <c r="I346" i="3" s="1"/>
  <c r="D346" i="3"/>
  <c r="E338" i="3"/>
  <c r="I338" i="3" s="1"/>
  <c r="D338" i="3"/>
  <c r="E330" i="3"/>
  <c r="I330" i="3" s="1"/>
  <c r="D330" i="3"/>
  <c r="E322" i="3"/>
  <c r="I322" i="3" s="1"/>
  <c r="D322" i="3"/>
  <c r="E314" i="3"/>
  <c r="I314" i="3" s="1"/>
  <c r="D314" i="3"/>
  <c r="E306" i="3"/>
  <c r="I306" i="3" s="1"/>
  <c r="D306" i="3"/>
  <c r="E298" i="3"/>
  <c r="I298" i="3" s="1"/>
  <c r="D298" i="3"/>
  <c r="E22" i="3"/>
  <c r="I22" i="3" s="1"/>
  <c r="D22" i="3"/>
  <c r="D2" i="7" s="1"/>
  <c r="E6" i="3"/>
  <c r="I6" i="3" s="1"/>
  <c r="D6" i="3"/>
  <c r="E377" i="3"/>
  <c r="I377" i="3" s="1"/>
  <c r="D377" i="3"/>
  <c r="E361" i="3"/>
  <c r="I361" i="3" s="1"/>
  <c r="D361" i="3"/>
  <c r="E353" i="3"/>
  <c r="I353" i="3" s="1"/>
  <c r="D353" i="3"/>
  <c r="E337" i="3"/>
  <c r="I337" i="3" s="1"/>
  <c r="D337" i="3"/>
  <c r="E329" i="3"/>
  <c r="I329" i="3" s="1"/>
  <c r="D329" i="3"/>
  <c r="E334" i="3"/>
  <c r="I334" i="3" s="1"/>
  <c r="D334" i="3"/>
  <c r="E294" i="3"/>
  <c r="I294" i="3" s="1"/>
  <c r="D294" i="3"/>
  <c r="E286" i="3"/>
  <c r="I286" i="3" s="1"/>
  <c r="D286" i="3"/>
  <c r="E278" i="3"/>
  <c r="I278" i="3" s="1"/>
  <c r="D278" i="3"/>
  <c r="E270" i="3"/>
  <c r="D270" i="3"/>
  <c r="E262" i="3"/>
  <c r="I262" i="3" s="1"/>
  <c r="D262" i="3"/>
  <c r="E254" i="3"/>
  <c r="I254" i="3" s="1"/>
  <c r="D254" i="3"/>
  <c r="E246" i="3"/>
  <c r="I246" i="3" s="1"/>
  <c r="D246" i="3"/>
  <c r="E238" i="3"/>
  <c r="I238" i="3" s="1"/>
  <c r="D238" i="3"/>
  <c r="E230" i="3"/>
  <c r="I230" i="3" s="1"/>
  <c r="D230" i="3"/>
  <c r="E198" i="3"/>
  <c r="I198" i="3" s="1"/>
  <c r="D198" i="3"/>
  <c r="D174" i="3"/>
  <c r="E166" i="3"/>
  <c r="I166" i="3" s="1"/>
  <c r="D166" i="3"/>
  <c r="D158" i="3"/>
  <c r="D150" i="3"/>
  <c r="E142" i="3"/>
  <c r="I142" i="3" s="1"/>
  <c r="D142" i="3"/>
  <c r="D134" i="3"/>
  <c r="D126" i="3"/>
  <c r="D118" i="3"/>
  <c r="E105" i="3"/>
  <c r="I105" i="3" s="1"/>
  <c r="D105" i="3"/>
  <c r="E69" i="3"/>
  <c r="I69" i="3" s="1"/>
  <c r="E61" i="3"/>
  <c r="I61" i="3" s="1"/>
  <c r="E53" i="3"/>
  <c r="I53" i="3" s="1"/>
  <c r="E45" i="3"/>
  <c r="I45" i="3" s="1"/>
  <c r="E3" i="3"/>
  <c r="I3" i="3" s="1"/>
  <c r="D111" i="3"/>
  <c r="E181" i="3"/>
  <c r="I181" i="3" s="1"/>
  <c r="D181" i="3"/>
  <c r="D173" i="3"/>
  <c r="E165" i="3"/>
  <c r="I165" i="3" s="1"/>
  <c r="D165" i="3"/>
  <c r="E157" i="3"/>
  <c r="I157" i="3" s="1"/>
  <c r="D157" i="3"/>
  <c r="D149" i="3"/>
  <c r="E141" i="3"/>
  <c r="I141" i="3" s="1"/>
  <c r="D141" i="3"/>
  <c r="D133" i="3"/>
  <c r="D125" i="3"/>
  <c r="D117" i="3"/>
  <c r="E104" i="3"/>
  <c r="I104" i="3" s="1"/>
  <c r="D104" i="3"/>
  <c r="E92" i="3"/>
  <c r="I92" i="3" s="1"/>
  <c r="E84" i="3"/>
  <c r="I84" i="3" s="1"/>
  <c r="E76" i="3"/>
  <c r="I76" i="3" s="1"/>
  <c r="E68" i="3"/>
  <c r="I68" i="3" s="1"/>
  <c r="E60" i="3"/>
  <c r="I60" i="3" s="1"/>
  <c r="E52" i="3"/>
  <c r="I52" i="3" s="1"/>
  <c r="E44" i="3"/>
  <c r="I44" i="3" s="1"/>
  <c r="E110" i="3"/>
  <c r="I110" i="3" s="1"/>
  <c r="D110" i="3"/>
  <c r="E31" i="3"/>
  <c r="I31" i="3" s="1"/>
  <c r="D31" i="3"/>
  <c r="E23" i="3"/>
  <c r="I23" i="3" s="1"/>
  <c r="D23" i="3"/>
  <c r="E15" i="3"/>
  <c r="I15" i="3" s="1"/>
  <c r="D15" i="3"/>
  <c r="E7" i="3"/>
  <c r="I7" i="3" s="1"/>
  <c r="D7" i="3"/>
  <c r="E386" i="3"/>
  <c r="I386" i="3" s="1"/>
  <c r="D386" i="3"/>
  <c r="E378" i="3"/>
  <c r="I378" i="3" s="1"/>
  <c r="D378" i="3"/>
  <c r="E30" i="3"/>
  <c r="I30" i="3" s="1"/>
  <c r="D30" i="3"/>
  <c r="E14" i="3"/>
  <c r="I14" i="3" s="1"/>
  <c r="D14" i="3"/>
  <c r="E385" i="3"/>
  <c r="I385" i="3" s="1"/>
  <c r="D385" i="3"/>
  <c r="E27" i="3"/>
  <c r="I27" i="3" s="1"/>
  <c r="D27" i="3"/>
  <c r="E19" i="3"/>
  <c r="I19" i="3" s="1"/>
  <c r="D19" i="3"/>
  <c r="E11" i="3"/>
  <c r="I11" i="3" s="1"/>
  <c r="D11" i="3"/>
  <c r="E382" i="3"/>
  <c r="I382" i="3" s="1"/>
  <c r="D382" i="3"/>
  <c r="E374" i="3"/>
  <c r="I374" i="3" s="1"/>
  <c r="D374" i="3"/>
  <c r="E366" i="3"/>
  <c r="I366" i="3" s="1"/>
  <c r="D366" i="3"/>
  <c r="E358" i="3"/>
  <c r="I358" i="3" s="1"/>
  <c r="D358" i="3"/>
  <c r="E350" i="3"/>
  <c r="I350" i="3" s="1"/>
  <c r="D350" i="3"/>
  <c r="E342" i="3"/>
  <c r="I342" i="3" s="1"/>
  <c r="D342" i="3"/>
  <c r="E326" i="3"/>
  <c r="I326" i="3" s="1"/>
  <c r="D326" i="3"/>
  <c r="E318" i="3"/>
  <c r="I318" i="3" s="1"/>
  <c r="D318" i="3"/>
  <c r="E310" i="3"/>
  <c r="I310" i="3" s="1"/>
  <c r="D310" i="3"/>
  <c r="E302" i="3"/>
  <c r="I302" i="3" s="1"/>
  <c r="D302" i="3"/>
  <c r="E34" i="3"/>
  <c r="I34" i="3" s="1"/>
  <c r="D34" i="3"/>
  <c r="E26" i="3"/>
  <c r="I26" i="3" s="1"/>
  <c r="D26" i="3"/>
  <c r="E18" i="3"/>
  <c r="I18" i="3" s="1"/>
  <c r="D18" i="3"/>
  <c r="E10" i="3"/>
  <c r="I10" i="3" s="1"/>
  <c r="D10" i="3"/>
  <c r="E389" i="3"/>
  <c r="I389" i="3" s="1"/>
  <c r="D389" i="3"/>
  <c r="E373" i="3"/>
  <c r="I373" i="3" s="1"/>
  <c r="D373" i="3"/>
  <c r="E365" i="3"/>
  <c r="I365" i="3" s="1"/>
  <c r="D365" i="3"/>
  <c r="E349" i="3"/>
  <c r="I349" i="3" s="1"/>
  <c r="D349" i="3"/>
  <c r="E341" i="3"/>
  <c r="I341" i="3" s="1"/>
  <c r="D341" i="3"/>
  <c r="E325" i="3"/>
  <c r="I325" i="3" s="1"/>
  <c r="D325" i="3"/>
  <c r="E317" i="3"/>
  <c r="I317" i="3" s="1"/>
  <c r="D317" i="3"/>
  <c r="E301" i="3"/>
  <c r="I301" i="3" s="1"/>
  <c r="D301" i="3"/>
  <c r="E293" i="3"/>
  <c r="I293" i="3" s="1"/>
  <c r="D293" i="3"/>
  <c r="E277" i="3"/>
  <c r="I277" i="3" s="1"/>
  <c r="D277" i="3"/>
  <c r="E269" i="3"/>
  <c r="I269" i="3" s="1"/>
  <c r="D269" i="3"/>
  <c r="E253" i="3"/>
  <c r="I253" i="3" s="1"/>
  <c r="D253" i="3"/>
  <c r="E245" i="3"/>
  <c r="I245" i="3" s="1"/>
  <c r="D245" i="3"/>
  <c r="E229" i="3"/>
  <c r="I229" i="3" s="1"/>
  <c r="D229" i="3"/>
  <c r="E197" i="3"/>
  <c r="I197" i="3" s="1"/>
  <c r="D197" i="3"/>
  <c r="E33" i="3"/>
  <c r="I33" i="3" s="1"/>
  <c r="D33" i="3"/>
  <c r="E17" i="3"/>
  <c r="I17" i="3" s="1"/>
  <c r="D17" i="3"/>
  <c r="E9" i="3"/>
  <c r="I9" i="3" s="1"/>
  <c r="D9" i="3"/>
  <c r="E388" i="3"/>
  <c r="I388" i="3" s="1"/>
  <c r="D388" i="3"/>
  <c r="E372" i="3"/>
  <c r="I372" i="3" s="1"/>
  <c r="D372" i="3"/>
  <c r="E364" i="3"/>
  <c r="I364" i="3" s="1"/>
  <c r="D364" i="3"/>
  <c r="E348" i="3"/>
  <c r="I348" i="3" s="1"/>
  <c r="D348" i="3"/>
  <c r="E340" i="3"/>
  <c r="I340" i="3" s="1"/>
  <c r="D340" i="3"/>
  <c r="E324" i="3"/>
  <c r="I324" i="3" s="1"/>
  <c r="D324" i="3"/>
  <c r="E316" i="3"/>
  <c r="I316" i="3" s="1"/>
  <c r="D316" i="3"/>
  <c r="E300" i="3"/>
  <c r="I300" i="3" s="1"/>
  <c r="D300" i="3"/>
  <c r="E292" i="3"/>
  <c r="I292" i="3" s="1"/>
  <c r="D292" i="3"/>
  <c r="E276" i="3"/>
  <c r="I276" i="3" s="1"/>
  <c r="D276" i="3"/>
  <c r="E268" i="3"/>
  <c r="I268" i="3" s="1"/>
  <c r="D268" i="3"/>
  <c r="E252" i="3"/>
  <c r="I252" i="3" s="1"/>
  <c r="D252" i="3"/>
  <c r="E244" i="3"/>
  <c r="I244" i="3" s="1"/>
  <c r="D244" i="3"/>
  <c r="E228" i="3"/>
  <c r="I228" i="3" s="1"/>
  <c r="D228" i="3"/>
  <c r="E220" i="3"/>
  <c r="I220" i="3" s="1"/>
  <c r="D220" i="3"/>
  <c r="E196" i="3"/>
  <c r="I196" i="3" s="1"/>
  <c r="D196" i="3"/>
  <c r="E180" i="3"/>
  <c r="I180" i="3" s="1"/>
  <c r="D180" i="3"/>
  <c r="D172" i="3"/>
  <c r="E156" i="3"/>
  <c r="I156" i="3" s="1"/>
  <c r="D156" i="3"/>
  <c r="D148" i="3"/>
  <c r="E140" i="3"/>
  <c r="I140" i="3" s="1"/>
  <c r="D140" i="3"/>
  <c r="D132" i="3"/>
  <c r="E124" i="3"/>
  <c r="I124" i="3" s="1"/>
  <c r="D124" i="3"/>
  <c r="E103" i="3"/>
  <c r="I103" i="3" s="1"/>
  <c r="D103" i="3"/>
  <c r="E91" i="3"/>
  <c r="I91" i="3" s="1"/>
  <c r="E83" i="3"/>
  <c r="I83" i="3" s="1"/>
  <c r="E75" i="3"/>
  <c r="I75" i="3" s="1"/>
  <c r="E67" i="3"/>
  <c r="I67" i="3" s="1"/>
  <c r="E59" i="3"/>
  <c r="I59" i="3" s="1"/>
  <c r="E51" i="3"/>
  <c r="I51" i="3" s="1"/>
  <c r="E43" i="3"/>
  <c r="I43" i="3" s="1"/>
  <c r="E32" i="3"/>
  <c r="I32" i="3" s="1"/>
  <c r="D32" i="3"/>
  <c r="E24" i="3"/>
  <c r="I24" i="3" s="1"/>
  <c r="D24" i="3"/>
  <c r="E16" i="3"/>
  <c r="I16" i="3" s="1"/>
  <c r="D16" i="3"/>
  <c r="E8" i="3"/>
  <c r="I8" i="3" s="1"/>
  <c r="D8" i="3"/>
  <c r="E387" i="3"/>
  <c r="I387" i="3" s="1"/>
  <c r="D387" i="3"/>
  <c r="E371" i="3"/>
  <c r="I371" i="3" s="1"/>
  <c r="D371" i="3"/>
  <c r="E363" i="3"/>
  <c r="I363" i="3" s="1"/>
  <c r="D363" i="3"/>
  <c r="E347" i="3"/>
  <c r="I347" i="3" s="1"/>
  <c r="D347" i="3"/>
  <c r="E339" i="3"/>
  <c r="I339" i="3" s="1"/>
  <c r="D339" i="3"/>
  <c r="E323" i="3"/>
  <c r="I323" i="3" s="1"/>
  <c r="D323" i="3"/>
  <c r="E315" i="3"/>
  <c r="I315" i="3" s="1"/>
  <c r="D315" i="3"/>
  <c r="E299" i="3"/>
  <c r="I299" i="3" s="1"/>
  <c r="D299" i="3"/>
  <c r="E291" i="3"/>
  <c r="I291" i="3" s="1"/>
  <c r="D291" i="3"/>
  <c r="E275" i="3"/>
  <c r="I275" i="3" s="1"/>
  <c r="D275" i="3"/>
  <c r="E267" i="3"/>
  <c r="I267" i="3" s="1"/>
  <c r="D267" i="3"/>
  <c r="E251" i="3"/>
  <c r="I251" i="3" s="1"/>
  <c r="D251" i="3"/>
  <c r="E243" i="3"/>
  <c r="I243" i="3" s="1"/>
  <c r="D243" i="3"/>
  <c r="E179" i="3"/>
  <c r="I179" i="3" s="1"/>
  <c r="D179" i="3"/>
  <c r="D171" i="3"/>
  <c r="D163" i="3"/>
  <c r="E155" i="3"/>
  <c r="I155" i="3" s="1"/>
  <c r="D155" i="3"/>
  <c r="D147" i="3"/>
  <c r="E139" i="3"/>
  <c r="I139" i="3" s="1"/>
  <c r="D139" i="3"/>
  <c r="D131" i="3"/>
  <c r="D123" i="3"/>
  <c r="E115" i="3"/>
  <c r="I115" i="3" s="1"/>
  <c r="D115" i="3"/>
  <c r="E90" i="3"/>
  <c r="I90" i="3" s="1"/>
  <c r="E82" i="3"/>
  <c r="I82" i="3" s="1"/>
  <c r="E74" i="3"/>
  <c r="I74" i="3" s="1"/>
  <c r="E66" i="3"/>
  <c r="I66" i="3" s="1"/>
  <c r="E58" i="3"/>
  <c r="I58" i="3" s="1"/>
  <c r="E50" i="3"/>
  <c r="I50" i="3" s="1"/>
  <c r="E42" i="3"/>
  <c r="I42" i="3" s="1"/>
  <c r="E290" i="3"/>
  <c r="I290" i="3" s="1"/>
  <c r="D290" i="3"/>
  <c r="E282" i="3"/>
  <c r="I282" i="3" s="1"/>
  <c r="D282" i="3"/>
  <c r="E274" i="3"/>
  <c r="I274" i="3" s="1"/>
  <c r="D274" i="3"/>
  <c r="E266" i="3"/>
  <c r="I266" i="3" s="1"/>
  <c r="D266" i="3"/>
  <c r="E258" i="3"/>
  <c r="I258" i="3" s="1"/>
  <c r="D258" i="3"/>
  <c r="E250" i="3"/>
  <c r="I250" i="3" s="1"/>
  <c r="D250" i="3"/>
  <c r="E242" i="3"/>
  <c r="I242" i="3" s="1"/>
  <c r="D242" i="3"/>
  <c r="E234" i="3"/>
  <c r="I234" i="3" s="1"/>
  <c r="D234" i="3"/>
  <c r="E210" i="3"/>
  <c r="I210" i="3" s="1"/>
  <c r="D210" i="3"/>
  <c r="E186" i="3"/>
  <c r="I186" i="3" s="1"/>
  <c r="D186" i="3"/>
  <c r="E178" i="3"/>
  <c r="I178" i="3" s="1"/>
  <c r="D178" i="3"/>
  <c r="D170" i="3"/>
  <c r="D162" i="3"/>
  <c r="E154" i="3"/>
  <c r="I154" i="3" s="1"/>
  <c r="D154" i="3"/>
  <c r="D146" i="3"/>
  <c r="D138" i="3"/>
  <c r="E130" i="3"/>
  <c r="I130" i="3" s="1"/>
  <c r="D130" i="3"/>
  <c r="D122" i="3"/>
  <c r="D109" i="3"/>
  <c r="D101" i="3"/>
  <c r="E97" i="3"/>
  <c r="I97" i="3" s="1"/>
  <c r="E89" i="3"/>
  <c r="I89" i="3" s="1"/>
  <c r="E81" i="3"/>
  <c r="I81" i="3" s="1"/>
  <c r="E73" i="3"/>
  <c r="I73" i="3" s="1"/>
  <c r="E65" i="3"/>
  <c r="I65" i="3" s="1"/>
  <c r="E57" i="3"/>
  <c r="I57" i="3" s="1"/>
  <c r="E49" i="3"/>
  <c r="I49" i="3" s="1"/>
  <c r="E41" i="3"/>
  <c r="I41" i="3" s="1"/>
  <c r="E177" i="3"/>
  <c r="I177" i="3" s="1"/>
  <c r="D177" i="3"/>
  <c r="E169" i="3"/>
  <c r="I169" i="3" s="1"/>
  <c r="D169" i="3"/>
  <c r="D161" i="3"/>
  <c r="E153" i="3"/>
  <c r="I153" i="3" s="1"/>
  <c r="D153" i="3"/>
  <c r="E145" i="3"/>
  <c r="I145" i="3" s="1"/>
  <c r="D145" i="3"/>
  <c r="D137" i="3"/>
  <c r="E129" i="3"/>
  <c r="I129" i="3" s="1"/>
  <c r="D129" i="3"/>
  <c r="D121" i="3"/>
  <c r="D108" i="3"/>
  <c r="D100" i="3"/>
  <c r="E96" i="3"/>
  <c r="I96" i="3" s="1"/>
  <c r="E88" i="3"/>
  <c r="I88" i="3" s="1"/>
  <c r="E80" i="3"/>
  <c r="I80" i="3" s="1"/>
  <c r="E72" i="3"/>
  <c r="I72" i="3" s="1"/>
  <c r="E64" i="3"/>
  <c r="I64" i="3" s="1"/>
  <c r="E56" i="3"/>
  <c r="I56" i="3" s="1"/>
  <c r="E48" i="3"/>
  <c r="I48" i="3" s="1"/>
  <c r="E40" i="3"/>
  <c r="I40" i="3" s="1"/>
  <c r="D114" i="3"/>
  <c r="E313" i="3"/>
  <c r="I313" i="3" s="1"/>
  <c r="D313" i="3"/>
  <c r="E305" i="3"/>
  <c r="I305" i="3" s="1"/>
  <c r="D305" i="3"/>
  <c r="E289" i="3"/>
  <c r="I289" i="3" s="1"/>
  <c r="D289" i="3"/>
  <c r="E281" i="3"/>
  <c r="I281" i="3" s="1"/>
  <c r="D281" i="3"/>
  <c r="E265" i="3"/>
  <c r="I265" i="3" s="1"/>
  <c r="D265" i="3"/>
  <c r="E241" i="3"/>
  <c r="I241" i="3" s="1"/>
  <c r="D241" i="3"/>
  <c r="E233" i="3"/>
  <c r="I233" i="3" s="1"/>
  <c r="D233" i="3"/>
  <c r="E209" i="3"/>
  <c r="I209" i="3" s="1"/>
  <c r="D209" i="3"/>
  <c r="E185" i="3"/>
  <c r="I185" i="3" s="1"/>
  <c r="D185" i="3"/>
  <c r="E29" i="3"/>
  <c r="I29" i="3" s="1"/>
  <c r="D29" i="3"/>
  <c r="E21" i="3"/>
  <c r="I21" i="3" s="1"/>
  <c r="D21" i="3"/>
  <c r="E5" i="3"/>
  <c r="I5" i="3" s="1"/>
  <c r="D5" i="3"/>
  <c r="E384" i="3"/>
  <c r="I384" i="3" s="1"/>
  <c r="D384" i="3"/>
  <c r="E376" i="3"/>
  <c r="I376" i="3" s="1"/>
  <c r="D376" i="3"/>
  <c r="E360" i="3"/>
  <c r="I360" i="3" s="1"/>
  <c r="D360" i="3"/>
  <c r="E352" i="3"/>
  <c r="I352" i="3" s="1"/>
  <c r="D352" i="3"/>
  <c r="E336" i="3"/>
  <c r="I336" i="3" s="1"/>
  <c r="D336" i="3"/>
  <c r="E328" i="3"/>
  <c r="I328" i="3" s="1"/>
  <c r="D328" i="3"/>
  <c r="E168" i="3"/>
  <c r="I168" i="3" s="1"/>
  <c r="D168" i="3"/>
  <c r="D160" i="3"/>
  <c r="E144" i="3"/>
  <c r="I144" i="3" s="1"/>
  <c r="D144" i="3"/>
  <c r="E136" i="3"/>
  <c r="I136" i="3" s="1"/>
  <c r="D136" i="3"/>
  <c r="E128" i="3"/>
  <c r="I128" i="3" s="1"/>
  <c r="D128" i="3"/>
  <c r="D120" i="3"/>
  <c r="D107" i="3"/>
  <c r="E99" i="3"/>
  <c r="I99" i="3" s="1"/>
  <c r="D99" i="3"/>
  <c r="E95" i="3"/>
  <c r="I95" i="3" s="1"/>
  <c r="E87" i="3"/>
  <c r="I87" i="3" s="1"/>
  <c r="E79" i="3"/>
  <c r="I79" i="3" s="1"/>
  <c r="E71" i="3"/>
  <c r="I71" i="3" s="1"/>
  <c r="E63" i="3"/>
  <c r="I63" i="3" s="1"/>
  <c r="E55" i="3"/>
  <c r="I55" i="3" s="1"/>
  <c r="E47" i="3"/>
  <c r="I47" i="3" s="1"/>
  <c r="E39" i="3"/>
  <c r="I39" i="3" s="1"/>
  <c r="E113" i="3"/>
  <c r="I113" i="3" s="1"/>
  <c r="D113" i="3"/>
  <c r="E312" i="3"/>
  <c r="I312" i="3" s="1"/>
  <c r="D312" i="3"/>
  <c r="E304" i="3"/>
  <c r="I304" i="3" s="1"/>
  <c r="D304" i="3"/>
  <c r="E288" i="3"/>
  <c r="I288" i="3" s="1"/>
  <c r="D288" i="3"/>
  <c r="E280" i="3"/>
  <c r="I280" i="3" s="1"/>
  <c r="D280" i="3"/>
  <c r="E264" i="3"/>
  <c r="I264" i="3" s="1"/>
  <c r="D264" i="3"/>
  <c r="E256" i="3"/>
  <c r="I256" i="3" s="1"/>
  <c r="D256" i="3"/>
  <c r="E240" i="3"/>
  <c r="I240" i="3" s="1"/>
  <c r="D240" i="3"/>
  <c r="E232" i="3"/>
  <c r="I232" i="3" s="1"/>
  <c r="D232" i="3"/>
  <c r="E224" i="3"/>
  <c r="I224" i="3" s="1"/>
  <c r="D224" i="3"/>
  <c r="E208" i="3"/>
  <c r="I208" i="3" s="1"/>
  <c r="D208" i="3"/>
  <c r="E184" i="3"/>
  <c r="I184" i="3" s="1"/>
  <c r="D184" i="3"/>
  <c r="E28" i="3"/>
  <c r="I28" i="3" s="1"/>
  <c r="D28" i="3"/>
  <c r="E20" i="3"/>
  <c r="I20" i="3" s="1"/>
  <c r="D20" i="3"/>
  <c r="E12" i="3"/>
  <c r="I12" i="3" s="1"/>
  <c r="D12" i="3"/>
  <c r="E4" i="3"/>
  <c r="I4" i="3" s="1"/>
  <c r="D4" i="3"/>
  <c r="E383" i="3"/>
  <c r="I383" i="3" s="1"/>
  <c r="D383" i="3"/>
  <c r="E375" i="3"/>
  <c r="I375" i="3" s="1"/>
  <c r="D375" i="3"/>
  <c r="E359" i="3"/>
  <c r="I359" i="3" s="1"/>
  <c r="D359" i="3"/>
  <c r="E351" i="3"/>
  <c r="I351" i="3" s="1"/>
  <c r="D351" i="3"/>
  <c r="E335" i="3"/>
  <c r="I335" i="3" s="1"/>
  <c r="D335" i="3"/>
  <c r="E327" i="3"/>
  <c r="I327" i="3" s="1"/>
  <c r="D327" i="3"/>
  <c r="E311" i="3"/>
  <c r="I311" i="3" s="1"/>
  <c r="D311" i="3"/>
  <c r="E303" i="3"/>
  <c r="I303" i="3" s="1"/>
  <c r="D303" i="3"/>
  <c r="E287" i="3"/>
  <c r="I287" i="3" s="1"/>
  <c r="D287" i="3"/>
  <c r="E279" i="3"/>
  <c r="I279" i="3" s="1"/>
  <c r="D279" i="3"/>
  <c r="E263" i="3"/>
  <c r="I263" i="3" s="1"/>
  <c r="D263" i="3"/>
  <c r="E255" i="3"/>
  <c r="I255" i="3" s="1"/>
  <c r="D255" i="3"/>
  <c r="E239" i="3"/>
  <c r="I239" i="3" s="1"/>
  <c r="D239" i="3"/>
  <c r="E231" i="3"/>
  <c r="I231" i="3" s="1"/>
  <c r="D231" i="3"/>
  <c r="E223" i="3"/>
  <c r="I223" i="3" s="1"/>
  <c r="D223" i="3"/>
  <c r="D175" i="3"/>
  <c r="E167" i="3"/>
  <c r="I167" i="3" s="1"/>
  <c r="D167" i="3"/>
  <c r="D159" i="3"/>
  <c r="D151" i="3"/>
  <c r="E143" i="3"/>
  <c r="I143" i="3" s="1"/>
  <c r="D143" i="3"/>
  <c r="D135" i="3"/>
  <c r="D127" i="3"/>
  <c r="D119" i="3"/>
  <c r="E106" i="3"/>
  <c r="I106" i="3" s="1"/>
  <c r="D106" i="3"/>
  <c r="D98" i="3"/>
  <c r="E94" i="3"/>
  <c r="I94" i="3" s="1"/>
  <c r="E86" i="3"/>
  <c r="I86" i="3" s="1"/>
  <c r="E78" i="3"/>
  <c r="I78" i="3" s="1"/>
  <c r="E70" i="3"/>
  <c r="I70" i="3" s="1"/>
  <c r="E62" i="3"/>
  <c r="I62" i="3" s="1"/>
  <c r="E54" i="3"/>
  <c r="I54" i="3" s="1"/>
  <c r="E46" i="3"/>
  <c r="I46" i="3" s="1"/>
  <c r="E37" i="3"/>
  <c r="I37" i="3" s="1"/>
  <c r="E112" i="3"/>
  <c r="I112" i="3" s="1"/>
  <c r="D112" i="3"/>
  <c r="E257" i="3"/>
  <c r="I257" i="3" s="1"/>
  <c r="D257" i="3"/>
  <c r="E38" i="3"/>
  <c r="I38" i="3" s="1"/>
  <c r="I270" i="3"/>
  <c r="E380" i="3"/>
  <c r="I380" i="3" s="1"/>
  <c r="E368" i="3"/>
  <c r="I368" i="3" s="1"/>
  <c r="E356" i="3"/>
  <c r="I356" i="3" s="1"/>
  <c r="E344" i="3"/>
  <c r="I344" i="3" s="1"/>
  <c r="E332" i="3"/>
  <c r="E320" i="3"/>
  <c r="E308" i="3"/>
  <c r="E296" i="3"/>
  <c r="E284" i="3"/>
  <c r="E272" i="3"/>
  <c r="E260" i="3"/>
  <c r="I260" i="3" s="1"/>
  <c r="E248" i="3"/>
  <c r="I248" i="3" s="1"/>
  <c r="E369" i="3"/>
  <c r="I369" i="3" s="1"/>
  <c r="E357" i="3"/>
  <c r="I357" i="3" s="1"/>
  <c r="E333" i="3"/>
  <c r="E309" i="3"/>
  <c r="E285" i="3"/>
  <c r="E273" i="3"/>
  <c r="E249" i="3"/>
  <c r="I249" i="3" s="1"/>
  <c r="E237" i="3"/>
  <c r="I237" i="3" s="1"/>
  <c r="E379" i="3"/>
  <c r="I379" i="3" s="1"/>
  <c r="E367" i="3"/>
  <c r="I367" i="3" s="1"/>
  <c r="E355" i="3"/>
  <c r="I355" i="3" s="1"/>
  <c r="E343" i="3"/>
  <c r="I343" i="3" s="1"/>
  <c r="E331" i="3"/>
  <c r="I331" i="3" s="1"/>
  <c r="E319" i="3"/>
  <c r="I319" i="3" s="1"/>
  <c r="E307" i="3"/>
  <c r="I307" i="3" s="1"/>
  <c r="E295" i="3"/>
  <c r="I295" i="3" s="1"/>
  <c r="E283" i="3"/>
  <c r="I283" i="3" s="1"/>
  <c r="E271" i="3"/>
  <c r="I271" i="3" s="1"/>
  <c r="E259" i="3"/>
  <c r="I259" i="3" s="1"/>
  <c r="E247" i="3"/>
  <c r="I247" i="3" s="1"/>
  <c r="E381" i="3"/>
  <c r="I381" i="3" s="1"/>
  <c r="E345" i="3"/>
  <c r="I345" i="3" s="1"/>
  <c r="E321" i="3"/>
  <c r="E297" i="3"/>
  <c r="E261" i="3"/>
  <c r="I261" i="3" s="1"/>
  <c r="E236" i="3"/>
  <c r="I236" i="3" s="1"/>
  <c r="E235" i="3"/>
  <c r="I235" i="3" s="1"/>
  <c r="E227" i="3"/>
  <c r="I227" i="3" s="1"/>
  <c r="E226" i="3"/>
  <c r="I226" i="3" s="1"/>
  <c r="E225" i="3"/>
  <c r="I225" i="3" s="1"/>
  <c r="E222" i="3"/>
  <c r="I222" i="3" s="1"/>
  <c r="E221" i="3"/>
  <c r="I221" i="3" s="1"/>
  <c r="E219" i="3"/>
  <c r="I219" i="3" s="1"/>
  <c r="E207" i="3"/>
  <c r="I207" i="3" s="1"/>
  <c r="E195" i="3"/>
  <c r="I195" i="3" s="1"/>
  <c r="E183" i="3"/>
  <c r="I183" i="3" s="1"/>
  <c r="E218" i="3"/>
  <c r="I218" i="3" s="1"/>
  <c r="E206" i="3"/>
  <c r="I206" i="3" s="1"/>
  <c r="E194" i="3"/>
  <c r="I194" i="3" s="1"/>
  <c r="E217" i="3"/>
  <c r="I217" i="3" s="1"/>
  <c r="E205" i="3"/>
  <c r="I205" i="3" s="1"/>
  <c r="E193" i="3"/>
  <c r="I193" i="3" s="1"/>
  <c r="E216" i="3"/>
  <c r="I216" i="3" s="1"/>
  <c r="E204" i="3"/>
  <c r="I204" i="3" s="1"/>
  <c r="E192" i="3"/>
  <c r="I192" i="3" s="1"/>
  <c r="E215" i="3"/>
  <c r="I215" i="3" s="1"/>
  <c r="E203" i="3"/>
  <c r="I203" i="3" s="1"/>
  <c r="E191" i="3"/>
  <c r="I191" i="3" s="1"/>
  <c r="E214" i="3"/>
  <c r="I214" i="3" s="1"/>
  <c r="E202" i="3"/>
  <c r="I202" i="3" s="1"/>
  <c r="E190" i="3"/>
  <c r="I190" i="3" s="1"/>
  <c r="E213" i="3"/>
  <c r="I213" i="3" s="1"/>
  <c r="E201" i="3"/>
  <c r="I201" i="3" s="1"/>
  <c r="E189" i="3"/>
  <c r="I189" i="3" s="1"/>
  <c r="E212" i="3"/>
  <c r="I212" i="3" s="1"/>
  <c r="E200" i="3"/>
  <c r="I200" i="3" s="1"/>
  <c r="E188" i="3"/>
  <c r="I188" i="3" s="1"/>
  <c r="E211" i="3"/>
  <c r="I211" i="3" s="1"/>
  <c r="E199" i="3"/>
  <c r="I199" i="3" s="1"/>
  <c r="E187" i="3"/>
  <c r="I187" i="3" s="1"/>
  <c r="E25" i="3"/>
  <c r="I25" i="3" s="1"/>
  <c r="E13" i="3"/>
  <c r="I13" i="3" s="1"/>
  <c r="E35" i="3"/>
  <c r="I35" i="3" s="1"/>
  <c r="E36" i="3"/>
  <c r="I36" i="3" s="1"/>
  <c r="E175" i="3"/>
  <c r="I175" i="3" s="1"/>
  <c r="E163" i="3"/>
  <c r="I163" i="3" s="1"/>
  <c r="E151" i="3"/>
  <c r="I151" i="3" s="1"/>
  <c r="E174" i="3"/>
  <c r="I174" i="3" s="1"/>
  <c r="E162" i="3"/>
  <c r="I162" i="3" s="1"/>
  <c r="E150" i="3"/>
  <c r="I150" i="3" s="1"/>
  <c r="E173" i="3"/>
  <c r="I173" i="3" s="1"/>
  <c r="E161" i="3"/>
  <c r="I161" i="3" s="1"/>
  <c r="E149" i="3"/>
  <c r="I149" i="3" s="1"/>
  <c r="E172" i="3"/>
  <c r="I172" i="3" s="1"/>
  <c r="E160" i="3"/>
  <c r="I160" i="3" s="1"/>
  <c r="E148" i="3"/>
  <c r="I148" i="3" s="1"/>
  <c r="E176" i="3"/>
  <c r="I176" i="3" s="1"/>
  <c r="E164" i="3"/>
  <c r="I164" i="3" s="1"/>
  <c r="E152" i="3"/>
  <c r="I152" i="3" s="1"/>
  <c r="E171" i="3"/>
  <c r="I171" i="3" s="1"/>
  <c r="E159" i="3"/>
  <c r="I159" i="3" s="1"/>
  <c r="E147" i="3"/>
  <c r="I147" i="3" s="1"/>
  <c r="E182" i="3"/>
  <c r="E170" i="3"/>
  <c r="I170" i="3" s="1"/>
  <c r="E158" i="3"/>
  <c r="I158" i="3" s="1"/>
  <c r="E146" i="3"/>
  <c r="I146" i="3" s="1"/>
  <c r="E138" i="3"/>
  <c r="I138" i="3" s="1"/>
  <c r="E137" i="3"/>
  <c r="I137" i="3" s="1"/>
  <c r="E135" i="3"/>
  <c r="I135" i="3" s="1"/>
  <c r="E134" i="3"/>
  <c r="I134" i="3" s="1"/>
  <c r="E133" i="3"/>
  <c r="I133" i="3" s="1"/>
  <c r="E132" i="3"/>
  <c r="I132" i="3" s="1"/>
  <c r="E131" i="3"/>
  <c r="I131" i="3" s="1"/>
  <c r="E127" i="3"/>
  <c r="I127" i="3" s="1"/>
  <c r="E126" i="3"/>
  <c r="I126" i="3" s="1"/>
  <c r="E125" i="3"/>
  <c r="I125" i="3" s="1"/>
  <c r="E123" i="3"/>
  <c r="I123" i="3" s="1"/>
  <c r="E122" i="3"/>
  <c r="I122" i="3" s="1"/>
  <c r="E121" i="3"/>
  <c r="I121" i="3" s="1"/>
  <c r="E120" i="3"/>
  <c r="I120" i="3" s="1"/>
  <c r="E119" i="3"/>
  <c r="I119" i="3" s="1"/>
  <c r="E117" i="3"/>
  <c r="I117" i="3" s="1"/>
  <c r="E116" i="3"/>
  <c r="I116" i="3" s="1"/>
  <c r="E118" i="3"/>
  <c r="I118" i="3" s="1"/>
  <c r="E114" i="3"/>
  <c r="I114" i="3" s="1"/>
  <c r="E111" i="3"/>
  <c r="I111" i="3" s="1"/>
  <c r="E400" i="3"/>
  <c r="I400" i="3" s="1"/>
  <c r="E109" i="3"/>
  <c r="I109" i="3" s="1"/>
  <c r="E108" i="3"/>
  <c r="I108" i="3" s="1"/>
  <c r="E107" i="3"/>
  <c r="I107" i="3" s="1"/>
  <c r="E102" i="3"/>
  <c r="I102" i="3" s="1"/>
  <c r="E101" i="3"/>
  <c r="I101" i="3" s="1"/>
  <c r="E100" i="3"/>
  <c r="I100" i="3" s="1"/>
  <c r="E98" i="3"/>
  <c r="I98" i="3" s="1"/>
  <c r="H2" i="3"/>
  <c r="B2" i="3"/>
  <c r="D2" i="3" s="1"/>
  <c r="C18" i="1"/>
  <c r="BD41" i="3"/>
  <c r="BD38" i="3"/>
  <c r="BD37" i="3"/>
  <c r="BD36" i="3"/>
  <c r="BD40" i="3"/>
  <c r="BD39" i="3"/>
  <c r="BD47" i="3" l="1"/>
  <c r="C263" i="3" s="1" a="1"/>
  <c r="C297" i="3" s="1"/>
  <c r="L297" i="3" s="1"/>
  <c r="I321" i="3"/>
  <c r="I272" i="3"/>
  <c r="I284" i="3"/>
  <c r="I297" i="3"/>
  <c r="I296" i="3"/>
  <c r="I273" i="3"/>
  <c r="I308" i="3"/>
  <c r="I320" i="3"/>
  <c r="I309" i="3"/>
  <c r="I332" i="3"/>
  <c r="I333" i="3"/>
  <c r="I285" i="3"/>
  <c r="I182" i="3"/>
  <c r="I2" i="3"/>
  <c r="BD48" i="3"/>
  <c r="C343" i="3" s="1" a="1"/>
  <c r="C388" i="3" s="1"/>
  <c r="BD51" i="3"/>
  <c r="BD46" i="3"/>
  <c r="C178" i="3" s="1" a="1"/>
  <c r="C178" i="3" s="1"/>
  <c r="L178" i="3" s="1"/>
  <c r="BD50" i="3"/>
  <c r="BD45" i="3"/>
  <c r="C92" i="3" s="1" a="1"/>
  <c r="C92" i="3" s="1"/>
  <c r="L92" i="3" s="1"/>
  <c r="BD49" i="3"/>
  <c r="BD44" i="3"/>
  <c r="C2" i="3" s="1" a="1"/>
  <c r="C2" i="3" s="1"/>
  <c r="L2" i="3" s="1"/>
  <c r="K388" i="3" l="1"/>
  <c r="L388" i="3"/>
  <c r="M92" i="3"/>
  <c r="N92" i="3"/>
  <c r="K92" i="3"/>
  <c r="J297" i="3"/>
  <c r="K297" i="3"/>
  <c r="M297" i="3"/>
  <c r="N297" i="3"/>
  <c r="N388" i="3"/>
  <c r="M388" i="3"/>
  <c r="O388" i="3" s="1"/>
  <c r="G178" i="3"/>
  <c r="K178" i="3"/>
  <c r="N178" i="3"/>
  <c r="M178" i="3"/>
  <c r="G297" i="3"/>
  <c r="J178" i="3"/>
  <c r="J388" i="3"/>
  <c r="G388" i="3"/>
  <c r="J92" i="3"/>
  <c r="G92" i="3"/>
  <c r="M2" i="3"/>
  <c r="K2" i="3"/>
  <c r="N2" i="3"/>
  <c r="G2" i="3"/>
  <c r="C380" i="3"/>
  <c r="L380" i="3" s="1"/>
  <c r="C392" i="3"/>
  <c r="L392" i="3" s="1"/>
  <c r="C347" i="3"/>
  <c r="C359" i="3"/>
  <c r="C373" i="3"/>
  <c r="C385" i="3"/>
  <c r="C400" i="3"/>
  <c r="L400" i="3" s="1"/>
  <c r="C179" i="3"/>
  <c r="C216" i="3"/>
  <c r="L216" i="3" s="1"/>
  <c r="C200" i="3"/>
  <c r="L200" i="3" s="1"/>
  <c r="C207" i="3"/>
  <c r="L207" i="3" s="1"/>
  <c r="C244" i="3"/>
  <c r="C198" i="3"/>
  <c r="C259" i="3"/>
  <c r="L259" i="3" s="1"/>
  <c r="C356" i="3"/>
  <c r="L356" i="3" s="1"/>
  <c r="C382" i="3"/>
  <c r="C349" i="3"/>
  <c r="C376" i="3"/>
  <c r="C191" i="3"/>
  <c r="L191" i="3" s="1"/>
  <c r="C228" i="3"/>
  <c r="C213" i="3"/>
  <c r="L213" i="3" s="1"/>
  <c r="C219" i="3"/>
  <c r="L219" i="3" s="1"/>
  <c r="C256" i="3"/>
  <c r="C210" i="3"/>
  <c r="C188" i="3"/>
  <c r="L188" i="3" s="1"/>
  <c r="C368" i="3"/>
  <c r="L368" i="3" s="1"/>
  <c r="C394" i="3"/>
  <c r="L394" i="3" s="1"/>
  <c r="C361" i="3"/>
  <c r="C215" i="3"/>
  <c r="L215" i="3" s="1"/>
  <c r="C252" i="3"/>
  <c r="C194" i="3"/>
  <c r="L194" i="3" s="1"/>
  <c r="C243" i="3"/>
  <c r="C185" i="3"/>
  <c r="C234" i="3"/>
  <c r="C260" i="3"/>
  <c r="L260" i="3" s="1"/>
  <c r="C343" i="3"/>
  <c r="L343" i="3" s="1"/>
  <c r="C365" i="3"/>
  <c r="C366" i="3"/>
  <c r="L366" i="3" s="1"/>
  <c r="C375" i="3"/>
  <c r="C377" i="3"/>
  <c r="C378" i="3"/>
  <c r="L378" i="3" s="1"/>
  <c r="C387" i="3"/>
  <c r="C389" i="3"/>
  <c r="C390" i="3"/>
  <c r="L390" i="3" s="1"/>
  <c r="C351" i="3"/>
  <c r="C399" i="3"/>
  <c r="L399" i="3" s="1"/>
  <c r="C353" i="3"/>
  <c r="C354" i="3"/>
  <c r="L354" i="3" s="1"/>
  <c r="C363" i="3"/>
  <c r="C227" i="3"/>
  <c r="L227" i="3" s="1"/>
  <c r="C249" i="3"/>
  <c r="L249" i="3" s="1"/>
  <c r="C206" i="3"/>
  <c r="L206" i="3" s="1"/>
  <c r="C255" i="3"/>
  <c r="C197" i="3"/>
  <c r="C246" i="3"/>
  <c r="L246" i="3" s="1"/>
  <c r="C225" i="3"/>
  <c r="L225" i="3" s="1"/>
  <c r="C345" i="3"/>
  <c r="L345" i="3" s="1"/>
  <c r="C371" i="3"/>
  <c r="C397" i="3"/>
  <c r="L397" i="3" s="1"/>
  <c r="C190" i="3"/>
  <c r="L190" i="3" s="1"/>
  <c r="C239" i="3"/>
  <c r="C181" i="3"/>
  <c r="C218" i="3"/>
  <c r="L218" i="3" s="1"/>
  <c r="C236" i="3"/>
  <c r="L236" i="3" s="1"/>
  <c r="C209" i="3"/>
  <c r="C258" i="3"/>
  <c r="L258" i="3" s="1"/>
  <c r="C357" i="3"/>
  <c r="L357" i="3" s="1"/>
  <c r="C383" i="3"/>
  <c r="C350" i="3"/>
  <c r="C202" i="3"/>
  <c r="L202" i="3" s="1"/>
  <c r="C251" i="3"/>
  <c r="C193" i="3"/>
  <c r="L193" i="3" s="1"/>
  <c r="C230" i="3"/>
  <c r="C201" i="3"/>
  <c r="L201" i="3" s="1"/>
  <c r="C221" i="3"/>
  <c r="L221" i="3" s="1"/>
  <c r="C187" i="3"/>
  <c r="L187" i="3" s="1"/>
  <c r="C369" i="3"/>
  <c r="L369" i="3" s="1"/>
  <c r="C395" i="3"/>
  <c r="L395" i="3" s="1"/>
  <c r="C362" i="3"/>
  <c r="C214" i="3"/>
  <c r="L214" i="3" s="1"/>
  <c r="C212" i="3"/>
  <c r="L212" i="3" s="1"/>
  <c r="C205" i="3"/>
  <c r="L205" i="3" s="1"/>
  <c r="C242" i="3"/>
  <c r="C184" i="3"/>
  <c r="C233" i="3"/>
  <c r="C199" i="3"/>
  <c r="L199" i="3" s="1"/>
  <c r="C355" i="3"/>
  <c r="L355" i="3" s="1"/>
  <c r="C381" i="3"/>
  <c r="L381" i="3" s="1"/>
  <c r="C348" i="3"/>
  <c r="C374" i="3"/>
  <c r="C226" i="3"/>
  <c r="L226" i="3" s="1"/>
  <c r="C189" i="3"/>
  <c r="L189" i="3" s="1"/>
  <c r="C217" i="3"/>
  <c r="L217" i="3" s="1"/>
  <c r="C254" i="3"/>
  <c r="C196" i="3"/>
  <c r="C245" i="3"/>
  <c r="C211" i="3"/>
  <c r="L211" i="3" s="1"/>
  <c r="C367" i="3"/>
  <c r="L367" i="3" s="1"/>
  <c r="C393" i="3"/>
  <c r="L393" i="3" s="1"/>
  <c r="C360" i="3"/>
  <c r="C386" i="3"/>
  <c r="C238" i="3"/>
  <c r="C180" i="3"/>
  <c r="C229" i="3"/>
  <c r="C224" i="3"/>
  <c r="C208" i="3"/>
  <c r="C257" i="3"/>
  <c r="C223" i="3"/>
  <c r="C379" i="3"/>
  <c r="L379" i="3" s="1"/>
  <c r="C346" i="3"/>
  <c r="C372" i="3"/>
  <c r="C398" i="3"/>
  <c r="L398" i="3" s="1"/>
  <c r="C250" i="3"/>
  <c r="C192" i="3"/>
  <c r="L192" i="3" s="1"/>
  <c r="C241" i="3"/>
  <c r="C183" i="3"/>
  <c r="L183" i="3" s="1"/>
  <c r="C220" i="3"/>
  <c r="C261" i="3"/>
  <c r="L261" i="3" s="1"/>
  <c r="C235" i="3"/>
  <c r="L235" i="3" s="1"/>
  <c r="C391" i="3"/>
  <c r="L391" i="3" s="1"/>
  <c r="C358" i="3"/>
  <c r="C384" i="3"/>
  <c r="C352" i="3"/>
  <c r="C203" i="3"/>
  <c r="L203" i="3" s="1"/>
  <c r="C240" i="3"/>
  <c r="C182" i="3"/>
  <c r="L182" i="3" s="1"/>
  <c r="C231" i="3"/>
  <c r="C237" i="3"/>
  <c r="L237" i="3" s="1"/>
  <c r="C222" i="3"/>
  <c r="L222" i="3" s="1"/>
  <c r="C248" i="3"/>
  <c r="L248" i="3" s="1"/>
  <c r="C262" i="3"/>
  <c r="C204" i="3"/>
  <c r="L204" i="3" s="1"/>
  <c r="C253" i="3"/>
  <c r="C195" i="3"/>
  <c r="L195" i="3" s="1"/>
  <c r="C232" i="3"/>
  <c r="C186" i="3"/>
  <c r="C247" i="3"/>
  <c r="L247" i="3" s="1"/>
  <c r="C344" i="3"/>
  <c r="L344" i="3" s="1"/>
  <c r="C370" i="3"/>
  <c r="C396" i="3"/>
  <c r="L396" i="3" s="1"/>
  <c r="C364" i="3"/>
  <c r="C284" i="3"/>
  <c r="L284" i="3" s="1"/>
  <c r="C311" i="3"/>
  <c r="C328" i="3"/>
  <c r="C306" i="3"/>
  <c r="L306" i="3" s="1"/>
  <c r="C296" i="3"/>
  <c r="L296" i="3" s="1"/>
  <c r="C323" i="3"/>
  <c r="C301" i="3"/>
  <c r="C279" i="3"/>
  <c r="C340" i="3"/>
  <c r="C318" i="3"/>
  <c r="L318" i="3" s="1"/>
  <c r="C308" i="3"/>
  <c r="L308" i="3" s="1"/>
  <c r="C335" i="3"/>
  <c r="C313" i="3"/>
  <c r="C291" i="3"/>
  <c r="C269" i="3"/>
  <c r="C330" i="3"/>
  <c r="L330" i="3" s="1"/>
  <c r="C320" i="3"/>
  <c r="L320" i="3" s="1"/>
  <c r="C264" i="3"/>
  <c r="C325" i="3"/>
  <c r="C303" i="3"/>
  <c r="C281" i="3"/>
  <c r="C342" i="3"/>
  <c r="L342" i="3" s="1"/>
  <c r="C332" i="3"/>
  <c r="L332" i="3" s="1"/>
  <c r="C276" i="3"/>
  <c r="C337" i="3"/>
  <c r="C315" i="3"/>
  <c r="C293" i="3"/>
  <c r="C271" i="3"/>
  <c r="L271" i="3" s="1"/>
  <c r="C273" i="3"/>
  <c r="L273" i="3" s="1"/>
  <c r="C288" i="3"/>
  <c r="C266" i="3"/>
  <c r="C327" i="3"/>
  <c r="C305" i="3"/>
  <c r="C283" i="3"/>
  <c r="L283" i="3" s="1"/>
  <c r="C285" i="3"/>
  <c r="L285" i="3" s="1"/>
  <c r="C299" i="3"/>
  <c r="C338" i="3"/>
  <c r="C294" i="3"/>
  <c r="L294" i="3" s="1"/>
  <c r="C289" i="3"/>
  <c r="C300" i="3"/>
  <c r="C278" i="3"/>
  <c r="C339" i="3"/>
  <c r="C317" i="3"/>
  <c r="C295" i="3"/>
  <c r="L295" i="3" s="1"/>
  <c r="C263" i="3"/>
  <c r="C274" i="3"/>
  <c r="C286" i="3"/>
  <c r="C298" i="3"/>
  <c r="C310" i="3"/>
  <c r="C322" i="3"/>
  <c r="C334" i="3"/>
  <c r="C312" i="3"/>
  <c r="C290" i="3"/>
  <c r="C268" i="3"/>
  <c r="C329" i="3"/>
  <c r="C307" i="3"/>
  <c r="L307" i="3" s="1"/>
  <c r="C309" i="3"/>
  <c r="L309" i="3" s="1"/>
  <c r="C324" i="3"/>
  <c r="C302" i="3"/>
  <c r="C280" i="3"/>
  <c r="C341" i="3"/>
  <c r="C319" i="3"/>
  <c r="L319" i="3" s="1"/>
  <c r="C321" i="3"/>
  <c r="L321" i="3" s="1"/>
  <c r="C277" i="3"/>
  <c r="C316" i="3"/>
  <c r="C267" i="3"/>
  <c r="C275" i="3"/>
  <c r="C336" i="3"/>
  <c r="C314" i="3"/>
  <c r="C292" i="3"/>
  <c r="C270" i="3"/>
  <c r="L270" i="3" s="1"/>
  <c r="C331" i="3"/>
  <c r="L331" i="3" s="1"/>
  <c r="C333" i="3"/>
  <c r="L333" i="3" s="1"/>
  <c r="C287" i="3"/>
  <c r="C265" i="3"/>
  <c r="C326" i="3"/>
  <c r="C304" i="3"/>
  <c r="C282" i="3"/>
  <c r="L282" i="3" s="1"/>
  <c r="C272" i="3"/>
  <c r="L272" i="3" s="1"/>
  <c r="C140" i="3"/>
  <c r="C94" i="3"/>
  <c r="L94" i="3" s="1"/>
  <c r="C155" i="3"/>
  <c r="C121" i="3"/>
  <c r="L121" i="3" s="1"/>
  <c r="C170" i="3"/>
  <c r="L170" i="3" s="1"/>
  <c r="C136" i="3"/>
  <c r="C114" i="3"/>
  <c r="L114" i="3" s="1"/>
  <c r="C131" i="3"/>
  <c r="C158" i="3"/>
  <c r="L158" i="3" s="1"/>
  <c r="C167" i="3"/>
  <c r="C118" i="3"/>
  <c r="L118" i="3" s="1"/>
  <c r="C138" i="3"/>
  <c r="L138" i="3" s="1"/>
  <c r="C176" i="3"/>
  <c r="L176" i="3" s="1"/>
  <c r="C130" i="3"/>
  <c r="C108" i="3"/>
  <c r="L108" i="3" s="1"/>
  <c r="C157" i="3"/>
  <c r="C123" i="3"/>
  <c r="C172" i="3"/>
  <c r="L172" i="3" s="1"/>
  <c r="C150" i="3"/>
  <c r="L150" i="3" s="1"/>
  <c r="C165" i="3"/>
  <c r="C173" i="3"/>
  <c r="C177" i="3"/>
  <c r="C102" i="3"/>
  <c r="L102" i="3" s="1"/>
  <c r="C126" i="3"/>
  <c r="L126" i="3" s="1"/>
  <c r="C96" i="3"/>
  <c r="L96" i="3" s="1"/>
  <c r="C160" i="3"/>
  <c r="L160" i="3" s="1"/>
  <c r="C93" i="3"/>
  <c r="L93" i="3" s="1"/>
  <c r="C142" i="3"/>
  <c r="C120" i="3"/>
  <c r="L120" i="3" s="1"/>
  <c r="C169" i="3"/>
  <c r="C135" i="3"/>
  <c r="L135" i="3" s="1"/>
  <c r="C101" i="3"/>
  <c r="L101" i="3" s="1"/>
  <c r="C162" i="3"/>
  <c r="L162" i="3" s="1"/>
  <c r="C116" i="3"/>
  <c r="L116" i="3" s="1"/>
  <c r="C146" i="3"/>
  <c r="L146" i="3" s="1"/>
  <c r="C143" i="3"/>
  <c r="C106" i="3"/>
  <c r="C148" i="3"/>
  <c r="L148" i="3" s="1"/>
  <c r="C111" i="3"/>
  <c r="C105" i="3"/>
  <c r="C154" i="3"/>
  <c r="C132" i="3"/>
  <c r="L132" i="3" s="1"/>
  <c r="C127" i="3"/>
  <c r="L127" i="3" s="1"/>
  <c r="C147" i="3"/>
  <c r="C113" i="3"/>
  <c r="C174" i="3"/>
  <c r="L174" i="3" s="1"/>
  <c r="C117" i="3"/>
  <c r="C166" i="3"/>
  <c r="C144" i="3"/>
  <c r="C98" i="3"/>
  <c r="L98" i="3" s="1"/>
  <c r="C159" i="3"/>
  <c r="L159" i="3" s="1"/>
  <c r="C125" i="3"/>
  <c r="C103" i="3"/>
  <c r="C97" i="3"/>
  <c r="L97" i="3" s="1"/>
  <c r="C109" i="3"/>
  <c r="C152" i="3"/>
  <c r="L152" i="3" s="1"/>
  <c r="C99" i="3"/>
  <c r="C145" i="3"/>
  <c r="C129" i="3"/>
  <c r="C95" i="3"/>
  <c r="L95" i="3" s="1"/>
  <c r="C156" i="3"/>
  <c r="C110" i="3"/>
  <c r="C171" i="3"/>
  <c r="C137" i="3"/>
  <c r="L137" i="3" s="1"/>
  <c r="C151" i="3"/>
  <c r="L151" i="3" s="1"/>
  <c r="C112" i="3"/>
  <c r="C128" i="3"/>
  <c r="C124" i="3"/>
  <c r="C133" i="3"/>
  <c r="C164" i="3"/>
  <c r="L164" i="3" s="1"/>
  <c r="C141" i="3"/>
  <c r="C107" i="3"/>
  <c r="L107" i="3" s="1"/>
  <c r="C168" i="3"/>
  <c r="C122" i="3"/>
  <c r="L122" i="3" s="1"/>
  <c r="C139" i="3"/>
  <c r="C149" i="3"/>
  <c r="C163" i="3"/>
  <c r="C104" i="3"/>
  <c r="C153" i="3"/>
  <c r="C119" i="3"/>
  <c r="L119" i="3" s="1"/>
  <c r="C115" i="3"/>
  <c r="C134" i="3"/>
  <c r="L134" i="3" s="1"/>
  <c r="C100" i="3"/>
  <c r="L100" i="3" s="1"/>
  <c r="C161" i="3"/>
  <c r="L161" i="3" s="1"/>
  <c r="C175" i="3"/>
  <c r="L175" i="3" s="1"/>
  <c r="C51" i="3"/>
  <c r="L51" i="3" s="1"/>
  <c r="C5" i="3"/>
  <c r="L5" i="3" s="1"/>
  <c r="C16" i="3"/>
  <c r="L16" i="3" s="1"/>
  <c r="C59" i="3"/>
  <c r="L59" i="3" s="1"/>
  <c r="C29" i="3"/>
  <c r="L29" i="3" s="1"/>
  <c r="C36" i="3"/>
  <c r="L36" i="3" s="1"/>
  <c r="C6" i="3"/>
  <c r="L6" i="3" s="1"/>
  <c r="C79" i="3"/>
  <c r="L79" i="3" s="1"/>
  <c r="C67" i="3"/>
  <c r="L67" i="3" s="1"/>
  <c r="C21" i="3"/>
  <c r="L21" i="3" s="1"/>
  <c r="C87" i="3"/>
  <c r="L87" i="3" s="1"/>
  <c r="C32" i="3"/>
  <c r="L32" i="3" s="1"/>
  <c r="C22" i="3"/>
  <c r="C2" i="7" s="1"/>
  <c r="C80" i="3"/>
  <c r="L80" i="3" s="1"/>
  <c r="C25" i="3"/>
  <c r="L25" i="3" s="1"/>
  <c r="C68" i="3"/>
  <c r="L68" i="3" s="1"/>
  <c r="C45" i="3"/>
  <c r="L45" i="3" s="1"/>
  <c r="C38" i="3"/>
  <c r="L38" i="3" s="1"/>
  <c r="C15" i="3"/>
  <c r="L15" i="3" s="1"/>
  <c r="C88" i="3"/>
  <c r="L88" i="3" s="1"/>
  <c r="C65" i="3"/>
  <c r="L65" i="3" s="1"/>
  <c r="C60" i="3"/>
  <c r="L60" i="3" s="1"/>
  <c r="C30" i="3"/>
  <c r="L30" i="3" s="1"/>
  <c r="C7" i="3"/>
  <c r="L7" i="3" s="1"/>
  <c r="C18" i="3"/>
  <c r="L18" i="3" s="1"/>
  <c r="C91" i="3"/>
  <c r="L91" i="3" s="1"/>
  <c r="C26" i="3"/>
  <c r="L26" i="3" s="1"/>
  <c r="C3" i="3"/>
  <c r="L3" i="3" s="1"/>
  <c r="C40" i="3"/>
  <c r="L40" i="3" s="1"/>
  <c r="C76" i="3"/>
  <c r="L76" i="3" s="1"/>
  <c r="C53" i="3"/>
  <c r="L53" i="3" s="1"/>
  <c r="C46" i="3"/>
  <c r="L46" i="3" s="1"/>
  <c r="C23" i="3"/>
  <c r="L23" i="3" s="1"/>
  <c r="C33" i="3"/>
  <c r="L33" i="3" s="1"/>
  <c r="C50" i="3"/>
  <c r="L50" i="3" s="1"/>
  <c r="C27" i="3"/>
  <c r="L27" i="3" s="1"/>
  <c r="C4" i="3"/>
  <c r="L4" i="3" s="1"/>
  <c r="C72" i="3"/>
  <c r="L72" i="3" s="1"/>
  <c r="C77" i="3"/>
  <c r="L77" i="3" s="1"/>
  <c r="C70" i="3"/>
  <c r="L70" i="3" s="1"/>
  <c r="C47" i="3"/>
  <c r="L47" i="3" s="1"/>
  <c r="C58" i="3"/>
  <c r="L58" i="3" s="1"/>
  <c r="C35" i="3"/>
  <c r="L35" i="3" s="1"/>
  <c r="C12" i="3"/>
  <c r="L12" i="3" s="1"/>
  <c r="C9" i="3"/>
  <c r="L9" i="3" s="1"/>
  <c r="C85" i="3"/>
  <c r="L85" i="3" s="1"/>
  <c r="C78" i="3"/>
  <c r="L78" i="3" s="1"/>
  <c r="C55" i="3"/>
  <c r="L55" i="3" s="1"/>
  <c r="C66" i="3"/>
  <c r="L66" i="3" s="1"/>
  <c r="C43" i="3"/>
  <c r="L43" i="3" s="1"/>
  <c r="C20" i="3"/>
  <c r="L20" i="3" s="1"/>
  <c r="C73" i="3"/>
  <c r="L73" i="3" s="1"/>
  <c r="C48" i="3"/>
  <c r="L48" i="3" s="1"/>
  <c r="C86" i="3"/>
  <c r="L86" i="3" s="1"/>
  <c r="C63" i="3"/>
  <c r="L63" i="3" s="1"/>
  <c r="C74" i="3"/>
  <c r="L74" i="3" s="1"/>
  <c r="C28" i="3"/>
  <c r="L28" i="3" s="1"/>
  <c r="C17" i="3"/>
  <c r="L17" i="3" s="1"/>
  <c r="C71" i="3"/>
  <c r="L71" i="3" s="1"/>
  <c r="C82" i="3"/>
  <c r="L82" i="3" s="1"/>
  <c r="C13" i="3"/>
  <c r="L13" i="3" s="1"/>
  <c r="C64" i="3"/>
  <c r="L64" i="3" s="1"/>
  <c r="C90" i="3"/>
  <c r="L90" i="3" s="1"/>
  <c r="C44" i="3"/>
  <c r="L44" i="3" s="1"/>
  <c r="C41" i="3"/>
  <c r="L41" i="3" s="1"/>
  <c r="C52" i="3"/>
  <c r="L52" i="3" s="1"/>
  <c r="C8" i="3"/>
  <c r="L8" i="3" s="1"/>
  <c r="C10" i="3"/>
  <c r="L10" i="3" s="1"/>
  <c r="C49" i="3"/>
  <c r="L49" i="3" s="1"/>
  <c r="C84" i="3"/>
  <c r="L84" i="3" s="1"/>
  <c r="C61" i="3"/>
  <c r="L61" i="3" s="1"/>
  <c r="C54" i="3"/>
  <c r="L54" i="3" s="1"/>
  <c r="C31" i="3"/>
  <c r="L31" i="3" s="1"/>
  <c r="C57" i="3"/>
  <c r="L57" i="3" s="1"/>
  <c r="C14" i="3"/>
  <c r="L14" i="3" s="1"/>
  <c r="C75" i="3"/>
  <c r="L75" i="3" s="1"/>
  <c r="C83" i="3"/>
  <c r="L83" i="3" s="1"/>
  <c r="C37" i="3"/>
  <c r="L37" i="3" s="1"/>
  <c r="C56" i="3"/>
  <c r="L56" i="3" s="1"/>
  <c r="C34" i="3"/>
  <c r="L34" i="3" s="1"/>
  <c r="C11" i="3"/>
  <c r="L11" i="3" s="1"/>
  <c r="C42" i="3"/>
  <c r="L42" i="3" s="1"/>
  <c r="C19" i="3"/>
  <c r="L19" i="3" s="1"/>
  <c r="C89" i="3"/>
  <c r="L89" i="3" s="1"/>
  <c r="C24" i="3"/>
  <c r="L24" i="3" s="1"/>
  <c r="C69" i="3"/>
  <c r="L69" i="3" s="1"/>
  <c r="C62" i="3"/>
  <c r="L62" i="3" s="1"/>
  <c r="C39" i="3"/>
  <c r="L39" i="3" s="1"/>
  <c r="C81" i="3"/>
  <c r="L81" i="3" s="1"/>
  <c r="C10" i="1"/>
  <c r="C9" i="1"/>
  <c r="K153" i="3" l="1"/>
  <c r="L153" i="3"/>
  <c r="K128" i="3"/>
  <c r="L128" i="3"/>
  <c r="M109" i="3"/>
  <c r="L109" i="3"/>
  <c r="M287" i="3"/>
  <c r="L287" i="3"/>
  <c r="M322" i="3"/>
  <c r="L322" i="3"/>
  <c r="N315" i="3"/>
  <c r="L315" i="3"/>
  <c r="M291" i="3"/>
  <c r="L291" i="3"/>
  <c r="N311" i="3"/>
  <c r="L311" i="3"/>
  <c r="K262" i="3"/>
  <c r="L262" i="3"/>
  <c r="K257" i="3"/>
  <c r="L257" i="3"/>
  <c r="K196" i="3"/>
  <c r="L196" i="3"/>
  <c r="K242" i="3"/>
  <c r="L242" i="3"/>
  <c r="K251" i="3"/>
  <c r="L251" i="3"/>
  <c r="K256" i="3"/>
  <c r="L256" i="3"/>
  <c r="K104" i="3"/>
  <c r="L104" i="3"/>
  <c r="K112" i="3"/>
  <c r="L112" i="3"/>
  <c r="K169" i="3"/>
  <c r="L169" i="3"/>
  <c r="K136" i="3"/>
  <c r="L136" i="3"/>
  <c r="N341" i="3"/>
  <c r="L341" i="3"/>
  <c r="M310" i="3"/>
  <c r="L310" i="3"/>
  <c r="M338" i="3"/>
  <c r="L338" i="3"/>
  <c r="N337" i="3"/>
  <c r="L337" i="3"/>
  <c r="N313" i="3"/>
  <c r="L313" i="3"/>
  <c r="K208" i="3"/>
  <c r="L208" i="3"/>
  <c r="K254" i="3"/>
  <c r="L254" i="3"/>
  <c r="K234" i="3"/>
  <c r="L234" i="3"/>
  <c r="N163" i="3"/>
  <c r="L163" i="3"/>
  <c r="K103" i="3"/>
  <c r="L103" i="3"/>
  <c r="K154" i="3"/>
  <c r="L154" i="3"/>
  <c r="N123" i="3"/>
  <c r="L123" i="3"/>
  <c r="N280" i="3"/>
  <c r="L280" i="3"/>
  <c r="M298" i="3"/>
  <c r="L298" i="3"/>
  <c r="M299" i="3"/>
  <c r="L299" i="3"/>
  <c r="N276" i="3"/>
  <c r="L276" i="3"/>
  <c r="M335" i="3"/>
  <c r="L335" i="3"/>
  <c r="K220" i="3"/>
  <c r="L220" i="3"/>
  <c r="K224" i="3"/>
  <c r="L224" i="3"/>
  <c r="K185" i="3"/>
  <c r="L185" i="3"/>
  <c r="N149" i="3"/>
  <c r="L149" i="3"/>
  <c r="N125" i="3"/>
  <c r="L125" i="3"/>
  <c r="K105" i="3"/>
  <c r="L105" i="3"/>
  <c r="K142" i="3"/>
  <c r="L142" i="3"/>
  <c r="K157" i="3"/>
  <c r="L157" i="3"/>
  <c r="N302" i="3"/>
  <c r="L302" i="3"/>
  <c r="N286" i="3"/>
  <c r="L286" i="3"/>
  <c r="K229" i="3"/>
  <c r="L229" i="3"/>
  <c r="K243" i="3"/>
  <c r="L243" i="3"/>
  <c r="K228" i="3"/>
  <c r="L228" i="3"/>
  <c r="K179" i="3"/>
  <c r="L179" i="3"/>
  <c r="K139" i="3"/>
  <c r="L139" i="3"/>
  <c r="K171" i="3"/>
  <c r="L171" i="3"/>
  <c r="N111" i="3"/>
  <c r="L111" i="3"/>
  <c r="K155" i="3"/>
  <c r="L155" i="3"/>
  <c r="M292" i="3"/>
  <c r="L292" i="3"/>
  <c r="N324" i="3"/>
  <c r="L324" i="3"/>
  <c r="N274" i="3"/>
  <c r="L274" i="3"/>
  <c r="K231" i="3"/>
  <c r="L231" i="3"/>
  <c r="K241" i="3"/>
  <c r="L241" i="3"/>
  <c r="K180" i="3"/>
  <c r="L180" i="3"/>
  <c r="K110" i="3"/>
  <c r="L110" i="3"/>
  <c r="K130" i="3"/>
  <c r="L130" i="3"/>
  <c r="M314" i="3"/>
  <c r="L314" i="3"/>
  <c r="M263" i="3"/>
  <c r="L263" i="3"/>
  <c r="N305" i="3"/>
  <c r="L305" i="3"/>
  <c r="N281" i="3"/>
  <c r="L281" i="3"/>
  <c r="M340" i="3"/>
  <c r="L340" i="3"/>
  <c r="K238" i="3"/>
  <c r="L238" i="3"/>
  <c r="K197" i="3"/>
  <c r="L197" i="3"/>
  <c r="K252" i="3"/>
  <c r="L252" i="3"/>
  <c r="K168" i="3"/>
  <c r="L168" i="3"/>
  <c r="K156" i="3"/>
  <c r="L156" i="3"/>
  <c r="K144" i="3"/>
  <c r="L144" i="3"/>
  <c r="K106" i="3"/>
  <c r="L106" i="3"/>
  <c r="K140" i="3"/>
  <c r="L140" i="3"/>
  <c r="M336" i="3"/>
  <c r="L336" i="3"/>
  <c r="N327" i="3"/>
  <c r="L327" i="3"/>
  <c r="M303" i="3"/>
  <c r="L303" i="3"/>
  <c r="M279" i="3"/>
  <c r="L279" i="3"/>
  <c r="K240" i="3"/>
  <c r="L240" i="3"/>
  <c r="K250" i="3"/>
  <c r="L250" i="3"/>
  <c r="K209" i="3"/>
  <c r="L209" i="3"/>
  <c r="K255" i="3"/>
  <c r="L255" i="3"/>
  <c r="K166" i="3"/>
  <c r="L166" i="3"/>
  <c r="K143" i="3"/>
  <c r="L143" i="3"/>
  <c r="N275" i="3"/>
  <c r="L275" i="3"/>
  <c r="N329" i="3"/>
  <c r="L329" i="3"/>
  <c r="N317" i="3"/>
  <c r="L317" i="3"/>
  <c r="M266" i="3"/>
  <c r="L266" i="3"/>
  <c r="M325" i="3"/>
  <c r="L325" i="3"/>
  <c r="N301" i="3"/>
  <c r="L301" i="3"/>
  <c r="K186" i="3"/>
  <c r="L186" i="3"/>
  <c r="K141" i="3"/>
  <c r="L141" i="3"/>
  <c r="K129" i="3"/>
  <c r="L129" i="3"/>
  <c r="M117" i="3"/>
  <c r="L117" i="3"/>
  <c r="M267" i="3"/>
  <c r="L267" i="3"/>
  <c r="N268" i="3"/>
  <c r="L268" i="3"/>
  <c r="M339" i="3"/>
  <c r="L339" i="3"/>
  <c r="N288" i="3"/>
  <c r="L288" i="3"/>
  <c r="N264" i="3"/>
  <c r="L264" i="3"/>
  <c r="M323" i="3"/>
  <c r="L323" i="3"/>
  <c r="K232" i="3"/>
  <c r="L232" i="3"/>
  <c r="K145" i="3"/>
  <c r="L145" i="3"/>
  <c r="K177" i="3"/>
  <c r="L177" i="3"/>
  <c r="K167" i="3"/>
  <c r="L167" i="3"/>
  <c r="N304" i="3"/>
  <c r="L304" i="3"/>
  <c r="N316" i="3"/>
  <c r="L316" i="3"/>
  <c r="M290" i="3"/>
  <c r="L290" i="3"/>
  <c r="M278" i="3"/>
  <c r="L278" i="3"/>
  <c r="K181" i="3"/>
  <c r="L181" i="3"/>
  <c r="K115" i="3"/>
  <c r="L115" i="3"/>
  <c r="K133" i="3"/>
  <c r="L133" i="3"/>
  <c r="K99" i="3"/>
  <c r="L99" i="3"/>
  <c r="K113" i="3"/>
  <c r="L113" i="3"/>
  <c r="N173" i="3"/>
  <c r="L173" i="3"/>
  <c r="N326" i="3"/>
  <c r="L326" i="3"/>
  <c r="M277" i="3"/>
  <c r="L277" i="3"/>
  <c r="M312" i="3"/>
  <c r="L312" i="3"/>
  <c r="M300" i="3"/>
  <c r="L300" i="3"/>
  <c r="K253" i="3"/>
  <c r="L253" i="3"/>
  <c r="K233" i="3"/>
  <c r="L233" i="3"/>
  <c r="K230" i="3"/>
  <c r="L230" i="3"/>
  <c r="K239" i="3"/>
  <c r="L239" i="3"/>
  <c r="K198" i="3"/>
  <c r="L198" i="3"/>
  <c r="K124" i="3"/>
  <c r="L124" i="3"/>
  <c r="K147" i="3"/>
  <c r="L147" i="3"/>
  <c r="K165" i="3"/>
  <c r="L165" i="3"/>
  <c r="K131" i="3"/>
  <c r="L131" i="3"/>
  <c r="M265" i="3"/>
  <c r="L265" i="3"/>
  <c r="N334" i="3"/>
  <c r="L334" i="3"/>
  <c r="N289" i="3"/>
  <c r="L289" i="3"/>
  <c r="N293" i="3"/>
  <c r="L293" i="3"/>
  <c r="M269" i="3"/>
  <c r="L269" i="3"/>
  <c r="N328" i="3"/>
  <c r="L328" i="3"/>
  <c r="K223" i="3"/>
  <c r="L223" i="3"/>
  <c r="K245" i="3"/>
  <c r="L245" i="3"/>
  <c r="K184" i="3"/>
  <c r="L184" i="3"/>
  <c r="K210" i="3"/>
  <c r="L210" i="3"/>
  <c r="K244" i="3"/>
  <c r="L244" i="3"/>
  <c r="K22" i="3"/>
  <c r="L22" i="3"/>
  <c r="K384" i="3"/>
  <c r="L384" i="3"/>
  <c r="K358" i="3"/>
  <c r="L358" i="3"/>
  <c r="K372" i="3"/>
  <c r="L372" i="3"/>
  <c r="K362" i="3"/>
  <c r="L362" i="3"/>
  <c r="K353" i="3"/>
  <c r="L353" i="3"/>
  <c r="K375" i="3"/>
  <c r="L375" i="3"/>
  <c r="K346" i="3"/>
  <c r="L346" i="3"/>
  <c r="K385" i="3"/>
  <c r="L385" i="3"/>
  <c r="K364" i="3"/>
  <c r="L364" i="3"/>
  <c r="K386" i="3"/>
  <c r="L386" i="3"/>
  <c r="K350" i="3"/>
  <c r="L350" i="3"/>
  <c r="K351" i="3"/>
  <c r="L351" i="3"/>
  <c r="K365" i="3"/>
  <c r="L365" i="3"/>
  <c r="K373" i="3"/>
  <c r="L373" i="3"/>
  <c r="K360" i="3"/>
  <c r="L360" i="3"/>
  <c r="K383" i="3"/>
  <c r="L383" i="3"/>
  <c r="K361" i="3"/>
  <c r="L361" i="3"/>
  <c r="K359" i="3"/>
  <c r="L359" i="3"/>
  <c r="K370" i="3"/>
  <c r="L370" i="3"/>
  <c r="K352" i="3"/>
  <c r="L352" i="3"/>
  <c r="K389" i="3"/>
  <c r="L389" i="3"/>
  <c r="K347" i="3"/>
  <c r="L347" i="3"/>
  <c r="K374" i="3"/>
  <c r="L374" i="3"/>
  <c r="K371" i="3"/>
  <c r="L371" i="3"/>
  <c r="K387" i="3"/>
  <c r="L387" i="3"/>
  <c r="K376" i="3"/>
  <c r="L376" i="3"/>
  <c r="K363" i="3"/>
  <c r="L363" i="3"/>
  <c r="K349" i="3"/>
  <c r="L349" i="3"/>
  <c r="K348" i="3"/>
  <c r="L348" i="3"/>
  <c r="K377" i="3"/>
  <c r="L377" i="3"/>
  <c r="K382" i="3"/>
  <c r="L382" i="3"/>
  <c r="M373" i="3"/>
  <c r="M359" i="3"/>
  <c r="O92" i="3"/>
  <c r="M136" i="3"/>
  <c r="N155" i="3"/>
  <c r="M133" i="3"/>
  <c r="O133" i="3" s="1"/>
  <c r="N133" i="3"/>
  <c r="M143" i="3"/>
  <c r="M130" i="3"/>
  <c r="M166" i="3"/>
  <c r="N157" i="3"/>
  <c r="N106" i="3"/>
  <c r="N113" i="3"/>
  <c r="M156" i="3"/>
  <c r="N110" i="3"/>
  <c r="M145" i="3"/>
  <c r="N359" i="3"/>
  <c r="O178" i="3"/>
  <c r="N255" i="3"/>
  <c r="M179" i="3"/>
  <c r="O179" i="3" s="1"/>
  <c r="M209" i="3"/>
  <c r="M250" i="3"/>
  <c r="M220" i="3"/>
  <c r="N198" i="3"/>
  <c r="M315" i="3"/>
  <c r="M365" i="3"/>
  <c r="M346" i="3"/>
  <c r="M349" i="3"/>
  <c r="M348" i="3"/>
  <c r="N382" i="3"/>
  <c r="M361" i="3"/>
  <c r="M347" i="3"/>
  <c r="N373" i="3"/>
  <c r="M371" i="3"/>
  <c r="M168" i="3"/>
  <c r="O168" i="3" s="1"/>
  <c r="N105" i="3"/>
  <c r="M155" i="3"/>
  <c r="N131" i="3"/>
  <c r="M141" i="3"/>
  <c r="O141" i="3" s="1"/>
  <c r="N140" i="3"/>
  <c r="M104" i="3"/>
  <c r="O104" i="3" s="1"/>
  <c r="M106" i="3"/>
  <c r="O106" i="3" s="1"/>
  <c r="M144" i="3"/>
  <c r="M154" i="3"/>
  <c r="O154" i="3" s="1"/>
  <c r="M177" i="3"/>
  <c r="O177" i="3" s="1"/>
  <c r="M140" i="3"/>
  <c r="N154" i="3"/>
  <c r="N99" i="3"/>
  <c r="M113" i="3"/>
  <c r="O113" i="3" s="1"/>
  <c r="M165" i="3"/>
  <c r="N166" i="3"/>
  <c r="N169" i="3"/>
  <c r="M131" i="3"/>
  <c r="O131" i="3" s="1"/>
  <c r="N130" i="3"/>
  <c r="N124" i="3"/>
  <c r="N156" i="3"/>
  <c r="N128" i="3"/>
  <c r="M110" i="3"/>
  <c r="M142" i="3"/>
  <c r="M115" i="3"/>
  <c r="O115" i="3" s="1"/>
  <c r="N112" i="3"/>
  <c r="N143" i="3"/>
  <c r="N147" i="3"/>
  <c r="M129" i="3"/>
  <c r="O129" i="3" s="1"/>
  <c r="M105" i="3"/>
  <c r="O105" i="3" s="1"/>
  <c r="N103" i="3"/>
  <c r="M99" i="3"/>
  <c r="O99" i="3" s="1"/>
  <c r="M167" i="3"/>
  <c r="O167" i="3" s="1"/>
  <c r="N165" i="3"/>
  <c r="N139" i="3"/>
  <c r="M169" i="3"/>
  <c r="M147" i="3"/>
  <c r="M153" i="3"/>
  <c r="O153" i="3" s="1"/>
  <c r="M124" i="3"/>
  <c r="N115" i="3"/>
  <c r="N171" i="3"/>
  <c r="N141" i="3"/>
  <c r="M128" i="3"/>
  <c r="O128" i="3" s="1"/>
  <c r="N104" i="3"/>
  <c r="N142" i="3"/>
  <c r="N144" i="3"/>
  <c r="M112" i="3"/>
  <c r="O112" i="3" s="1"/>
  <c r="N177" i="3"/>
  <c r="N129" i="3"/>
  <c r="N136" i="3"/>
  <c r="M103" i="3"/>
  <c r="O103" i="3" s="1"/>
  <c r="M157" i="3"/>
  <c r="O157" i="3" s="1"/>
  <c r="N167" i="3"/>
  <c r="N168" i="3"/>
  <c r="M139" i="3"/>
  <c r="O139" i="3" s="1"/>
  <c r="N145" i="3"/>
  <c r="M171" i="3"/>
  <c r="O171" i="3" s="1"/>
  <c r="N153" i="3"/>
  <c r="K161" i="3"/>
  <c r="N161" i="3"/>
  <c r="M161" i="3"/>
  <c r="M98" i="3"/>
  <c r="K98" i="3"/>
  <c r="N98" i="3"/>
  <c r="N132" i="3"/>
  <c r="K132" i="3"/>
  <c r="M132" i="3"/>
  <c r="M116" i="3"/>
  <c r="K116" i="3"/>
  <c r="N116" i="3"/>
  <c r="K160" i="3"/>
  <c r="N160" i="3"/>
  <c r="M160" i="3"/>
  <c r="K172" i="3"/>
  <c r="N172" i="3"/>
  <c r="M172" i="3"/>
  <c r="M94" i="3"/>
  <c r="N94" i="3"/>
  <c r="K94" i="3"/>
  <c r="O130" i="3"/>
  <c r="K120" i="3"/>
  <c r="N120" i="3"/>
  <c r="M120" i="3"/>
  <c r="K173" i="3"/>
  <c r="M173" i="3"/>
  <c r="N176" i="3"/>
  <c r="K176" i="3"/>
  <c r="M176" i="3"/>
  <c r="K170" i="3"/>
  <c r="M170" i="3"/>
  <c r="N170" i="3"/>
  <c r="K134" i="3"/>
  <c r="N134" i="3"/>
  <c r="M134" i="3"/>
  <c r="K122" i="3"/>
  <c r="M122" i="3"/>
  <c r="N122" i="3"/>
  <c r="M151" i="3"/>
  <c r="K151" i="3"/>
  <c r="N151" i="3"/>
  <c r="K101" i="3"/>
  <c r="N101" i="3"/>
  <c r="M101" i="3"/>
  <c r="N126" i="3"/>
  <c r="K126" i="3"/>
  <c r="M126" i="3"/>
  <c r="O140" i="3"/>
  <c r="K162" i="3"/>
  <c r="N162" i="3"/>
  <c r="M162" i="3"/>
  <c r="M96" i="3"/>
  <c r="K96" i="3"/>
  <c r="N96" i="3"/>
  <c r="K123" i="3"/>
  <c r="M123" i="3"/>
  <c r="M158" i="3"/>
  <c r="N158" i="3"/>
  <c r="K158" i="3"/>
  <c r="K119" i="3"/>
  <c r="N119" i="3"/>
  <c r="M119" i="3"/>
  <c r="K107" i="3"/>
  <c r="M107" i="3"/>
  <c r="N107" i="3"/>
  <c r="K137" i="3"/>
  <c r="M137" i="3"/>
  <c r="N137" i="3"/>
  <c r="N152" i="3"/>
  <c r="K152" i="3"/>
  <c r="M152" i="3"/>
  <c r="K109" i="3"/>
  <c r="O109" i="3" s="1"/>
  <c r="N109" i="3"/>
  <c r="K117" i="3"/>
  <c r="O117" i="3" s="1"/>
  <c r="N117" i="3"/>
  <c r="K111" i="3"/>
  <c r="M111" i="3"/>
  <c r="N135" i="3"/>
  <c r="M135" i="3"/>
  <c r="K135" i="3"/>
  <c r="N102" i="3"/>
  <c r="M102" i="3"/>
  <c r="K102" i="3"/>
  <c r="K108" i="3"/>
  <c r="M108" i="3"/>
  <c r="N108" i="3"/>
  <c r="K114" i="3"/>
  <c r="N114" i="3"/>
  <c r="M114" i="3"/>
  <c r="K163" i="3"/>
  <c r="M163" i="3"/>
  <c r="K149" i="3"/>
  <c r="M149" i="3"/>
  <c r="N164" i="3"/>
  <c r="K164" i="3"/>
  <c r="M164" i="3"/>
  <c r="K97" i="3"/>
  <c r="M97" i="3"/>
  <c r="N97" i="3"/>
  <c r="N174" i="3"/>
  <c r="K174" i="3"/>
  <c r="M174" i="3"/>
  <c r="K148" i="3"/>
  <c r="M148" i="3"/>
  <c r="N148" i="3"/>
  <c r="K175" i="3"/>
  <c r="M175" i="3"/>
  <c r="N175" i="3"/>
  <c r="O124" i="3"/>
  <c r="M95" i="3"/>
  <c r="K95" i="3"/>
  <c r="N95" i="3"/>
  <c r="M125" i="3"/>
  <c r="K125" i="3"/>
  <c r="M138" i="3"/>
  <c r="N138" i="3"/>
  <c r="K138" i="3"/>
  <c r="M121" i="3"/>
  <c r="K121" i="3"/>
  <c r="N121" i="3"/>
  <c r="M100" i="3"/>
  <c r="N100" i="3"/>
  <c r="K100" i="3"/>
  <c r="M159" i="3"/>
  <c r="K159" i="3"/>
  <c r="N159" i="3"/>
  <c r="K127" i="3"/>
  <c r="N127" i="3"/>
  <c r="M127" i="3"/>
  <c r="M146" i="3"/>
  <c r="K146" i="3"/>
  <c r="N146" i="3"/>
  <c r="N93" i="3"/>
  <c r="M93" i="3"/>
  <c r="K93" i="3"/>
  <c r="K150" i="3"/>
  <c r="N150" i="3"/>
  <c r="M150" i="3"/>
  <c r="K118" i="3"/>
  <c r="N118" i="3"/>
  <c r="M118" i="3"/>
  <c r="N278" i="3"/>
  <c r="M316" i="3"/>
  <c r="N339" i="3"/>
  <c r="M275" i="3"/>
  <c r="M334" i="3"/>
  <c r="N263" i="3"/>
  <c r="N300" i="3"/>
  <c r="N287" i="3"/>
  <c r="M281" i="3"/>
  <c r="M288" i="3"/>
  <c r="M264" i="3"/>
  <c r="O264" i="3" s="1"/>
  <c r="M289" i="3"/>
  <c r="N290" i="3"/>
  <c r="M280" i="3"/>
  <c r="M324" i="3"/>
  <c r="N291" i="3"/>
  <c r="N277" i="3"/>
  <c r="M286" i="3"/>
  <c r="N267" i="3"/>
  <c r="N265" i="3"/>
  <c r="M311" i="3"/>
  <c r="N312" i="3"/>
  <c r="N279" i="3"/>
  <c r="N325" i="3"/>
  <c r="N314" i="3"/>
  <c r="M341" i="3"/>
  <c r="M327" i="3"/>
  <c r="N269" i="3"/>
  <c r="N310" i="3"/>
  <c r="N335" i="3"/>
  <c r="M268" i="3"/>
  <c r="M337" i="3"/>
  <c r="M326" i="3"/>
  <c r="M301" i="3"/>
  <c r="N322" i="3"/>
  <c r="N303" i="3"/>
  <c r="M329" i="3"/>
  <c r="M317" i="3"/>
  <c r="M302" i="3"/>
  <c r="N298" i="3"/>
  <c r="N338" i="3"/>
  <c r="M313" i="3"/>
  <c r="M305" i="3"/>
  <c r="M293" i="3"/>
  <c r="N292" i="3"/>
  <c r="M328" i="3"/>
  <c r="N340" i="3"/>
  <c r="M304" i="3"/>
  <c r="M276" i="3"/>
  <c r="N266" i="3"/>
  <c r="N299" i="3"/>
  <c r="M274" i="3"/>
  <c r="N323" i="3"/>
  <c r="N336" i="3"/>
  <c r="G302" i="3"/>
  <c r="K302" i="3"/>
  <c r="J332" i="3"/>
  <c r="K332" i="3"/>
  <c r="N332" i="3"/>
  <c r="M332" i="3"/>
  <c r="K283" i="3"/>
  <c r="N283" i="3"/>
  <c r="M283" i="3"/>
  <c r="G336" i="3"/>
  <c r="K336" i="3"/>
  <c r="O336" i="3" s="1"/>
  <c r="K307" i="3"/>
  <c r="N307" i="3"/>
  <c r="M307" i="3"/>
  <c r="K295" i="3"/>
  <c r="M295" i="3"/>
  <c r="N295" i="3"/>
  <c r="G327" i="3"/>
  <c r="K327" i="3"/>
  <c r="G303" i="3"/>
  <c r="K303" i="3"/>
  <c r="G279" i="3"/>
  <c r="K279" i="3"/>
  <c r="G275" i="3"/>
  <c r="K275" i="3"/>
  <c r="N282" i="3"/>
  <c r="K282" i="3"/>
  <c r="M282" i="3"/>
  <c r="G288" i="3"/>
  <c r="K288" i="3"/>
  <c r="G264" i="3"/>
  <c r="K264" i="3"/>
  <c r="G278" i="3"/>
  <c r="K278" i="3"/>
  <c r="K270" i="3"/>
  <c r="N270" i="3"/>
  <c r="M270" i="3"/>
  <c r="J285" i="3"/>
  <c r="K285" i="3"/>
  <c r="M285" i="3"/>
  <c r="N285" i="3"/>
  <c r="G317" i="3"/>
  <c r="K317" i="3"/>
  <c r="G267" i="3"/>
  <c r="K267" i="3"/>
  <c r="G326" i="3"/>
  <c r="K326" i="3"/>
  <c r="G277" i="3"/>
  <c r="K277" i="3"/>
  <c r="O277" i="3" s="1"/>
  <c r="G312" i="3"/>
  <c r="K312" i="3"/>
  <c r="G300" i="3"/>
  <c r="K300" i="3"/>
  <c r="O300" i="3" s="1"/>
  <c r="K271" i="3"/>
  <c r="N271" i="3"/>
  <c r="M271" i="3"/>
  <c r="N330" i="3"/>
  <c r="K330" i="3"/>
  <c r="M330" i="3"/>
  <c r="N306" i="3"/>
  <c r="K306" i="3"/>
  <c r="M306" i="3"/>
  <c r="G324" i="3"/>
  <c r="K324" i="3"/>
  <c r="N318" i="3"/>
  <c r="K318" i="3"/>
  <c r="M318" i="3"/>
  <c r="J309" i="3"/>
  <c r="K309" i="3"/>
  <c r="N309" i="3"/>
  <c r="M309" i="3"/>
  <c r="G305" i="3"/>
  <c r="K305" i="3"/>
  <c r="G281" i="3"/>
  <c r="K281" i="3"/>
  <c r="O281" i="3" s="1"/>
  <c r="J272" i="3"/>
  <c r="K272" i="3"/>
  <c r="N272" i="3"/>
  <c r="M272" i="3"/>
  <c r="G266" i="3"/>
  <c r="K266" i="3"/>
  <c r="G268" i="3"/>
  <c r="K268" i="3"/>
  <c r="G323" i="3"/>
  <c r="K323" i="3"/>
  <c r="O323" i="3" s="1"/>
  <c r="G265" i="3"/>
  <c r="K265" i="3"/>
  <c r="O265" i="3" s="1"/>
  <c r="J321" i="3"/>
  <c r="K321" i="3"/>
  <c r="N321" i="3"/>
  <c r="M321" i="3"/>
  <c r="G334" i="3"/>
  <c r="K334" i="3"/>
  <c r="G289" i="3"/>
  <c r="K289" i="3"/>
  <c r="G293" i="3"/>
  <c r="K293" i="3"/>
  <c r="G269" i="3"/>
  <c r="K269" i="3"/>
  <c r="G328" i="3"/>
  <c r="K328" i="3"/>
  <c r="J308" i="3"/>
  <c r="K308" i="3"/>
  <c r="N308" i="3"/>
  <c r="M308" i="3"/>
  <c r="G292" i="3"/>
  <c r="K292" i="3"/>
  <c r="M342" i="3"/>
  <c r="K342" i="3"/>
  <c r="N342" i="3"/>
  <c r="G314" i="3"/>
  <c r="K314" i="3"/>
  <c r="O314" i="3" s="1"/>
  <c r="G263" i="3"/>
  <c r="K263" i="3"/>
  <c r="O263" i="3" s="1"/>
  <c r="G340" i="3"/>
  <c r="K340" i="3"/>
  <c r="G329" i="3"/>
  <c r="K329" i="3"/>
  <c r="G325" i="3"/>
  <c r="K325" i="3"/>
  <c r="G339" i="3"/>
  <c r="K339" i="3"/>
  <c r="O339" i="3" s="1"/>
  <c r="G304" i="3"/>
  <c r="K304" i="3"/>
  <c r="O304" i="3" s="1"/>
  <c r="G316" i="3"/>
  <c r="K316" i="3"/>
  <c r="G290" i="3"/>
  <c r="K290" i="3"/>
  <c r="J273" i="3"/>
  <c r="K273" i="3"/>
  <c r="M273" i="3"/>
  <c r="N273" i="3"/>
  <c r="J320" i="3"/>
  <c r="K320" i="3"/>
  <c r="N320" i="3"/>
  <c r="M320" i="3"/>
  <c r="J296" i="3"/>
  <c r="K296" i="3"/>
  <c r="M296" i="3"/>
  <c r="N296" i="3"/>
  <c r="G287" i="3"/>
  <c r="K287" i="3"/>
  <c r="O287" i="3" s="1"/>
  <c r="K319" i="3"/>
  <c r="N319" i="3"/>
  <c r="M319" i="3"/>
  <c r="G322" i="3"/>
  <c r="K322" i="3"/>
  <c r="N294" i="3"/>
  <c r="K294" i="3"/>
  <c r="M294" i="3"/>
  <c r="G315" i="3"/>
  <c r="K315" i="3"/>
  <c r="O315" i="3" s="1"/>
  <c r="G291" i="3"/>
  <c r="K291" i="3"/>
  <c r="O291" i="3" s="1"/>
  <c r="G311" i="3"/>
  <c r="K311" i="3"/>
  <c r="G286" i="3"/>
  <c r="K286" i="3"/>
  <c r="G274" i="3"/>
  <c r="K274" i="3"/>
  <c r="G301" i="3"/>
  <c r="K301" i="3"/>
  <c r="J333" i="3"/>
  <c r="K333" i="3"/>
  <c r="M333" i="3"/>
  <c r="N333" i="3"/>
  <c r="G341" i="3"/>
  <c r="K341" i="3"/>
  <c r="G310" i="3"/>
  <c r="K310" i="3"/>
  <c r="O310" i="3" s="1"/>
  <c r="G338" i="3"/>
  <c r="K338" i="3"/>
  <c r="O338" i="3" s="1"/>
  <c r="G337" i="3"/>
  <c r="K337" i="3"/>
  <c r="G313" i="3"/>
  <c r="K313" i="3"/>
  <c r="J284" i="3"/>
  <c r="K284" i="3"/>
  <c r="N284" i="3"/>
  <c r="M284" i="3"/>
  <c r="K331" i="3"/>
  <c r="M331" i="3"/>
  <c r="N331" i="3"/>
  <c r="G280" i="3"/>
  <c r="K280" i="3"/>
  <c r="G298" i="3"/>
  <c r="K298" i="3"/>
  <c r="O298" i="3" s="1"/>
  <c r="G299" i="3"/>
  <c r="K299" i="3"/>
  <c r="O299" i="3" s="1"/>
  <c r="G276" i="3"/>
  <c r="K276" i="3"/>
  <c r="G335" i="3"/>
  <c r="K335" i="3"/>
  <c r="O297" i="3"/>
  <c r="M351" i="3"/>
  <c r="M376" i="3"/>
  <c r="O376" i="3" s="1"/>
  <c r="N384" i="3"/>
  <c r="N353" i="3"/>
  <c r="M375" i="3"/>
  <c r="O375" i="3" s="1"/>
  <c r="N383" i="3"/>
  <c r="N389" i="3"/>
  <c r="N363" i="3"/>
  <c r="N350" i="3"/>
  <c r="N362" i="3"/>
  <c r="M358" i="3"/>
  <c r="O358" i="3" s="1"/>
  <c r="M385" i="3"/>
  <c r="N352" i="3"/>
  <c r="M386" i="3"/>
  <c r="M364" i="3"/>
  <c r="O364" i="3" s="1"/>
  <c r="M372" i="3"/>
  <c r="O372" i="3" s="1"/>
  <c r="M362" i="3"/>
  <c r="M389" i="3"/>
  <c r="O389" i="3" s="1"/>
  <c r="M387" i="3"/>
  <c r="O387" i="3" s="1"/>
  <c r="M377" i="3"/>
  <c r="N361" i="3"/>
  <c r="N371" i="3"/>
  <c r="M383" i="3"/>
  <c r="N347" i="3"/>
  <c r="N374" i="3"/>
  <c r="M384" i="3"/>
  <c r="O384" i="3" s="1"/>
  <c r="M353" i="3"/>
  <c r="N349" i="3"/>
  <c r="N365" i="3"/>
  <c r="N348" i="3"/>
  <c r="N346" i="3"/>
  <c r="M363" i="3"/>
  <c r="O363" i="3" s="1"/>
  <c r="M350" i="3"/>
  <c r="N351" i="3"/>
  <c r="N385" i="3"/>
  <c r="N372" i="3"/>
  <c r="N376" i="3"/>
  <c r="N358" i="3"/>
  <c r="M352" i="3"/>
  <c r="N375" i="3"/>
  <c r="N364" i="3"/>
  <c r="N377" i="3"/>
  <c r="M370" i="3"/>
  <c r="O370" i="3" s="1"/>
  <c r="N386" i="3"/>
  <c r="M382" i="3"/>
  <c r="O382" i="3" s="1"/>
  <c r="N387" i="3"/>
  <c r="M374" i="3"/>
  <c r="N370" i="3"/>
  <c r="M360" i="3"/>
  <c r="O360" i="3" s="1"/>
  <c r="N360" i="3"/>
  <c r="N391" i="3"/>
  <c r="K391" i="3"/>
  <c r="M391" i="3"/>
  <c r="N354" i="3"/>
  <c r="K354" i="3"/>
  <c r="M354" i="3"/>
  <c r="K343" i="3"/>
  <c r="N343" i="3"/>
  <c r="M343" i="3"/>
  <c r="O346" i="3"/>
  <c r="N399" i="3"/>
  <c r="K399" i="3"/>
  <c r="M399" i="3"/>
  <c r="K345" i="3"/>
  <c r="M345" i="3"/>
  <c r="N345" i="3"/>
  <c r="O373" i="3"/>
  <c r="M396" i="3"/>
  <c r="K396" i="3"/>
  <c r="N396" i="3"/>
  <c r="M390" i="3"/>
  <c r="K390" i="3"/>
  <c r="N390" i="3"/>
  <c r="K357" i="3"/>
  <c r="M357" i="3"/>
  <c r="N357" i="3"/>
  <c r="M400" i="3"/>
  <c r="K400" i="3"/>
  <c r="N400" i="3"/>
  <c r="K395" i="3"/>
  <c r="M395" i="3"/>
  <c r="N395" i="3"/>
  <c r="O359" i="3"/>
  <c r="K344" i="3"/>
  <c r="N344" i="3"/>
  <c r="M344" i="3"/>
  <c r="K369" i="3"/>
  <c r="N369" i="3"/>
  <c r="M369" i="3"/>
  <c r="M378" i="3"/>
  <c r="K378" i="3"/>
  <c r="N378" i="3"/>
  <c r="K381" i="3"/>
  <c r="M381" i="3"/>
  <c r="N381" i="3"/>
  <c r="K393" i="3"/>
  <c r="M393" i="3"/>
  <c r="N393" i="3"/>
  <c r="K355" i="3"/>
  <c r="N355" i="3"/>
  <c r="M355" i="3"/>
  <c r="K394" i="3"/>
  <c r="M394" i="3"/>
  <c r="N394" i="3"/>
  <c r="K356" i="3"/>
  <c r="N356" i="3"/>
  <c r="M356" i="3"/>
  <c r="M397" i="3"/>
  <c r="K397" i="3"/>
  <c r="N397" i="3"/>
  <c r="K367" i="3"/>
  <c r="N367" i="3"/>
  <c r="M367" i="3"/>
  <c r="N366" i="3"/>
  <c r="K366" i="3"/>
  <c r="M366" i="3"/>
  <c r="K368" i="3"/>
  <c r="N368" i="3"/>
  <c r="M368" i="3"/>
  <c r="K392" i="3"/>
  <c r="M392" i="3"/>
  <c r="N392" i="3"/>
  <c r="M398" i="3"/>
  <c r="K398" i="3"/>
  <c r="N398" i="3"/>
  <c r="K379" i="3"/>
  <c r="M379" i="3"/>
  <c r="N379" i="3"/>
  <c r="K380" i="3"/>
  <c r="N380" i="3"/>
  <c r="M380" i="3"/>
  <c r="N238" i="3"/>
  <c r="M228" i="3"/>
  <c r="N223" i="3"/>
  <c r="M239" i="3"/>
  <c r="O239" i="3" s="1"/>
  <c r="M230" i="3"/>
  <c r="O230" i="3" s="1"/>
  <c r="N209" i="3"/>
  <c r="M186" i="3"/>
  <c r="O186" i="3" s="1"/>
  <c r="N254" i="3"/>
  <c r="N240" i="3"/>
  <c r="N239" i="3"/>
  <c r="N262" i="3"/>
  <c r="N220" i="3"/>
  <c r="M234" i="3"/>
  <c r="O234" i="3" s="1"/>
  <c r="M244" i="3"/>
  <c r="N232" i="3"/>
  <c r="M240" i="3"/>
  <c r="O240" i="3" s="1"/>
  <c r="N229" i="3"/>
  <c r="M198" i="3"/>
  <c r="O198" i="3" s="1"/>
  <c r="M197" i="3"/>
  <c r="O197" i="3" s="1"/>
  <c r="N242" i="3"/>
  <c r="N179" i="3"/>
  <c r="N243" i="3"/>
  <c r="M243" i="3"/>
  <c r="N252" i="3"/>
  <c r="N197" i="3"/>
  <c r="N253" i="3"/>
  <c r="N228" i="3"/>
  <c r="N251" i="3"/>
  <c r="M181" i="3"/>
  <c r="O181" i="3" s="1"/>
  <c r="M224" i="3"/>
  <c r="O224" i="3" s="1"/>
  <c r="M245" i="3"/>
  <c r="O245" i="3" s="1"/>
  <c r="M253" i="3"/>
  <c r="N186" i="3"/>
  <c r="M231" i="3"/>
  <c r="O231" i="3" s="1"/>
  <c r="N224" i="3"/>
  <c r="N180" i="3"/>
  <c r="M233" i="3"/>
  <c r="M256" i="3"/>
  <c r="O256" i="3" s="1"/>
  <c r="N234" i="3"/>
  <c r="M223" i="3"/>
  <c r="O223" i="3" s="1"/>
  <c r="M180" i="3"/>
  <c r="N241" i="3"/>
  <c r="M255" i="3"/>
  <c r="N256" i="3"/>
  <c r="N210" i="3"/>
  <c r="M242" i="3"/>
  <c r="M254" i="3"/>
  <c r="O254" i="3" s="1"/>
  <c r="M232" i="3"/>
  <c r="M262" i="3"/>
  <c r="O262" i="3" s="1"/>
  <c r="M184" i="3"/>
  <c r="M210" i="3"/>
  <c r="N250" i="3"/>
  <c r="M257" i="3"/>
  <c r="N184" i="3"/>
  <c r="N181" i="3"/>
  <c r="M229" i="3"/>
  <c r="M238" i="3"/>
  <c r="O238" i="3" s="1"/>
  <c r="M196" i="3"/>
  <c r="O196" i="3" s="1"/>
  <c r="N196" i="3"/>
  <c r="M252" i="3"/>
  <c r="O252" i="3" s="1"/>
  <c r="M185" i="3"/>
  <c r="O185" i="3" s="1"/>
  <c r="N245" i="3"/>
  <c r="N257" i="3"/>
  <c r="M251" i="3"/>
  <c r="O251" i="3" s="1"/>
  <c r="N208" i="3"/>
  <c r="N233" i="3"/>
  <c r="N244" i="3"/>
  <c r="M241" i="3"/>
  <c r="N231" i="3"/>
  <c r="N230" i="3"/>
  <c r="M208" i="3"/>
  <c r="N185" i="3"/>
  <c r="K221" i="3"/>
  <c r="M221" i="3"/>
  <c r="N221" i="3"/>
  <c r="K195" i="3"/>
  <c r="M195" i="3"/>
  <c r="N195" i="3"/>
  <c r="K199" i="3"/>
  <c r="N199" i="3"/>
  <c r="M199" i="3"/>
  <c r="K201" i="3"/>
  <c r="N201" i="3"/>
  <c r="M201" i="3"/>
  <c r="K227" i="3"/>
  <c r="M227" i="3"/>
  <c r="N227" i="3"/>
  <c r="K259" i="3"/>
  <c r="M259" i="3"/>
  <c r="N259" i="3"/>
  <c r="K188" i="3"/>
  <c r="N188" i="3"/>
  <c r="M188" i="3"/>
  <c r="K204" i="3"/>
  <c r="M204" i="3"/>
  <c r="N204" i="3"/>
  <c r="K193" i="3"/>
  <c r="M193" i="3"/>
  <c r="N193" i="3"/>
  <c r="K190" i="3"/>
  <c r="M190" i="3"/>
  <c r="N190" i="3"/>
  <c r="K260" i="3"/>
  <c r="N260" i="3"/>
  <c r="M260" i="3"/>
  <c r="K207" i="3"/>
  <c r="N207" i="3"/>
  <c r="M207" i="3"/>
  <c r="K218" i="3"/>
  <c r="N218" i="3"/>
  <c r="M218" i="3"/>
  <c r="K249" i="3"/>
  <c r="M249" i="3"/>
  <c r="N249" i="3"/>
  <c r="K248" i="3"/>
  <c r="N248" i="3"/>
  <c r="M248" i="3"/>
  <c r="K261" i="3"/>
  <c r="M261" i="3"/>
  <c r="N261" i="3"/>
  <c r="K219" i="3"/>
  <c r="N219" i="3"/>
  <c r="M219" i="3"/>
  <c r="K200" i="3"/>
  <c r="N200" i="3"/>
  <c r="M200" i="3"/>
  <c r="K222" i="3"/>
  <c r="N222" i="3"/>
  <c r="M222" i="3"/>
  <c r="K217" i="3"/>
  <c r="M217" i="3"/>
  <c r="N217" i="3"/>
  <c r="K212" i="3"/>
  <c r="N212" i="3"/>
  <c r="M212" i="3"/>
  <c r="K213" i="3"/>
  <c r="M213" i="3"/>
  <c r="N213" i="3"/>
  <c r="K216" i="3"/>
  <c r="M216" i="3"/>
  <c r="N216" i="3"/>
  <c r="K187" i="3"/>
  <c r="N187" i="3"/>
  <c r="M187" i="3"/>
  <c r="K236" i="3"/>
  <c r="N236" i="3"/>
  <c r="M236" i="3"/>
  <c r="K206" i="3"/>
  <c r="M206" i="3"/>
  <c r="N206" i="3"/>
  <c r="K189" i="3"/>
  <c r="N189" i="3"/>
  <c r="M189" i="3"/>
  <c r="K214" i="3"/>
  <c r="M214" i="3"/>
  <c r="N214" i="3"/>
  <c r="K225" i="3"/>
  <c r="N225" i="3"/>
  <c r="M225" i="3"/>
  <c r="K203" i="3"/>
  <c r="M203" i="3"/>
  <c r="N203" i="3"/>
  <c r="K235" i="3"/>
  <c r="M235" i="3"/>
  <c r="N235" i="3"/>
  <c r="K205" i="3"/>
  <c r="M205" i="3"/>
  <c r="N205" i="3"/>
  <c r="K202" i="3"/>
  <c r="M202" i="3"/>
  <c r="N202" i="3"/>
  <c r="K237" i="3"/>
  <c r="N237" i="3"/>
  <c r="M237" i="3"/>
  <c r="K183" i="3"/>
  <c r="M183" i="3"/>
  <c r="N183" i="3"/>
  <c r="K226" i="3"/>
  <c r="N226" i="3"/>
  <c r="M226" i="3"/>
  <c r="M246" i="3"/>
  <c r="K246" i="3"/>
  <c r="N246" i="3"/>
  <c r="K194" i="3"/>
  <c r="N194" i="3"/>
  <c r="M194" i="3"/>
  <c r="K191" i="3"/>
  <c r="N191" i="3"/>
  <c r="M191" i="3"/>
  <c r="O250" i="3"/>
  <c r="O209" i="3"/>
  <c r="K211" i="3"/>
  <c r="N211" i="3"/>
  <c r="M211" i="3"/>
  <c r="K182" i="3"/>
  <c r="N182" i="3"/>
  <c r="M182" i="3"/>
  <c r="K192" i="3"/>
  <c r="M192" i="3"/>
  <c r="N192" i="3"/>
  <c r="N258" i="3"/>
  <c r="K258" i="3"/>
  <c r="M258" i="3"/>
  <c r="K247" i="3"/>
  <c r="N247" i="3"/>
  <c r="M247" i="3"/>
  <c r="K215" i="3"/>
  <c r="N215" i="3"/>
  <c r="M215" i="3"/>
  <c r="N22" i="3"/>
  <c r="M22" i="3"/>
  <c r="O22" i="3" s="1"/>
  <c r="N8" i="3"/>
  <c r="M8" i="3"/>
  <c r="K8" i="3"/>
  <c r="N86" i="3"/>
  <c r="M86" i="3"/>
  <c r="K86" i="3"/>
  <c r="M28" i="3"/>
  <c r="N28" i="3"/>
  <c r="K28" i="3"/>
  <c r="N53" i="3"/>
  <c r="M53" i="3"/>
  <c r="K53" i="3"/>
  <c r="N76" i="3"/>
  <c r="K76" i="3"/>
  <c r="M76" i="3"/>
  <c r="M83" i="3"/>
  <c r="K83" i="3"/>
  <c r="N83" i="3"/>
  <c r="M40" i="3"/>
  <c r="N40" i="3"/>
  <c r="K40" i="3"/>
  <c r="N75" i="3"/>
  <c r="M75" i="3"/>
  <c r="K75" i="3"/>
  <c r="N3" i="3"/>
  <c r="M3" i="3"/>
  <c r="K3" i="3"/>
  <c r="N62" i="3"/>
  <c r="K62" i="3"/>
  <c r="M62" i="3"/>
  <c r="N14" i="3"/>
  <c r="M14" i="3"/>
  <c r="K14" i="3"/>
  <c r="N90" i="3"/>
  <c r="M90" i="3"/>
  <c r="K90" i="3"/>
  <c r="N20" i="3"/>
  <c r="M20" i="3"/>
  <c r="K20" i="3"/>
  <c r="N77" i="3"/>
  <c r="M77" i="3"/>
  <c r="K77" i="3"/>
  <c r="N26" i="3"/>
  <c r="M26" i="3"/>
  <c r="K26" i="3"/>
  <c r="N25" i="3"/>
  <c r="M25" i="3"/>
  <c r="K25" i="3"/>
  <c r="N16" i="3"/>
  <c r="M16" i="3"/>
  <c r="K16" i="3"/>
  <c r="M23" i="3"/>
  <c r="K23" i="3"/>
  <c r="N23" i="3"/>
  <c r="M35" i="3"/>
  <c r="K35" i="3"/>
  <c r="N35" i="3"/>
  <c r="N38" i="3"/>
  <c r="M38" i="3"/>
  <c r="K38" i="3"/>
  <c r="K81" i="3"/>
  <c r="N81" i="3"/>
  <c r="M81" i="3"/>
  <c r="M48" i="3"/>
  <c r="K48" i="3"/>
  <c r="N48" i="3"/>
  <c r="K45" i="3"/>
  <c r="N45" i="3"/>
  <c r="M45" i="3"/>
  <c r="N39" i="3"/>
  <c r="M39" i="3"/>
  <c r="K39" i="3"/>
  <c r="N44" i="3"/>
  <c r="M44" i="3"/>
  <c r="K44" i="3"/>
  <c r="N73" i="3"/>
  <c r="M73" i="3"/>
  <c r="K73" i="3"/>
  <c r="K70" i="3"/>
  <c r="N70" i="3"/>
  <c r="M70" i="3"/>
  <c r="N68" i="3"/>
  <c r="M68" i="3"/>
  <c r="K68" i="3"/>
  <c r="M59" i="3"/>
  <c r="K59" i="3"/>
  <c r="N59" i="3"/>
  <c r="K69" i="3"/>
  <c r="N69" i="3"/>
  <c r="M69" i="3"/>
  <c r="K57" i="3"/>
  <c r="N57" i="3"/>
  <c r="M57" i="3"/>
  <c r="N64" i="3"/>
  <c r="M64" i="3"/>
  <c r="K64" i="3"/>
  <c r="N43" i="3"/>
  <c r="M43" i="3"/>
  <c r="K43" i="3"/>
  <c r="M72" i="3"/>
  <c r="K72" i="3"/>
  <c r="N72" i="3"/>
  <c r="N91" i="3"/>
  <c r="M91" i="3"/>
  <c r="K91" i="3"/>
  <c r="N80" i="3"/>
  <c r="M80" i="3"/>
  <c r="K80" i="3"/>
  <c r="N5" i="3"/>
  <c r="M5" i="3"/>
  <c r="K5" i="3"/>
  <c r="N49" i="3"/>
  <c r="M49" i="3"/>
  <c r="K49" i="3"/>
  <c r="N15" i="3"/>
  <c r="M15" i="3"/>
  <c r="K15" i="3"/>
  <c r="N52" i="3"/>
  <c r="K52" i="3"/>
  <c r="M52" i="3"/>
  <c r="N56" i="3"/>
  <c r="M56" i="3"/>
  <c r="K56" i="3"/>
  <c r="M6" i="3"/>
  <c r="K6" i="3"/>
  <c r="N6" i="3"/>
  <c r="K58" i="3"/>
  <c r="N58" i="3"/>
  <c r="M58" i="3"/>
  <c r="K9" i="3"/>
  <c r="N9" i="3"/>
  <c r="M9" i="3"/>
  <c r="N63" i="3"/>
  <c r="M63" i="3"/>
  <c r="K63" i="3"/>
  <c r="N37" i="3"/>
  <c r="M37" i="3"/>
  <c r="K37" i="3"/>
  <c r="M36" i="3"/>
  <c r="K36" i="3"/>
  <c r="N36" i="3"/>
  <c r="N41" i="3"/>
  <c r="M41" i="3"/>
  <c r="K41" i="3"/>
  <c r="M47" i="3"/>
  <c r="K47" i="3"/>
  <c r="N47" i="3"/>
  <c r="N29" i="3"/>
  <c r="M29" i="3"/>
  <c r="K29" i="3"/>
  <c r="M24" i="3"/>
  <c r="K24" i="3"/>
  <c r="N24" i="3"/>
  <c r="N31" i="3"/>
  <c r="M31" i="3"/>
  <c r="K31" i="3"/>
  <c r="N13" i="3"/>
  <c r="M13" i="3"/>
  <c r="K13" i="3"/>
  <c r="N66" i="3"/>
  <c r="M66" i="3"/>
  <c r="K66" i="3"/>
  <c r="N4" i="3"/>
  <c r="K4" i="3"/>
  <c r="M4" i="3"/>
  <c r="N18" i="3"/>
  <c r="M18" i="3"/>
  <c r="K18" i="3"/>
  <c r="N51" i="3"/>
  <c r="M51" i="3"/>
  <c r="K51" i="3"/>
  <c r="N89" i="3"/>
  <c r="M89" i="3"/>
  <c r="K89" i="3"/>
  <c r="N54" i="3"/>
  <c r="M54" i="3"/>
  <c r="K54" i="3"/>
  <c r="K82" i="3"/>
  <c r="N82" i="3"/>
  <c r="M82" i="3"/>
  <c r="N55" i="3"/>
  <c r="M55" i="3"/>
  <c r="K55" i="3"/>
  <c r="N27" i="3"/>
  <c r="M27" i="3"/>
  <c r="K27" i="3"/>
  <c r="N7" i="3"/>
  <c r="M7" i="3"/>
  <c r="K7" i="3"/>
  <c r="N32" i="3"/>
  <c r="M32" i="3"/>
  <c r="K32" i="3"/>
  <c r="N19" i="3"/>
  <c r="M19" i="3"/>
  <c r="K19" i="3"/>
  <c r="N61" i="3"/>
  <c r="M61" i="3"/>
  <c r="K61" i="3"/>
  <c r="M71" i="3"/>
  <c r="K71" i="3"/>
  <c r="N71" i="3"/>
  <c r="M78" i="3"/>
  <c r="K78" i="3"/>
  <c r="N78" i="3"/>
  <c r="K50" i="3"/>
  <c r="N50" i="3"/>
  <c r="M50" i="3"/>
  <c r="N30" i="3"/>
  <c r="M30" i="3"/>
  <c r="K30" i="3"/>
  <c r="N87" i="3"/>
  <c r="M87" i="3"/>
  <c r="K87" i="3"/>
  <c r="N42" i="3"/>
  <c r="M42" i="3"/>
  <c r="K42" i="3"/>
  <c r="M84" i="3"/>
  <c r="K84" i="3"/>
  <c r="N84" i="3"/>
  <c r="N17" i="3"/>
  <c r="M17" i="3"/>
  <c r="K17" i="3"/>
  <c r="N85" i="3"/>
  <c r="M85" i="3"/>
  <c r="K85" i="3"/>
  <c r="K33" i="3"/>
  <c r="N33" i="3"/>
  <c r="M33" i="3"/>
  <c r="M60" i="3"/>
  <c r="K60" i="3"/>
  <c r="N60" i="3"/>
  <c r="K21" i="3"/>
  <c r="N21" i="3"/>
  <c r="M21" i="3"/>
  <c r="M11" i="3"/>
  <c r="K11" i="3"/>
  <c r="N11" i="3"/>
  <c r="N65" i="3"/>
  <c r="M65" i="3"/>
  <c r="K65" i="3"/>
  <c r="N67" i="3"/>
  <c r="M67" i="3"/>
  <c r="K67" i="3"/>
  <c r="K34" i="3"/>
  <c r="N34" i="3"/>
  <c r="M34" i="3"/>
  <c r="K10" i="3"/>
  <c r="N10" i="3"/>
  <c r="M10" i="3"/>
  <c r="N74" i="3"/>
  <c r="M74" i="3"/>
  <c r="K74" i="3"/>
  <c r="M12" i="3"/>
  <c r="K12" i="3"/>
  <c r="N12" i="3"/>
  <c r="K46" i="3"/>
  <c r="N46" i="3"/>
  <c r="M46" i="3"/>
  <c r="N88" i="3"/>
  <c r="K88" i="3"/>
  <c r="M88" i="3"/>
  <c r="N79" i="3"/>
  <c r="M79" i="3"/>
  <c r="K79" i="3"/>
  <c r="J301" i="3"/>
  <c r="J299" i="3"/>
  <c r="J340" i="3"/>
  <c r="J322" i="3"/>
  <c r="J292" i="3"/>
  <c r="J268" i="3"/>
  <c r="J293" i="3"/>
  <c r="J339" i="3"/>
  <c r="J291" i="3"/>
  <c r="J324" i="3"/>
  <c r="G332" i="3"/>
  <c r="J312" i="3"/>
  <c r="J336" i="3"/>
  <c r="J334" i="3"/>
  <c r="J302" i="3"/>
  <c r="J315" i="3"/>
  <c r="J329" i="3"/>
  <c r="J277" i="3"/>
  <c r="J314" i="3"/>
  <c r="J264" i="3"/>
  <c r="J327" i="3"/>
  <c r="J286" i="3"/>
  <c r="J290" i="3"/>
  <c r="J281" i="3"/>
  <c r="J337" i="3"/>
  <c r="J338" i="3"/>
  <c r="J269" i="3"/>
  <c r="J274" i="3"/>
  <c r="J341" i="3"/>
  <c r="G333" i="3"/>
  <c r="J311" i="3"/>
  <c r="J265" i="3"/>
  <c r="J298" i="3"/>
  <c r="G296" i="3"/>
  <c r="J328" i="3"/>
  <c r="J263" i="3"/>
  <c r="J313" i="3"/>
  <c r="J304" i="3"/>
  <c r="J267" i="3"/>
  <c r="J289" i="3"/>
  <c r="J325" i="3"/>
  <c r="J303" i="3"/>
  <c r="J287" i="3"/>
  <c r="J278" i="3"/>
  <c r="J323" i="3"/>
  <c r="J310" i="3"/>
  <c r="J266" i="3"/>
  <c r="G272" i="3"/>
  <c r="J326" i="3"/>
  <c r="J280" i="3"/>
  <c r="G308" i="3"/>
  <c r="J288" i="3"/>
  <c r="J335" i="3"/>
  <c r="J300" i="3"/>
  <c r="J317" i="3"/>
  <c r="J316" i="3"/>
  <c r="G284" i="3"/>
  <c r="J279" i="3"/>
  <c r="J305" i="3"/>
  <c r="G273" i="3"/>
  <c r="G285" i="3"/>
  <c r="G321" i="3"/>
  <c r="G320" i="3"/>
  <c r="G309" i="3"/>
  <c r="J275" i="3"/>
  <c r="J276" i="3"/>
  <c r="J270" i="3"/>
  <c r="G270" i="3"/>
  <c r="G283" i="3"/>
  <c r="J283" i="3"/>
  <c r="G342" i="3"/>
  <c r="J342" i="3"/>
  <c r="G318" i="3"/>
  <c r="J318" i="3"/>
  <c r="G307" i="3"/>
  <c r="J307" i="3"/>
  <c r="G295" i="3"/>
  <c r="J295" i="3"/>
  <c r="G271" i="3"/>
  <c r="J271" i="3"/>
  <c r="J330" i="3"/>
  <c r="G330" i="3"/>
  <c r="G306" i="3"/>
  <c r="J306" i="3"/>
  <c r="G282" i="3"/>
  <c r="J282" i="3"/>
  <c r="G319" i="3"/>
  <c r="J319" i="3"/>
  <c r="G294" i="3"/>
  <c r="J294" i="3"/>
  <c r="G331" i="3"/>
  <c r="J331" i="3"/>
  <c r="J239" i="3"/>
  <c r="G239" i="3"/>
  <c r="J198" i="3"/>
  <c r="G198" i="3"/>
  <c r="J201" i="3"/>
  <c r="G201" i="3"/>
  <c r="G259" i="3"/>
  <c r="J259" i="3"/>
  <c r="J230" i="3"/>
  <c r="G230" i="3"/>
  <c r="J204" i="3"/>
  <c r="G204" i="3"/>
  <c r="G223" i="3"/>
  <c r="J223" i="3"/>
  <c r="G245" i="3"/>
  <c r="J245" i="3"/>
  <c r="J184" i="3"/>
  <c r="G184" i="3"/>
  <c r="J193" i="3"/>
  <c r="G193" i="3"/>
  <c r="J190" i="3"/>
  <c r="G190" i="3"/>
  <c r="J210" i="3"/>
  <c r="G210" i="3"/>
  <c r="G244" i="3"/>
  <c r="J244" i="3"/>
  <c r="J218" i="3"/>
  <c r="G218" i="3"/>
  <c r="J249" i="3"/>
  <c r="G249" i="3"/>
  <c r="G199" i="3"/>
  <c r="J199" i="3"/>
  <c r="J227" i="3"/>
  <c r="G227" i="3"/>
  <c r="J188" i="3"/>
  <c r="G188" i="3"/>
  <c r="J262" i="3"/>
  <c r="G262" i="3"/>
  <c r="J235" i="3"/>
  <c r="G235" i="3"/>
  <c r="G257" i="3"/>
  <c r="J257" i="3"/>
  <c r="G196" i="3"/>
  <c r="J196" i="3"/>
  <c r="J242" i="3"/>
  <c r="G242" i="3"/>
  <c r="J251" i="3"/>
  <c r="G251" i="3"/>
  <c r="J260" i="3"/>
  <c r="G260" i="3"/>
  <c r="G256" i="3"/>
  <c r="J256" i="3"/>
  <c r="J207" i="3"/>
  <c r="G207" i="3"/>
  <c r="J232" i="3"/>
  <c r="G232" i="3"/>
  <c r="G221" i="3"/>
  <c r="J221" i="3"/>
  <c r="G195" i="3"/>
  <c r="J195" i="3"/>
  <c r="G181" i="3"/>
  <c r="J181" i="3"/>
  <c r="J253" i="3"/>
  <c r="G253" i="3"/>
  <c r="J233" i="3"/>
  <c r="G233" i="3"/>
  <c r="J248" i="3"/>
  <c r="G248" i="3"/>
  <c r="J261" i="3"/>
  <c r="G261" i="3"/>
  <c r="J208" i="3"/>
  <c r="G208" i="3"/>
  <c r="J254" i="3"/>
  <c r="G254" i="3"/>
  <c r="J205" i="3"/>
  <c r="G205" i="3"/>
  <c r="J202" i="3"/>
  <c r="G202" i="3"/>
  <c r="J234" i="3"/>
  <c r="G234" i="3"/>
  <c r="G219" i="3"/>
  <c r="J219" i="3"/>
  <c r="J200" i="3"/>
  <c r="G200" i="3"/>
  <c r="G211" i="3"/>
  <c r="J211" i="3"/>
  <c r="J222" i="3"/>
  <c r="G222" i="3"/>
  <c r="G220" i="3"/>
  <c r="J220" i="3"/>
  <c r="J224" i="3"/>
  <c r="G224" i="3"/>
  <c r="J217" i="3"/>
  <c r="G217" i="3"/>
  <c r="J212" i="3"/>
  <c r="G212" i="3"/>
  <c r="G185" i="3"/>
  <c r="J185" i="3"/>
  <c r="J213" i="3"/>
  <c r="G213" i="3"/>
  <c r="J216" i="3"/>
  <c r="G216" i="3"/>
  <c r="J237" i="3"/>
  <c r="G237" i="3"/>
  <c r="J183" i="3"/>
  <c r="G183" i="3"/>
  <c r="J229" i="3"/>
  <c r="G229" i="3"/>
  <c r="J189" i="3"/>
  <c r="G189" i="3"/>
  <c r="J214" i="3"/>
  <c r="G214" i="3"/>
  <c r="J225" i="3"/>
  <c r="G225" i="3"/>
  <c r="J243" i="3"/>
  <c r="G243" i="3"/>
  <c r="J228" i="3"/>
  <c r="G228" i="3"/>
  <c r="G179" i="3"/>
  <c r="J179" i="3"/>
  <c r="G180" i="3"/>
  <c r="J180" i="3"/>
  <c r="J246" i="3"/>
  <c r="G246" i="3"/>
  <c r="J191" i="3"/>
  <c r="G191" i="3"/>
  <c r="J231" i="3"/>
  <c r="G231" i="3"/>
  <c r="J226" i="3"/>
  <c r="G226" i="3"/>
  <c r="J182" i="3"/>
  <c r="G182" i="3"/>
  <c r="J238" i="3"/>
  <c r="G238" i="3"/>
  <c r="J258" i="3"/>
  <c r="G258" i="3"/>
  <c r="G197" i="3"/>
  <c r="J197" i="3"/>
  <c r="J252" i="3"/>
  <c r="G252" i="3"/>
  <c r="G247" i="3"/>
  <c r="J247" i="3"/>
  <c r="J240" i="3"/>
  <c r="G240" i="3"/>
  <c r="J250" i="3"/>
  <c r="G250" i="3"/>
  <c r="J209" i="3"/>
  <c r="G209" i="3"/>
  <c r="G255" i="3"/>
  <c r="J255" i="3"/>
  <c r="J215" i="3"/>
  <c r="G215" i="3"/>
  <c r="J241" i="3"/>
  <c r="G241" i="3"/>
  <c r="J194" i="3"/>
  <c r="G194" i="3"/>
  <c r="J192" i="3"/>
  <c r="G192" i="3"/>
  <c r="J186" i="3"/>
  <c r="G186" i="3"/>
  <c r="J203" i="3"/>
  <c r="G203" i="3"/>
  <c r="G187" i="3"/>
  <c r="J187" i="3"/>
  <c r="J236" i="3"/>
  <c r="G236" i="3"/>
  <c r="J206" i="3"/>
  <c r="G206" i="3"/>
  <c r="J49" i="3"/>
  <c r="G49" i="3"/>
  <c r="G19" i="3"/>
  <c r="J19" i="3"/>
  <c r="J61" i="3"/>
  <c r="G61" i="3"/>
  <c r="J71" i="3"/>
  <c r="G71" i="3"/>
  <c r="J78" i="3"/>
  <c r="G78" i="3"/>
  <c r="J50" i="3"/>
  <c r="G50" i="3"/>
  <c r="G30" i="3"/>
  <c r="J30" i="3"/>
  <c r="J87" i="3"/>
  <c r="G87" i="3"/>
  <c r="J84" i="3"/>
  <c r="G84" i="3"/>
  <c r="G9" i="3"/>
  <c r="J9" i="3"/>
  <c r="J79" i="3"/>
  <c r="G79" i="3"/>
  <c r="J60" i="3"/>
  <c r="G60" i="3"/>
  <c r="J28" i="3"/>
  <c r="G28" i="3"/>
  <c r="G23" i="3"/>
  <c r="J23" i="3"/>
  <c r="J65" i="3"/>
  <c r="G65" i="3"/>
  <c r="G67" i="3"/>
  <c r="J67" i="3"/>
  <c r="G34" i="3"/>
  <c r="J34" i="3"/>
  <c r="G10" i="3"/>
  <c r="J10" i="3"/>
  <c r="J74" i="3"/>
  <c r="G74" i="3"/>
  <c r="J12" i="3"/>
  <c r="G12" i="3"/>
  <c r="G46" i="3"/>
  <c r="J46" i="3"/>
  <c r="G88" i="3"/>
  <c r="J88" i="3"/>
  <c r="G56" i="3"/>
  <c r="J56" i="3"/>
  <c r="G8" i="3"/>
  <c r="J8" i="3"/>
  <c r="J63" i="3"/>
  <c r="G63" i="3"/>
  <c r="G35" i="3"/>
  <c r="J35" i="3"/>
  <c r="J53" i="3"/>
  <c r="G53" i="3"/>
  <c r="J15" i="3"/>
  <c r="G15" i="3"/>
  <c r="G6" i="3"/>
  <c r="J6" i="3"/>
  <c r="G33" i="3"/>
  <c r="J33" i="3"/>
  <c r="J37" i="3"/>
  <c r="G37" i="3"/>
  <c r="J38" i="3"/>
  <c r="G38" i="3"/>
  <c r="J81" i="3"/>
  <c r="G81" i="3"/>
  <c r="J48" i="3"/>
  <c r="G48" i="3"/>
  <c r="G45" i="3"/>
  <c r="J45" i="3"/>
  <c r="G44" i="3"/>
  <c r="J44" i="3"/>
  <c r="J3" i="3"/>
  <c r="G3" i="3"/>
  <c r="J62" i="3"/>
  <c r="G62" i="3"/>
  <c r="J14" i="3"/>
  <c r="G14" i="3"/>
  <c r="J90" i="3"/>
  <c r="G90" i="3"/>
  <c r="G20" i="3"/>
  <c r="J20" i="3"/>
  <c r="J77" i="3"/>
  <c r="G77" i="3"/>
  <c r="J26" i="3"/>
  <c r="G26" i="3"/>
  <c r="J25" i="3"/>
  <c r="G25" i="3"/>
  <c r="J16" i="3"/>
  <c r="G16" i="3"/>
  <c r="J17" i="3"/>
  <c r="G17" i="3"/>
  <c r="J11" i="3"/>
  <c r="G11" i="3"/>
  <c r="J52" i="3"/>
  <c r="G52" i="3"/>
  <c r="J86" i="3"/>
  <c r="G86" i="3"/>
  <c r="J36" i="3"/>
  <c r="G36" i="3"/>
  <c r="J83" i="3"/>
  <c r="G83" i="3"/>
  <c r="J29" i="3"/>
  <c r="G29" i="3"/>
  <c r="J68" i="3"/>
  <c r="G68" i="3"/>
  <c r="G69" i="3"/>
  <c r="J69" i="3"/>
  <c r="G57" i="3"/>
  <c r="J57" i="3"/>
  <c r="J64" i="3"/>
  <c r="G64" i="3"/>
  <c r="G43" i="3"/>
  <c r="J43" i="3"/>
  <c r="J72" i="3"/>
  <c r="G72" i="3"/>
  <c r="J91" i="3"/>
  <c r="G91" i="3"/>
  <c r="J80" i="3"/>
  <c r="G80" i="3"/>
  <c r="G5" i="3"/>
  <c r="J5" i="3"/>
  <c r="G42" i="3"/>
  <c r="J42" i="3"/>
  <c r="G21" i="3"/>
  <c r="J21" i="3"/>
  <c r="G58" i="3"/>
  <c r="J58" i="3"/>
  <c r="G47" i="3"/>
  <c r="J47" i="3"/>
  <c r="J39" i="3"/>
  <c r="G39" i="3"/>
  <c r="G70" i="3"/>
  <c r="J70" i="3"/>
  <c r="J24" i="3"/>
  <c r="G24" i="3"/>
  <c r="G31" i="3"/>
  <c r="J31" i="3"/>
  <c r="J13" i="3"/>
  <c r="G13" i="3"/>
  <c r="J66" i="3"/>
  <c r="G66" i="3"/>
  <c r="J4" i="3"/>
  <c r="G4" i="3"/>
  <c r="G18" i="3"/>
  <c r="J18" i="3"/>
  <c r="G22" i="3"/>
  <c r="J22" i="3"/>
  <c r="J51" i="3"/>
  <c r="G51" i="3"/>
  <c r="J85" i="3"/>
  <c r="G85" i="3"/>
  <c r="J76" i="3"/>
  <c r="G76" i="3"/>
  <c r="J41" i="3"/>
  <c r="G41" i="3"/>
  <c r="J40" i="3"/>
  <c r="G40" i="3"/>
  <c r="J75" i="3"/>
  <c r="G75" i="3"/>
  <c r="J73" i="3"/>
  <c r="G73" i="3"/>
  <c r="G59" i="3"/>
  <c r="J59" i="3"/>
  <c r="G89" i="3"/>
  <c r="J89" i="3"/>
  <c r="G54" i="3"/>
  <c r="J54" i="3"/>
  <c r="G82" i="3"/>
  <c r="J82" i="3"/>
  <c r="G55" i="3"/>
  <c r="J55" i="3"/>
  <c r="J27" i="3"/>
  <c r="G27" i="3"/>
  <c r="G7" i="3"/>
  <c r="J7" i="3"/>
  <c r="G32" i="3"/>
  <c r="J32" i="3"/>
  <c r="J398" i="3"/>
  <c r="G398" i="3"/>
  <c r="J360" i="3"/>
  <c r="G360" i="3"/>
  <c r="J381" i="3"/>
  <c r="G381" i="3"/>
  <c r="G377" i="3"/>
  <c r="J377" i="3"/>
  <c r="J361" i="3"/>
  <c r="G361" i="3"/>
  <c r="G382" i="3"/>
  <c r="J382" i="3"/>
  <c r="J359" i="3"/>
  <c r="G359" i="3"/>
  <c r="J352" i="3"/>
  <c r="G352" i="3"/>
  <c r="J372" i="3"/>
  <c r="G372" i="3"/>
  <c r="J393" i="3"/>
  <c r="G393" i="3"/>
  <c r="G355" i="3"/>
  <c r="J355" i="3"/>
  <c r="G375" i="3"/>
  <c r="J375" i="3"/>
  <c r="J394" i="3"/>
  <c r="G394" i="3"/>
  <c r="J356" i="3"/>
  <c r="G356" i="3"/>
  <c r="J347" i="3"/>
  <c r="G347" i="3"/>
  <c r="J384" i="3"/>
  <c r="G384" i="3"/>
  <c r="G346" i="3"/>
  <c r="J346" i="3"/>
  <c r="J367" i="3"/>
  <c r="G367" i="3"/>
  <c r="J366" i="3"/>
  <c r="G366" i="3"/>
  <c r="J368" i="3"/>
  <c r="G368" i="3"/>
  <c r="J392" i="3"/>
  <c r="G392" i="3"/>
  <c r="G358" i="3"/>
  <c r="J358" i="3"/>
  <c r="G379" i="3"/>
  <c r="J379" i="3"/>
  <c r="J363" i="3"/>
  <c r="G363" i="3"/>
  <c r="J365" i="3"/>
  <c r="G365" i="3"/>
  <c r="J380" i="3"/>
  <c r="G380" i="3"/>
  <c r="J391" i="3"/>
  <c r="G391" i="3"/>
  <c r="J354" i="3"/>
  <c r="G354" i="3"/>
  <c r="G343" i="3"/>
  <c r="J343" i="3"/>
  <c r="J397" i="3"/>
  <c r="G397" i="3"/>
  <c r="J353" i="3"/>
  <c r="G353" i="3"/>
  <c r="J371" i="3"/>
  <c r="G371" i="3"/>
  <c r="J399" i="3"/>
  <c r="G399" i="3"/>
  <c r="J364" i="3"/>
  <c r="G364" i="3"/>
  <c r="J350" i="3"/>
  <c r="G350" i="3"/>
  <c r="J345" i="3"/>
  <c r="G345" i="3"/>
  <c r="J351" i="3"/>
  <c r="G351" i="3"/>
  <c r="J396" i="3"/>
  <c r="G396" i="3"/>
  <c r="J383" i="3"/>
  <c r="G383" i="3"/>
  <c r="J390" i="3"/>
  <c r="G390" i="3"/>
  <c r="J370" i="3"/>
  <c r="G370" i="3"/>
  <c r="J362" i="3"/>
  <c r="G362" i="3"/>
  <c r="J357" i="3"/>
  <c r="G357" i="3"/>
  <c r="J389" i="3"/>
  <c r="G389" i="3"/>
  <c r="G400" i="3"/>
  <c r="J400" i="3"/>
  <c r="J344" i="3"/>
  <c r="G344" i="3"/>
  <c r="J374" i="3"/>
  <c r="G374" i="3"/>
  <c r="J395" i="3"/>
  <c r="G395" i="3"/>
  <c r="J387" i="3"/>
  <c r="G387" i="3"/>
  <c r="G376" i="3"/>
  <c r="J376" i="3"/>
  <c r="J385" i="3"/>
  <c r="G385" i="3"/>
  <c r="J386" i="3"/>
  <c r="G386" i="3"/>
  <c r="J348" i="3"/>
  <c r="G348" i="3"/>
  <c r="J369" i="3"/>
  <c r="G369" i="3"/>
  <c r="J378" i="3"/>
  <c r="G378" i="3"/>
  <c r="J349" i="3"/>
  <c r="G349" i="3"/>
  <c r="J373" i="3"/>
  <c r="G373" i="3"/>
  <c r="J110" i="3"/>
  <c r="G110" i="3"/>
  <c r="J175" i="3"/>
  <c r="G175" i="3"/>
  <c r="J168" i="3"/>
  <c r="G168" i="3"/>
  <c r="J156" i="3"/>
  <c r="G156" i="3"/>
  <c r="J144" i="3"/>
  <c r="G144" i="3"/>
  <c r="J106" i="3"/>
  <c r="G106" i="3"/>
  <c r="J96" i="3"/>
  <c r="G96" i="3"/>
  <c r="J176" i="3"/>
  <c r="G176" i="3"/>
  <c r="J140" i="3"/>
  <c r="G140" i="3"/>
  <c r="J161" i="3"/>
  <c r="G161" i="3"/>
  <c r="J107" i="3"/>
  <c r="G107" i="3"/>
  <c r="J95" i="3"/>
  <c r="G95" i="3"/>
  <c r="J166" i="3"/>
  <c r="G166" i="3"/>
  <c r="J143" i="3"/>
  <c r="G143" i="3"/>
  <c r="J126" i="3"/>
  <c r="G126" i="3"/>
  <c r="J138" i="3"/>
  <c r="G138" i="3"/>
  <c r="J100" i="3"/>
  <c r="G100" i="3"/>
  <c r="J141" i="3"/>
  <c r="G141" i="3"/>
  <c r="J129" i="3"/>
  <c r="G129" i="3"/>
  <c r="J117" i="3"/>
  <c r="G117" i="3"/>
  <c r="J146" i="3"/>
  <c r="G146" i="3"/>
  <c r="J102" i="3"/>
  <c r="G102" i="3"/>
  <c r="J118" i="3"/>
  <c r="G118" i="3"/>
  <c r="J98" i="3"/>
  <c r="G98" i="3"/>
  <c r="J134" i="3"/>
  <c r="G134" i="3"/>
  <c r="J164" i="3"/>
  <c r="G164" i="3"/>
  <c r="J145" i="3"/>
  <c r="G145" i="3"/>
  <c r="J174" i="3"/>
  <c r="G174" i="3"/>
  <c r="J116" i="3"/>
  <c r="G116" i="3"/>
  <c r="J177" i="3"/>
  <c r="G177" i="3"/>
  <c r="J167" i="3"/>
  <c r="G167" i="3"/>
  <c r="J160" i="3"/>
  <c r="G160" i="3"/>
  <c r="J115" i="3"/>
  <c r="G115" i="3"/>
  <c r="J133" i="3"/>
  <c r="G133" i="3"/>
  <c r="J99" i="3"/>
  <c r="G99" i="3"/>
  <c r="J113" i="3"/>
  <c r="G113" i="3"/>
  <c r="J162" i="3"/>
  <c r="G162" i="3"/>
  <c r="J173" i="3"/>
  <c r="G173" i="3"/>
  <c r="J158" i="3"/>
  <c r="G158" i="3"/>
  <c r="J148" i="3"/>
  <c r="G148" i="3"/>
  <c r="J119" i="3"/>
  <c r="G119" i="3"/>
  <c r="J124" i="3"/>
  <c r="G124" i="3"/>
  <c r="J152" i="3"/>
  <c r="G152" i="3"/>
  <c r="J147" i="3"/>
  <c r="G147" i="3"/>
  <c r="J101" i="3"/>
  <c r="G101" i="3"/>
  <c r="J165" i="3"/>
  <c r="G165" i="3"/>
  <c r="J131" i="3"/>
  <c r="G131" i="3"/>
  <c r="J153" i="3"/>
  <c r="G153" i="3"/>
  <c r="J128" i="3"/>
  <c r="G128" i="3"/>
  <c r="J109" i="3"/>
  <c r="G109" i="3"/>
  <c r="G127" i="3"/>
  <c r="J127" i="3"/>
  <c r="J135" i="3"/>
  <c r="G135" i="3"/>
  <c r="J150" i="3"/>
  <c r="G150" i="3"/>
  <c r="J114" i="3"/>
  <c r="G114" i="3"/>
  <c r="J104" i="3"/>
  <c r="G104" i="3"/>
  <c r="J112" i="3"/>
  <c r="G112" i="3"/>
  <c r="J97" i="3"/>
  <c r="G97" i="3"/>
  <c r="J132" i="3"/>
  <c r="G132" i="3"/>
  <c r="J169" i="3"/>
  <c r="G169" i="3"/>
  <c r="J172" i="3"/>
  <c r="G172" i="3"/>
  <c r="J136" i="3"/>
  <c r="G136" i="3"/>
  <c r="J122" i="3"/>
  <c r="G122" i="3"/>
  <c r="G94" i="3"/>
  <c r="J94" i="3"/>
  <c r="J163" i="3"/>
  <c r="G163" i="3"/>
  <c r="G151" i="3"/>
  <c r="J151" i="3"/>
  <c r="J103" i="3"/>
  <c r="G103" i="3"/>
  <c r="G154" i="3"/>
  <c r="J154" i="3"/>
  <c r="J120" i="3"/>
  <c r="G120" i="3"/>
  <c r="J123" i="3"/>
  <c r="G123" i="3"/>
  <c r="J170" i="3"/>
  <c r="G170" i="3"/>
  <c r="G149" i="3"/>
  <c r="J149" i="3"/>
  <c r="J137" i="3"/>
  <c r="G137" i="3"/>
  <c r="J125" i="3"/>
  <c r="G125" i="3"/>
  <c r="J105" i="3"/>
  <c r="G105" i="3"/>
  <c r="J142" i="3"/>
  <c r="G142" i="3"/>
  <c r="J157" i="3"/>
  <c r="G157" i="3"/>
  <c r="J121" i="3"/>
  <c r="G121" i="3"/>
  <c r="J130" i="3"/>
  <c r="G130" i="3"/>
  <c r="J139" i="3"/>
  <c r="G139" i="3"/>
  <c r="J171" i="3"/>
  <c r="G171" i="3"/>
  <c r="J159" i="3"/>
  <c r="G159" i="3"/>
  <c r="J111" i="3"/>
  <c r="G111" i="3"/>
  <c r="J93" i="3"/>
  <c r="G93" i="3"/>
  <c r="J108" i="3"/>
  <c r="G108" i="3"/>
  <c r="J155" i="3"/>
  <c r="G155" i="3"/>
  <c r="J2" i="3"/>
  <c r="C20" i="1"/>
  <c r="C22" i="1" s="1" a="1"/>
  <c r="O276" i="3" l="1"/>
  <c r="O329" i="3"/>
  <c r="O347" i="3"/>
  <c r="O377" i="3"/>
  <c r="O305" i="3"/>
  <c r="O312" i="3"/>
  <c r="O324" i="3"/>
  <c r="O341" i="3"/>
  <c r="O280" i="3"/>
  <c r="O317" i="3"/>
  <c r="O311" i="3"/>
  <c r="O326" i="3"/>
  <c r="O313" i="3"/>
  <c r="O303" i="3"/>
  <c r="O275" i="3"/>
  <c r="O274" i="3"/>
  <c r="O266" i="3"/>
  <c r="O293" i="3"/>
  <c r="O325" i="3"/>
  <c r="O334" i="3"/>
  <c r="O267" i="3"/>
  <c r="O210" i="3"/>
  <c r="O386" i="3"/>
  <c r="O290" i="3"/>
  <c r="O337" i="3"/>
  <c r="O327" i="3"/>
  <c r="O335" i="3"/>
  <c r="O322" i="3"/>
  <c r="O268" i="3"/>
  <c r="O365" i="3"/>
  <c r="O269" i="3"/>
  <c r="O184" i="3"/>
  <c r="O232" i="3"/>
  <c r="O166" i="3"/>
  <c r="O156" i="3"/>
  <c r="O155" i="3"/>
  <c r="O243" i="3"/>
  <c r="O253" i="3"/>
  <c r="O169" i="3"/>
  <c r="O180" i="3"/>
  <c r="O229" i="3"/>
  <c r="O241" i="3"/>
  <c r="O255" i="3"/>
  <c r="O257" i="3"/>
  <c r="O147" i="3"/>
  <c r="O348" i="3"/>
  <c r="O165" i="3"/>
  <c r="O110" i="3"/>
  <c r="O142" i="3"/>
  <c r="O328" i="3"/>
  <c r="O292" i="3"/>
  <c r="O279" i="3"/>
  <c r="O278" i="3"/>
  <c r="O340" i="3"/>
  <c r="O144" i="3"/>
  <c r="O374" i="3"/>
  <c r="O361" i="3"/>
  <c r="O244" i="3"/>
  <c r="O242" i="3"/>
  <c r="O143" i="3"/>
  <c r="O350" i="3"/>
  <c r="O145" i="3"/>
  <c r="O136" i="3"/>
  <c r="O228" i="3"/>
  <c r="O233" i="3"/>
  <c r="O208" i="3"/>
  <c r="O220" i="3"/>
  <c r="O353" i="3"/>
  <c r="O371" i="3"/>
  <c r="O352" i="3"/>
  <c r="O362" i="3"/>
  <c r="O351" i="3"/>
  <c r="O383" i="3"/>
  <c r="O349" i="3"/>
  <c r="O385" i="3"/>
  <c r="O302" i="3"/>
  <c r="O294" i="3"/>
  <c r="O118" i="3"/>
  <c r="O162" i="3"/>
  <c r="O88" i="3"/>
  <c r="O4" i="3"/>
  <c r="O45" i="3"/>
  <c r="O84" i="3"/>
  <c r="O282" i="3"/>
  <c r="O134" i="3"/>
  <c r="O190" i="3"/>
  <c r="O259" i="3"/>
  <c r="O214" i="3"/>
  <c r="O57" i="3"/>
  <c r="O10" i="3"/>
  <c r="O152" i="3"/>
  <c r="O173" i="3"/>
  <c r="O132" i="3"/>
  <c r="O126" i="3"/>
  <c r="O170" i="3"/>
  <c r="O194" i="3"/>
  <c r="O122" i="3"/>
  <c r="O182" i="3"/>
  <c r="O357" i="3"/>
  <c r="O47" i="3"/>
  <c r="O58" i="3"/>
  <c r="O70" i="3"/>
  <c r="O193" i="3"/>
  <c r="O204" i="3"/>
  <c r="O295" i="3"/>
  <c r="O97" i="3"/>
  <c r="O108" i="3"/>
  <c r="O111" i="3"/>
  <c r="O120" i="3"/>
  <c r="O160" i="3"/>
  <c r="O199" i="3"/>
  <c r="O211" i="3"/>
  <c r="O215" i="3"/>
  <c r="O237" i="3"/>
  <c r="O236" i="3"/>
  <c r="O227" i="3"/>
  <c r="O301" i="3"/>
  <c r="O316" i="3"/>
  <c r="O288" i="3"/>
  <c r="O286" i="3"/>
  <c r="O393" i="3"/>
  <c r="O345" i="3"/>
  <c r="O175" i="3"/>
  <c r="O148" i="3"/>
  <c r="O164" i="3"/>
  <c r="O137" i="3"/>
  <c r="O161" i="3"/>
  <c r="O149" i="3"/>
  <c r="O107" i="3"/>
  <c r="O123" i="3"/>
  <c r="O172" i="3"/>
  <c r="O116" i="3"/>
  <c r="O12" i="3"/>
  <c r="O60" i="3"/>
  <c r="O59" i="3"/>
  <c r="O159" i="3"/>
  <c r="O95" i="3"/>
  <c r="O96" i="3"/>
  <c r="O151" i="3"/>
  <c r="O191" i="3"/>
  <c r="O200" i="3"/>
  <c r="O195" i="3"/>
  <c r="O354" i="3"/>
  <c r="O138" i="3"/>
  <c r="O207" i="3"/>
  <c r="O150" i="3"/>
  <c r="O146" i="3"/>
  <c r="O102" i="3"/>
  <c r="O176" i="3"/>
  <c r="O98" i="3"/>
  <c r="O69" i="3"/>
  <c r="O247" i="3"/>
  <c r="O187" i="3"/>
  <c r="O127" i="3"/>
  <c r="O100" i="3"/>
  <c r="O174" i="3"/>
  <c r="O114" i="3"/>
  <c r="O158" i="3"/>
  <c r="O101" i="3"/>
  <c r="O94" i="3"/>
  <c r="O221" i="3"/>
  <c r="O125" i="3"/>
  <c r="O135" i="3"/>
  <c r="O81" i="3"/>
  <c r="O76" i="3"/>
  <c r="O183" i="3"/>
  <c r="O188" i="3"/>
  <c r="O343" i="3"/>
  <c r="O93" i="3"/>
  <c r="O121" i="3"/>
  <c r="O163" i="3"/>
  <c r="O119" i="3"/>
  <c r="O380" i="3"/>
  <c r="O319" i="3"/>
  <c r="O306" i="3"/>
  <c r="O289" i="3"/>
  <c r="O321" i="3"/>
  <c r="O272" i="3"/>
  <c r="O284" i="3"/>
  <c r="O332" i="3"/>
  <c r="O309" i="3"/>
  <c r="O273" i="3"/>
  <c r="O342" i="3"/>
  <c r="O333" i="3"/>
  <c r="O307" i="3"/>
  <c r="O296" i="3"/>
  <c r="O318" i="3"/>
  <c r="O330" i="3"/>
  <c r="O285" i="3"/>
  <c r="O331" i="3"/>
  <c r="O320" i="3"/>
  <c r="O308" i="3"/>
  <c r="O271" i="3"/>
  <c r="O270" i="3"/>
  <c r="O283" i="3"/>
  <c r="O355" i="3"/>
  <c r="O397" i="3"/>
  <c r="O378" i="3"/>
  <c r="O379" i="3"/>
  <c r="O366" i="3"/>
  <c r="O367" i="3"/>
  <c r="O394" i="3"/>
  <c r="O398" i="3"/>
  <c r="O400" i="3"/>
  <c r="O396" i="3"/>
  <c r="O392" i="3"/>
  <c r="O395" i="3"/>
  <c r="O368" i="3"/>
  <c r="O369" i="3"/>
  <c r="O356" i="3"/>
  <c r="O399" i="3"/>
  <c r="O391" i="3"/>
  <c r="O344" i="3"/>
  <c r="O381" i="3"/>
  <c r="O390" i="3"/>
  <c r="O201" i="3"/>
  <c r="O235" i="3"/>
  <c r="O203" i="3"/>
  <c r="O246" i="3"/>
  <c r="O217" i="3"/>
  <c r="O261" i="3"/>
  <c r="O216" i="3"/>
  <c r="O213" i="3"/>
  <c r="O249" i="3"/>
  <c r="O189" i="3"/>
  <c r="O212" i="3"/>
  <c r="O219" i="3"/>
  <c r="O218" i="3"/>
  <c r="O258" i="3"/>
  <c r="O260" i="3"/>
  <c r="O202" i="3"/>
  <c r="O192" i="3"/>
  <c r="O226" i="3"/>
  <c r="O206" i="3"/>
  <c r="O205" i="3"/>
  <c r="O225" i="3"/>
  <c r="O222" i="3"/>
  <c r="O248" i="3"/>
  <c r="O52" i="3"/>
  <c r="O46" i="3"/>
  <c r="O34" i="3"/>
  <c r="O21" i="3"/>
  <c r="O62" i="3"/>
  <c r="O6" i="3"/>
  <c r="O72" i="3"/>
  <c r="O48" i="3"/>
  <c r="O23" i="3"/>
  <c r="O33" i="3"/>
  <c r="O82" i="3"/>
  <c r="O9" i="3"/>
  <c r="O78" i="3"/>
  <c r="O15" i="3"/>
  <c r="O91" i="3"/>
  <c r="O26" i="3"/>
  <c r="O14" i="3"/>
  <c r="O11" i="3"/>
  <c r="O71" i="3"/>
  <c r="O24" i="3"/>
  <c r="O36" i="3"/>
  <c r="O35" i="3"/>
  <c r="O40" i="3"/>
  <c r="O28" i="3"/>
  <c r="O85" i="3"/>
  <c r="O17" i="3"/>
  <c r="O30" i="3"/>
  <c r="O61" i="3"/>
  <c r="O27" i="3"/>
  <c r="O89" i="3"/>
  <c r="O66" i="3"/>
  <c r="O29" i="3"/>
  <c r="O37" i="3"/>
  <c r="O49" i="3"/>
  <c r="O73" i="3"/>
  <c r="O77" i="3"/>
  <c r="O86" i="3"/>
  <c r="O83" i="3"/>
  <c r="O54" i="3"/>
  <c r="O50" i="3"/>
  <c r="O7" i="3"/>
  <c r="O67" i="3"/>
  <c r="O19" i="3"/>
  <c r="O55" i="3"/>
  <c r="O51" i="3"/>
  <c r="O13" i="3"/>
  <c r="O63" i="3"/>
  <c r="O56" i="3"/>
  <c r="O5" i="3"/>
  <c r="O43" i="3"/>
  <c r="O44" i="3"/>
  <c r="O16" i="3"/>
  <c r="O20" i="3"/>
  <c r="O3" i="3"/>
  <c r="O8" i="3"/>
  <c r="O87" i="3"/>
  <c r="O79" i="3"/>
  <c r="O74" i="3"/>
  <c r="O65" i="3"/>
  <c r="O42" i="3"/>
  <c r="O32" i="3"/>
  <c r="O18" i="3"/>
  <c r="O31" i="3"/>
  <c r="O41" i="3"/>
  <c r="O80" i="3"/>
  <c r="O64" i="3"/>
  <c r="O68" i="3"/>
  <c r="O39" i="3"/>
  <c r="O38" i="3"/>
  <c r="O25" i="3"/>
  <c r="O90" i="3"/>
  <c r="O75" i="3"/>
  <c r="O53" i="3"/>
  <c r="O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<sst xmlns="http://schemas.openxmlformats.org/spreadsheetml/2006/main" count="56943" uniqueCount="47493">
  <si>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</si>
  <si>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</si>
  <si>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</si>
  <si>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</si>
  <si>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</si>
  <si>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</si>
  <si>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</si>
  <si>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</si>
  <si>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</si>
  <si>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</si>
  <si>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</si>
  <si>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</si>
  <si>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</si>
  <si>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</si>
  <si>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</si>
  <si>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</si>
  <si>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</si>
  <si>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</si>
  <si>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</si>
  <si>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</si>
  <si>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</si>
  <si>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</si>
  <si>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</si>
  <si>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</si>
  <si>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</si>
  <si>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</si>
  <si>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</si>
  <si>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</si>
  <si>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</si>
  <si>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</si>
  <si>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</si>
  <si>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</si>
  <si>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</si>
  <si>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</si>
  <si>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</si>
  <si>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</si>
  <si>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</si>
  <si>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</si>
  <si>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</si>
  <si>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</si>
  <si>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</si>
  <si>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</si>
  <si>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</si>
  <si>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</si>
  <si>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</si>
  <si>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</si>
  <si>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</si>
  <si>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</si>
  <si>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</si>
  <si>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</si>
  <si>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</si>
  <si>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</si>
  <si>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</si>
  <si>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</si>
  <si>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</si>
  <si>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</si>
  <si>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</si>
  <si>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</si>
  <si>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</si>
  <si>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</si>
  <si>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</si>
  <si>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</si>
  <si>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</si>
  <si>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</si>
  <si>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</si>
  <si>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</si>
  <si>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</si>
  <si>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</si>
  <si>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</si>
  <si>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</si>
  <si>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</si>
  <si>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</si>
  <si>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</si>
  <si>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</si>
  <si>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</si>
  <si>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</si>
  <si>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</si>
  <si>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</si>
  <si>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</si>
  <si>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</si>
  <si>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</si>
  <si>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</si>
  <si>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</si>
  <si>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</si>
  <si>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</si>
  <si>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</si>
  <si>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</si>
  <si>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</si>
  <si>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</si>
  <si>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</si>
  <si>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</si>
  <si>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</si>
  <si>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</si>
  <si>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</si>
  <si>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</si>
  <si>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</si>
  <si>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</si>
  <si>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</si>
  <si>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</si>
  <si>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</si>
  <si>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</si>
  <si>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</si>
  <si>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</si>
  <si>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</si>
  <si>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</si>
  <si>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</si>
  <si>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</si>
  <si>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</si>
  <si>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</si>
  <si>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</si>
  <si>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</si>
  <si>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</si>
  <si>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</si>
  <si>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</si>
  <si>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</si>
  <si>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</si>
  <si>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</si>
  <si>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</si>
  <si>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</si>
  <si>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</si>
  <si>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</si>
  <si>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</si>
  <si>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</si>
  <si>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</si>
  <si>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</si>
  <si>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</si>
  <si>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</si>
  <si>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</si>
  <si>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</si>
  <si>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</si>
  <si>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</si>
  <si>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</si>
  <si>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</si>
  <si>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</si>
  <si>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</si>
  <si>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</si>
  <si>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</si>
  <si>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</si>
  <si>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</si>
  <si>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</si>
  <si>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</si>
  <si>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</si>
  <si>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</si>
  <si>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</si>
  <si>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</si>
  <si>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</si>
  <si>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</si>
  <si>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</si>
  <si>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</si>
  <si>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</si>
  <si>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</si>
  <si>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</si>
  <si>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</si>
  <si>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</si>
  <si>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</si>
  <si>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</si>
  <si>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</si>
  <si>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</si>
  <si>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</si>
  <si>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</si>
  <si>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</si>
  <si>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</si>
  <si>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</si>
  <si>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</si>
  <si>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</si>
  <si>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</si>
  <si>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</si>
  <si>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</si>
  <si>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</si>
  <si>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</si>
  <si>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</si>
  <si>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</si>
  <si>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</si>
  <si>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</si>
  <si>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</si>
  <si>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</si>
  <si>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</si>
  <si>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</si>
  <si>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</si>
  <si>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</si>
  <si>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</si>
  <si>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</si>
  <si>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</si>
  <si>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</si>
  <si>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</si>
  <si>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</si>
  <si>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</si>
  <si>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</si>
  <si>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</si>
  <si>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</si>
  <si>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</si>
  <si>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</si>
  <si>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</si>
  <si>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</si>
  <si>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</si>
  <si>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</si>
  <si>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</si>
  <si>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</si>
  <si>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</si>
  <si>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</si>
  <si>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</si>
  <si>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</si>
  <si>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</si>
  <si>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</si>
  <si>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</si>
  <si>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</si>
  <si>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</si>
  <si>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</si>
  <si>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</si>
  <si>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</si>
  <si>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</si>
  <si>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</si>
  <si>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</si>
  <si>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</si>
  <si>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</si>
  <si>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</si>
  <si>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</si>
  <si>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</si>
  <si>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</si>
  <si>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</si>
  <si>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</si>
  <si>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</si>
  <si>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</si>
  <si>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</si>
  <si>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</si>
  <si>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</si>
  <si>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</si>
  <si>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</si>
  <si>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</si>
  <si>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</si>
  <si>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</si>
  <si>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</si>
  <si>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</si>
  <si>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</si>
  <si>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</si>
  <si>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</si>
  <si>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</si>
  <si>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</si>
  <si>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</si>
  <si>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</si>
  <si>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</si>
  <si>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</si>
  <si>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</si>
  <si>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</si>
  <si>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</si>
  <si>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</si>
  <si>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</si>
  <si>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</si>
  <si>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</si>
  <si>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</si>
  <si>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</si>
  <si>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</si>
  <si>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</si>
  <si>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</si>
  <si>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</si>
  <si>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</si>
  <si>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</si>
  <si>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</si>
  <si>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</si>
  <si>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</si>
  <si>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</si>
  <si>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</si>
  <si>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</si>
  <si>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</si>
  <si>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</si>
  <si>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</si>
  <si>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</si>
  <si>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</si>
  <si>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</si>
  <si>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</si>
  <si>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</si>
  <si>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</si>
  <si>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</si>
  <si>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</si>
  <si>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</si>
  <si>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</si>
  <si>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</si>
  <si>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</si>
  <si>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</si>
  <si>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</si>
  <si>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</si>
  <si>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</si>
  <si>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</si>
  <si>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</si>
  <si>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</si>
  <si>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</si>
  <si>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</si>
  <si>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</si>
  <si>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</si>
  <si>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</si>
  <si>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</si>
  <si>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</si>
  <si>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</si>
  <si>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</si>
  <si>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</si>
  <si>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</si>
  <si>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</si>
  <si>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</si>
  <si>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</si>
  <si>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</si>
  <si>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</si>
  <si>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</si>
  <si>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</si>
  <si>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</si>
  <si>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</si>
  <si>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</si>
  <si>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</si>
  <si>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</si>
  <si>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</si>
  <si>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</si>
  <si>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</si>
  <si>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</si>
  <si>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</si>
  <si>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</si>
  <si>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</si>
  <si>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</si>
  <si>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</si>
  <si>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</si>
  <si>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</si>
  <si>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</si>
  <si>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</si>
  <si>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</si>
  <si>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</si>
  <si>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</si>
  <si>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</si>
  <si>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</si>
  <si>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</si>
  <si>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</si>
  <si>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</si>
  <si>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</si>
  <si>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</si>
  <si>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</si>
  <si>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</si>
  <si>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</si>
  <si>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</si>
  <si>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</si>
  <si>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</si>
  <si>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</si>
  <si>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</si>
  <si>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</si>
  <si>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</si>
  <si>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</si>
  <si>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</si>
  <si>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</si>
  <si>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</si>
  <si>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</si>
  <si>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</si>
  <si>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</si>
  <si>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</si>
  <si>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</si>
  <si>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</si>
  <si>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</si>
  <si>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</si>
  <si>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</si>
  <si>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</si>
  <si>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</si>
  <si>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</si>
  <si>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</si>
  <si>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</si>
  <si>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</si>
  <si>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</si>
  <si>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</si>
  <si>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</si>
  <si>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</si>
  <si>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</si>
  <si>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</si>
  <si>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</si>
  <si>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</si>
  <si>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</si>
  <si>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</si>
  <si>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</si>
  <si>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</si>
  <si>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</si>
  <si>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</si>
  <si>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</si>
  <si>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</si>
  <si>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</si>
  <si>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</si>
  <si>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</si>
  <si>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</si>
  <si>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</si>
  <si>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</si>
  <si>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</si>
  <si>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</si>
  <si>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</si>
  <si>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</si>
  <si>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</si>
  <si>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</si>
  <si>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</si>
  <si>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</si>
  <si>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</si>
  <si>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</si>
  <si>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</si>
  <si>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</si>
  <si>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</si>
  <si>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</si>
  <si>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</si>
  <si>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</si>
  <si>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</si>
  <si>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</si>
  <si>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</si>
  <si>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</si>
  <si>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</si>
  <si>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</si>
  <si>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</si>
  <si>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</si>
  <si>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</si>
  <si>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</si>
  <si>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</si>
  <si>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</si>
  <si>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</si>
  <si>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</si>
  <si>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</si>
  <si>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</si>
  <si>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</si>
  <si>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</si>
  <si>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</si>
  <si>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</si>
  <si>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</si>
  <si>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</si>
  <si>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</si>
  <si>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</si>
  <si>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</si>
  <si>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</si>
  <si>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</si>
  <si>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</si>
  <si>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</si>
  <si>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</si>
  <si>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</si>
  <si>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</si>
  <si>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</si>
  <si>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</si>
  <si>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</si>
  <si>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</si>
  <si>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</si>
  <si>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</si>
  <si>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</si>
  <si>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</si>
  <si>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</si>
  <si>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</si>
  <si>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</si>
  <si>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</si>
  <si>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</si>
  <si>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</si>
  <si>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</si>
  <si>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</si>
  <si>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</si>
  <si>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</si>
  <si>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</si>
  <si>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</si>
  <si>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</si>
  <si>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</si>
  <si>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</si>
  <si>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</si>
  <si>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</si>
  <si>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</si>
  <si>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</si>
  <si>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</si>
  <si>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</si>
  <si>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</si>
  <si>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</si>
  <si>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</si>
  <si>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</si>
  <si>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</si>
  <si>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</si>
  <si>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</si>
  <si>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</si>
  <si>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</si>
  <si>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</si>
  <si>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</si>
  <si>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</si>
  <si>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</si>
  <si>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</si>
  <si>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</si>
  <si>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</si>
  <si>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</si>
  <si>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</si>
  <si>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</si>
  <si>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</si>
  <si>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</si>
  <si>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</si>
  <si>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</si>
  <si>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</si>
  <si>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</si>
  <si>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</si>
  <si>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</si>
  <si>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</si>
  <si>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</si>
  <si>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</si>
  <si>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</si>
  <si>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</si>
  <si>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</si>
  <si>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</si>
  <si>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</si>
  <si>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</si>
  <si>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</si>
  <si>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</si>
  <si>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</si>
  <si>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</si>
  <si>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</si>
  <si>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</si>
  <si>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</si>
  <si>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</si>
  <si>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</si>
  <si>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</si>
  <si>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</si>
  <si>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</si>
  <si>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</si>
  <si>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</si>
  <si>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</si>
  <si>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</si>
  <si>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</si>
  <si>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</si>
  <si>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</si>
  <si>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</si>
  <si>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</si>
  <si>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</si>
  <si>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</si>
  <si>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</si>
  <si>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</si>
  <si>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</si>
  <si>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</si>
  <si>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</si>
  <si>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</si>
  <si>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</si>
  <si>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</si>
  <si>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</si>
  <si>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</si>
  <si>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</si>
  <si>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</si>
  <si>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</si>
  <si>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</si>
  <si>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</si>
  <si>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</si>
  <si>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</si>
  <si>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</si>
  <si>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</si>
  <si>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</si>
  <si>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</si>
  <si>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</si>
  <si>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</si>
  <si>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</si>
  <si>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</si>
  <si>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</si>
  <si>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</si>
  <si>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</si>
  <si>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</si>
  <si>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</si>
  <si>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</si>
  <si>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</si>
  <si>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</si>
  <si>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</si>
  <si>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</si>
  <si>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</si>
  <si>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</si>
  <si>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</si>
  <si>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</si>
  <si>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</si>
  <si>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</si>
  <si>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</si>
  <si>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</si>
  <si>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</si>
  <si>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</si>
  <si>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</si>
  <si>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</si>
  <si>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</si>
  <si>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</si>
  <si>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</si>
  <si>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</si>
  <si>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</si>
  <si>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</si>
  <si>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</si>
  <si>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</si>
  <si>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</si>
  <si>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</si>
  <si>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</si>
  <si>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</si>
  <si>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</si>
  <si>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</si>
  <si>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</si>
  <si>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</si>
  <si>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</si>
  <si>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</si>
  <si>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</si>
  <si>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</si>
  <si>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</si>
  <si>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</si>
  <si>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</si>
  <si>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</si>
  <si>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</si>
  <si>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</si>
  <si>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</si>
  <si>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</si>
  <si>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</si>
  <si>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</si>
  <si>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</si>
  <si>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</si>
  <si>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</si>
  <si>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</si>
  <si>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</si>
  <si>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</si>
  <si>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</si>
  <si>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</si>
  <si>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</si>
  <si>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</si>
  <si>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</si>
  <si>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</si>
  <si>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</si>
  <si>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</si>
  <si>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</si>
  <si>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</si>
  <si>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</si>
  <si>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</si>
  <si>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</si>
  <si>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</si>
  <si>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</si>
  <si>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</si>
  <si>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</si>
  <si>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</si>
  <si>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</si>
  <si>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</si>
  <si>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</si>
  <si>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</si>
  <si>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</si>
  <si>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</si>
  <si>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</si>
  <si>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</si>
  <si>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</si>
  <si>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</si>
  <si>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</si>
  <si>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</si>
  <si>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</si>
  <si>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</si>
  <si>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</si>
  <si>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</si>
  <si>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</si>
  <si>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</si>
  <si>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</si>
  <si>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</si>
  <si>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</si>
  <si>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</si>
  <si>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</si>
  <si>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</si>
  <si>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</si>
  <si>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</si>
  <si>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</si>
  <si>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</si>
  <si>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</si>
  <si>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</si>
  <si>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</si>
  <si>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</si>
  <si>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</si>
  <si>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</si>
  <si>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</si>
  <si>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</si>
  <si>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</si>
  <si>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</si>
  <si>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</si>
  <si>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</si>
  <si>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</si>
  <si>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</si>
  <si>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</si>
  <si>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</si>
  <si>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</si>
  <si>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</si>
  <si>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</si>
  <si>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</si>
  <si>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</si>
  <si>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</si>
  <si>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</si>
  <si>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</si>
  <si>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</si>
  <si>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</si>
  <si>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</si>
  <si>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</si>
  <si>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</si>
  <si>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</si>
  <si>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</si>
  <si>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</si>
  <si>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</si>
  <si>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</si>
  <si>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</si>
  <si>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</si>
  <si>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</si>
  <si>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</si>
  <si>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</si>
  <si>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</si>
  <si>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</si>
  <si>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</si>
  <si>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</si>
  <si>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</si>
  <si>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</si>
  <si>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</si>
  <si>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</si>
  <si>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</si>
  <si>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</si>
  <si>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</si>
  <si>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</si>
  <si>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</si>
  <si>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</si>
  <si>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</si>
  <si>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</si>
  <si>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</si>
  <si>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</si>
  <si>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</si>
  <si>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</si>
  <si>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</si>
  <si>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</si>
  <si>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</si>
  <si>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</si>
  <si>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</si>
  <si>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</si>
  <si>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</si>
  <si>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</si>
  <si>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</si>
  <si>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</si>
  <si>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</si>
  <si>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</si>
  <si>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</si>
  <si>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</si>
  <si>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</si>
  <si>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</si>
  <si>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</si>
  <si>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</si>
  <si>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</si>
  <si>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</si>
  <si>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</si>
  <si>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</si>
  <si>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</si>
  <si>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</si>
  <si>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</si>
  <si>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</si>
  <si>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</si>
  <si>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</si>
  <si>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</si>
  <si>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</si>
  <si>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</si>
  <si>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</si>
  <si>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</si>
  <si>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</si>
  <si>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</si>
  <si>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</si>
  <si>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</si>
  <si>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</si>
  <si>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</si>
  <si>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</si>
  <si>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</si>
  <si>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</si>
  <si>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</si>
  <si>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</si>
  <si>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</si>
  <si>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</si>
  <si>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</si>
  <si>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</si>
  <si>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</si>
  <si>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</si>
  <si>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</si>
  <si>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</si>
  <si>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</si>
  <si>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</si>
  <si>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</si>
  <si>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</si>
  <si>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</si>
  <si>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</si>
  <si>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</si>
  <si>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</si>
  <si>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</si>
  <si>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</si>
  <si>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</si>
  <si>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</si>
  <si>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</si>
  <si>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</si>
  <si>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</si>
  <si>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</si>
  <si>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</si>
  <si>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</si>
  <si>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</si>
  <si>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</si>
  <si>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</si>
  <si>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</si>
  <si>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</si>
  <si>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</si>
  <si>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</si>
  <si>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</si>
  <si>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</si>
  <si>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</si>
  <si>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</si>
  <si>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</si>
  <si>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</si>
  <si>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</si>
  <si>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</si>
  <si>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</si>
  <si>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</si>
  <si>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</si>
  <si>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</si>
  <si>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</si>
  <si>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</si>
  <si>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</si>
  <si>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</si>
  <si>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</si>
  <si>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</si>
  <si>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</si>
  <si>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</si>
  <si>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</si>
  <si>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</si>
  <si>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</si>
  <si>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</si>
  <si>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</si>
  <si>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</si>
  <si>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</si>
  <si>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</si>
  <si>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</si>
  <si>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</si>
  <si>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</si>
  <si>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</si>
  <si>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</si>
  <si>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</si>
  <si>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</si>
  <si>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</si>
  <si>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</si>
  <si>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</si>
  <si>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</si>
  <si>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</si>
  <si>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</si>
  <si>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</si>
  <si>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</si>
  <si>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</si>
  <si>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</si>
  <si>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</si>
  <si>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</si>
  <si>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</si>
  <si>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</si>
  <si>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</si>
  <si>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</si>
  <si>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</si>
  <si>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</si>
  <si>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</si>
  <si>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</si>
  <si>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</si>
  <si>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</si>
  <si>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</si>
  <si>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</si>
  <si>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</si>
  <si>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</si>
  <si>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</si>
  <si>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</si>
  <si>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</si>
  <si>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</si>
  <si>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</si>
  <si>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</si>
  <si>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</si>
  <si>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</si>
  <si>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</si>
  <si>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</si>
  <si>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</si>
  <si>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</si>
  <si>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</si>
  <si>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</si>
  <si>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</si>
  <si>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</si>
  <si>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</si>
  <si>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</si>
  <si>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</si>
  <si>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</si>
  <si>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</si>
  <si>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</si>
  <si>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</si>
  <si>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</si>
  <si>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</si>
  <si>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</si>
  <si>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</si>
  <si>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</si>
  <si>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</si>
  <si>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</si>
  <si>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</si>
  <si>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</si>
  <si>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</si>
  <si>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</si>
  <si>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</si>
  <si>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</si>
  <si>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</si>
  <si>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</si>
  <si>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</si>
  <si>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</si>
  <si>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</si>
  <si>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</si>
  <si>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</si>
  <si>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</si>
  <si>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</si>
  <si>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</si>
  <si>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</si>
  <si>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</si>
  <si>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</si>
  <si>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</si>
  <si>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</si>
  <si>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</si>
  <si>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</si>
  <si>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</si>
  <si>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</si>
  <si>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</si>
  <si>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</si>
  <si>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</si>
  <si>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</si>
  <si>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</si>
  <si>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</si>
  <si>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</si>
  <si>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</si>
  <si>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</si>
  <si>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</si>
  <si>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</si>
  <si>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</si>
  <si>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</si>
  <si>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</si>
  <si>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</si>
  <si>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</si>
  <si>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</si>
  <si>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</si>
  <si>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</si>
  <si>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</si>
  <si>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</si>
  <si>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</si>
  <si>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</si>
  <si>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</si>
  <si>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</si>
  <si>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</si>
  <si>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</si>
  <si>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</si>
  <si>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</si>
  <si>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</si>
  <si>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</si>
  <si>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</si>
  <si>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</si>
  <si>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</si>
  <si>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</si>
  <si>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</si>
  <si>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</si>
  <si>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</si>
  <si>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</si>
  <si>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</si>
  <si>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</si>
  <si>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</si>
  <si>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</si>
  <si>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</si>
  <si>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</si>
  <si>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</si>
  <si>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</si>
  <si>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</si>
  <si>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</si>
  <si>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</si>
  <si>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</si>
  <si>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</si>
  <si>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</si>
  <si>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</si>
  <si>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</si>
  <si>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</si>
  <si>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</si>
  <si>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</si>
  <si>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</si>
  <si>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</si>
  <si>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</si>
  <si>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</si>
  <si>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</si>
  <si>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</si>
  <si>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</si>
  <si>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</si>
  <si>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</si>
  <si>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</si>
  <si>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</si>
  <si>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</si>
  <si>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</si>
  <si>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</si>
  <si>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</si>
  <si>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</si>
  <si>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</si>
  <si>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</si>
  <si>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</si>
  <si>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</si>
  <si>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</si>
  <si>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</si>
  <si>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</si>
  <si>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</si>
  <si>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</si>
  <si>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</si>
  <si>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</si>
  <si>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</si>
  <si>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</si>
  <si>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</si>
  <si>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</si>
  <si>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</si>
  <si>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</si>
  <si>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</si>
  <si>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</si>
  <si>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</si>
  <si>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</si>
  <si>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</si>
  <si>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</si>
  <si>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</si>
  <si>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</si>
  <si>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</si>
  <si>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</si>
  <si>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</si>
  <si>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</si>
  <si>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</si>
  <si>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</si>
  <si>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</si>
  <si>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</si>
  <si>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</si>
  <si>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</si>
  <si>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</si>
  <si>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</si>
  <si>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</si>
  <si>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</si>
  <si>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</si>
  <si>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</si>
  <si>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</si>
  <si>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</si>
  <si>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</si>
  <si>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</si>
  <si>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</si>
  <si>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</si>
  <si>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</si>
  <si>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</si>
  <si>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</si>
  <si>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</si>
  <si>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</si>
  <si>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</si>
  <si>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</si>
  <si>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</si>
  <si>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</si>
  <si>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</si>
  <si>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</si>
  <si>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</si>
  <si>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</si>
  <si>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</si>
  <si>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</si>
  <si>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</si>
  <si>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</si>
  <si>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</si>
  <si>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</si>
  <si>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</si>
  <si>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</si>
  <si>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</si>
  <si>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</si>
  <si>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</si>
  <si>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</si>
  <si>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</si>
  <si>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</si>
  <si>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</si>
  <si>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</si>
  <si>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</si>
  <si>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</si>
  <si>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</si>
  <si>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</si>
  <si>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</si>
  <si>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</si>
  <si>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</si>
  <si>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</si>
  <si>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</si>
  <si>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</si>
  <si>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</si>
  <si>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</si>
  <si>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</si>
  <si>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</si>
  <si>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</si>
  <si>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</si>
  <si>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</si>
  <si>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</si>
  <si>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</si>
  <si>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</si>
  <si>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</si>
  <si>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</si>
  <si>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</si>
  <si>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</si>
  <si>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</si>
  <si>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</si>
  <si>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</si>
  <si>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</si>
  <si>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</si>
  <si>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</si>
  <si>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</si>
  <si>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</si>
  <si>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</si>
  <si>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</si>
  <si>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</si>
  <si>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</si>
  <si>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</si>
  <si>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</si>
  <si>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</si>
  <si>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</si>
  <si>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</si>
  <si>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</si>
  <si>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</si>
  <si>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</si>
  <si>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</si>
  <si>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</si>
  <si>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</si>
  <si>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</si>
  <si>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</si>
  <si>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</si>
  <si>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</si>
  <si>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</si>
  <si>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</si>
  <si>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</si>
  <si>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</si>
  <si>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</si>
  <si>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</si>
  <si>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</si>
  <si>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</si>
  <si>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</si>
  <si>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</si>
  <si>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</si>
  <si>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</si>
  <si>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</si>
  <si>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</si>
  <si>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</si>
  <si>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</si>
  <si>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</si>
  <si>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</si>
  <si>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</si>
  <si>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</si>
  <si>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</si>
  <si>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</si>
  <si>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</si>
  <si>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</si>
  <si>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</si>
  <si>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</si>
  <si>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</si>
  <si>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</si>
  <si>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</si>
  <si>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</si>
  <si>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</si>
  <si>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</si>
  <si>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</si>
  <si>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</si>
  <si>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</si>
  <si>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</si>
  <si>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</si>
  <si>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</si>
  <si>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</si>
  <si>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</si>
  <si>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</si>
  <si>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</si>
  <si>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</si>
  <si>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</si>
  <si>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</si>
  <si>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</si>
  <si>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</si>
  <si>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</si>
  <si>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</si>
  <si>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</si>
  <si>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</si>
  <si>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</si>
  <si>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</si>
  <si>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</si>
  <si>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</si>
  <si>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</si>
  <si>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</si>
  <si>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</si>
  <si>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</si>
  <si>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</si>
  <si>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</si>
  <si>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</si>
  <si>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</si>
  <si>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</si>
  <si>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</si>
  <si>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</si>
  <si>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</si>
  <si>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</si>
  <si>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</si>
  <si>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</si>
  <si>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</si>
  <si>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</si>
  <si>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</si>
  <si>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</si>
  <si>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</si>
  <si>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</si>
  <si>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</si>
  <si>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</si>
  <si>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</si>
  <si>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</si>
  <si>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</si>
  <si>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</si>
  <si>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</si>
  <si>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</si>
  <si>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</si>
  <si>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</si>
  <si>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</si>
  <si>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</si>
  <si>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</si>
  <si>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</si>
  <si>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</si>
  <si>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</si>
  <si>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</si>
  <si>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</si>
  <si>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</si>
  <si>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</si>
  <si>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</si>
  <si>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</si>
  <si>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</si>
  <si>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</si>
  <si>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</si>
  <si>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</si>
  <si>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</si>
  <si>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</si>
  <si>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</si>
  <si>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</si>
  <si>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</si>
  <si>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</si>
  <si>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</si>
  <si>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</si>
  <si>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</si>
  <si>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</si>
  <si>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</si>
  <si>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</si>
  <si>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</si>
  <si>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</si>
  <si>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</si>
  <si>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</si>
  <si>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</si>
  <si>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</si>
  <si>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</si>
  <si>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</si>
  <si>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</si>
  <si>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</si>
  <si>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</si>
  <si>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</si>
  <si>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</si>
  <si>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</si>
  <si>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</si>
  <si>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</si>
  <si>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</si>
  <si>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</si>
  <si>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</si>
  <si>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</si>
  <si>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</si>
  <si>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</si>
  <si>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</si>
  <si>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</si>
  <si>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</si>
  <si>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</si>
  <si>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</si>
  <si>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</si>
  <si>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</si>
  <si>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</si>
  <si>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</si>
  <si>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</si>
  <si>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</si>
  <si>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</si>
  <si>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</si>
  <si>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</si>
  <si>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</si>
  <si>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</si>
  <si>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</si>
  <si>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</si>
  <si>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</si>
  <si>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</si>
  <si>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</si>
  <si>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</si>
  <si>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</si>
  <si>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</si>
  <si>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</si>
  <si>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</si>
  <si>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</si>
  <si>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</si>
  <si>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</si>
  <si>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</si>
  <si>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</si>
  <si>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</si>
  <si>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</si>
  <si>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</si>
  <si>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</si>
  <si>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</si>
  <si>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</si>
  <si>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</si>
  <si>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</si>
  <si>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</si>
  <si>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</si>
  <si>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</si>
  <si>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</si>
  <si>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</si>
  <si>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</si>
  <si>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</si>
  <si>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</si>
  <si>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</si>
  <si>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</si>
  <si>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</si>
  <si>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</si>
  <si>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</si>
  <si>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</si>
  <si>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</si>
  <si>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</si>
  <si>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</si>
  <si>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</si>
  <si>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</si>
  <si>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</si>
  <si>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</si>
  <si>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</si>
  <si>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</si>
  <si>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</si>
  <si>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</si>
  <si>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</si>
  <si>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</si>
  <si>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</si>
  <si>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</si>
  <si>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</si>
  <si>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</si>
  <si>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</si>
  <si>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</si>
  <si>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</si>
  <si>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</si>
  <si>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</si>
  <si>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</si>
  <si>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</si>
  <si>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</si>
  <si>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</si>
  <si>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</si>
  <si>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</si>
  <si>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</si>
  <si>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</si>
  <si>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</si>
  <si>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</si>
  <si>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</si>
  <si>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</si>
  <si>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</si>
  <si>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</si>
  <si>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</si>
  <si>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</si>
  <si>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</si>
  <si>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</si>
  <si>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</si>
  <si>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</si>
  <si>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</si>
  <si>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</si>
  <si>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</si>
  <si>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</si>
  <si>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</si>
  <si>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</si>
  <si>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</si>
  <si>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</si>
  <si>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</si>
  <si>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</si>
  <si>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</si>
  <si>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</si>
  <si>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</si>
  <si>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</si>
  <si>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</si>
  <si>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</si>
  <si>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</si>
  <si>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</si>
  <si>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</si>
  <si>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</si>
  <si>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</si>
  <si>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</si>
  <si>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</si>
  <si>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</si>
  <si>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</si>
  <si>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</si>
  <si>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</si>
  <si>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</si>
  <si>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</si>
  <si>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</si>
  <si>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</si>
  <si>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</si>
  <si>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</si>
  <si>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</si>
  <si>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</si>
  <si>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</si>
  <si>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</si>
  <si>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</si>
  <si>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</si>
  <si>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</si>
  <si>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</si>
  <si>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</si>
  <si>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</si>
  <si>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</si>
  <si>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</si>
  <si>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</si>
  <si>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</si>
  <si>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</si>
  <si>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</si>
  <si>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</si>
  <si>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</si>
  <si>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</si>
  <si>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</si>
  <si>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</si>
  <si>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</si>
  <si>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</si>
  <si>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</si>
  <si>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</si>
  <si>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</si>
  <si>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</si>
  <si>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</si>
  <si>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</si>
  <si>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</si>
  <si>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</si>
  <si>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</si>
  <si>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</si>
  <si>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</si>
  <si>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</si>
  <si>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</si>
  <si>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</si>
  <si>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</si>
  <si>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</si>
  <si>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</si>
  <si>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</si>
  <si>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</si>
  <si>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</si>
  <si>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</si>
  <si>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</si>
  <si>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</si>
  <si>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</si>
  <si>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</si>
  <si>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</si>
  <si>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</si>
  <si>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</si>
  <si>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</si>
  <si>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</si>
  <si>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</si>
  <si>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</si>
  <si>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</si>
  <si>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</si>
  <si>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</si>
  <si>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</si>
  <si>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</si>
  <si>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</si>
  <si>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</si>
  <si>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</si>
  <si>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</si>
  <si>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</si>
  <si>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</si>
  <si>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</si>
  <si>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</si>
  <si>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</si>
  <si>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</si>
  <si>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</si>
  <si>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</si>
  <si>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</si>
  <si>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</si>
  <si>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</si>
  <si>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</si>
  <si>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</si>
  <si>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</si>
  <si>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</si>
  <si>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</si>
  <si>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</si>
  <si>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</si>
  <si>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</si>
  <si>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</si>
  <si>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</si>
  <si>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</si>
  <si>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</si>
  <si>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</si>
  <si>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</si>
  <si>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</si>
  <si>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</si>
  <si>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</si>
  <si>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</si>
  <si>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</si>
  <si>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</si>
  <si>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</si>
  <si>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</si>
  <si>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</si>
  <si>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</si>
  <si>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</si>
  <si>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</si>
  <si>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</si>
  <si>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</si>
  <si>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</si>
  <si>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</si>
  <si>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</si>
  <si>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</si>
  <si>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</si>
  <si>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</si>
  <si>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</si>
  <si>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</si>
  <si>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</si>
  <si>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</si>
  <si>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</si>
  <si>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</si>
  <si>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</si>
  <si>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</si>
  <si>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</si>
  <si>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</si>
  <si>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</si>
  <si>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</si>
  <si>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</si>
  <si>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</si>
  <si>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</si>
  <si>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</si>
  <si>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</si>
  <si>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</si>
  <si>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</si>
  <si>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</si>
  <si>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</si>
  <si>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</si>
  <si>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</si>
  <si>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</si>
  <si>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</si>
  <si>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</si>
  <si>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</si>
  <si>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</si>
  <si>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</si>
  <si>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</si>
  <si>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</si>
  <si>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</si>
  <si>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</si>
  <si>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</si>
  <si>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</si>
  <si>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</si>
  <si>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</si>
  <si>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</si>
  <si>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</si>
  <si>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</si>
  <si>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</si>
  <si>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</si>
  <si>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</si>
  <si>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</si>
  <si>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</si>
  <si>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</si>
  <si>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</si>
  <si>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</si>
  <si>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</si>
  <si>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</si>
  <si>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</si>
  <si>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</si>
  <si>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</si>
  <si>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</si>
  <si>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</si>
  <si>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</si>
  <si>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</si>
  <si>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</si>
  <si>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</si>
  <si>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</si>
  <si>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</si>
  <si>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</si>
  <si>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</si>
  <si>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</si>
  <si>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</si>
  <si>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</si>
  <si>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</si>
  <si>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</si>
  <si>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</si>
  <si>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</si>
  <si>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</si>
  <si>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</si>
  <si>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</si>
  <si>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</si>
  <si>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</si>
  <si>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</si>
  <si>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</si>
  <si>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</si>
  <si>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</si>
  <si>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</si>
  <si>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</si>
  <si>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</si>
  <si>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</si>
  <si>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</si>
  <si>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</si>
  <si>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</si>
  <si>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</si>
  <si>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</si>
  <si>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</si>
  <si>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</si>
  <si>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</si>
  <si>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</si>
  <si>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</si>
  <si>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</si>
  <si>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</si>
  <si>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</si>
  <si>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</si>
  <si>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</si>
  <si>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</si>
  <si>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</si>
  <si>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</si>
  <si>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</si>
  <si>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</si>
  <si>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</si>
  <si>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</si>
  <si>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</si>
  <si>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</si>
  <si>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</si>
  <si>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</si>
  <si>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</si>
  <si>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</si>
  <si>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</si>
  <si>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</si>
  <si>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</si>
  <si>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</si>
  <si>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</si>
  <si>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</si>
  <si>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</si>
  <si>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</si>
  <si>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</si>
  <si>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</si>
  <si>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</si>
  <si>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</si>
  <si>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</si>
  <si>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</si>
  <si>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</si>
  <si>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</si>
  <si>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</si>
  <si>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</si>
  <si>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</si>
  <si>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</si>
  <si>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</si>
  <si>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</si>
  <si>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</si>
  <si>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</si>
  <si>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</si>
  <si>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</si>
  <si>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</si>
  <si>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</si>
  <si>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</si>
  <si>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</si>
  <si>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</si>
  <si>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</si>
  <si>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</si>
  <si>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</si>
  <si>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</si>
  <si>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</si>
  <si>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</si>
  <si>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</si>
  <si>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</si>
  <si>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</si>
  <si>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</si>
  <si>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</si>
  <si>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</si>
  <si>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</si>
  <si>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</si>
  <si>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</si>
  <si>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</si>
  <si>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</si>
  <si>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</si>
  <si>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</si>
  <si>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</si>
  <si>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</si>
  <si>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</si>
  <si>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</si>
  <si>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</si>
  <si>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</si>
  <si>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</si>
  <si>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</si>
  <si>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</si>
  <si>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</si>
  <si>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</si>
  <si>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</si>
  <si>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</si>
  <si>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</si>
  <si>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</si>
  <si>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</si>
  <si>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</si>
  <si>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</si>
  <si>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</si>
  <si>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</si>
  <si>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</si>
  <si>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</si>
  <si>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</si>
  <si>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</si>
  <si>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</si>
  <si>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</si>
  <si>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</si>
  <si>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</si>
  <si>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</si>
  <si>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</si>
  <si>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</si>
  <si>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</si>
  <si>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</si>
  <si>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</si>
  <si>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</si>
  <si>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</si>
  <si>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</si>
  <si>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</si>
  <si>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</si>
  <si>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</si>
  <si>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</si>
  <si>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</si>
  <si>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</si>
  <si>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</si>
  <si>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</si>
  <si>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</si>
  <si>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</si>
  <si>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</si>
  <si>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</si>
  <si>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</si>
  <si>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</si>
  <si>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</si>
  <si>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</si>
  <si>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</si>
  <si>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</si>
  <si>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</si>
  <si>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</si>
  <si>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</si>
  <si>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</si>
  <si>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</si>
  <si>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</si>
  <si>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</si>
  <si>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</si>
  <si>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</si>
  <si>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</si>
  <si>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</si>
  <si>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</si>
  <si>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</si>
  <si>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</si>
  <si>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</si>
  <si>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</si>
  <si>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</si>
  <si>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</si>
  <si>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</si>
  <si>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</si>
  <si>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</si>
  <si>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</si>
  <si>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</si>
  <si>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</si>
  <si>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</si>
  <si>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</si>
  <si>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</si>
  <si>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</si>
  <si>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</si>
  <si>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</si>
  <si>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</si>
  <si>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</si>
  <si>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</si>
  <si>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</si>
  <si>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</si>
  <si>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</si>
  <si>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</si>
  <si>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</si>
  <si>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</si>
  <si>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</si>
  <si>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</si>
  <si>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</si>
  <si>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</si>
  <si>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</si>
  <si>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</si>
  <si>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</si>
  <si>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</si>
  <si>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</si>
  <si>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</si>
  <si>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</si>
  <si>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</si>
  <si>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</si>
  <si>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</si>
  <si>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</si>
  <si>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</si>
  <si>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</si>
  <si>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</si>
  <si>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</si>
  <si>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</si>
  <si>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</si>
  <si>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</si>
  <si>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</si>
  <si>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</si>
  <si>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</si>
  <si>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</si>
  <si>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</si>
  <si>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</si>
  <si>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</si>
  <si>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</si>
  <si>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</si>
  <si>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</si>
  <si>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</si>
  <si>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</si>
  <si>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</si>
  <si>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</si>
  <si>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</si>
  <si>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</si>
  <si>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</si>
  <si>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</si>
  <si>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</si>
  <si>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</si>
  <si>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</si>
  <si>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</si>
  <si>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</si>
  <si>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</si>
  <si>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</si>
  <si>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</si>
  <si>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</si>
  <si>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</si>
  <si>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</si>
  <si>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</si>
  <si>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</si>
  <si>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</si>
  <si>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</si>
  <si>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</si>
  <si>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</si>
  <si>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</si>
  <si>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</si>
  <si>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</si>
  <si>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</si>
  <si>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</si>
  <si>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</si>
  <si>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</si>
  <si>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</si>
  <si>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</si>
  <si>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</si>
  <si>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</si>
  <si>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</si>
  <si>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</si>
  <si>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</si>
  <si>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</si>
  <si>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</si>
  <si>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</si>
  <si>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</si>
  <si>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</si>
  <si>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</si>
  <si>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</si>
  <si>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</si>
  <si>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</si>
  <si>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</si>
  <si>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</si>
  <si>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</si>
  <si>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</si>
  <si>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</si>
  <si>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</si>
  <si>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</si>
  <si>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</si>
  <si>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</si>
  <si>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</si>
  <si>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</si>
  <si>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</si>
  <si>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</si>
  <si>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</si>
  <si>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</si>
  <si>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</si>
  <si>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</si>
  <si>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</si>
  <si>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</si>
  <si>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</si>
  <si>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</si>
  <si>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</si>
  <si>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</si>
  <si>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</si>
  <si>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</si>
  <si>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</si>
  <si>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</si>
  <si>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</si>
  <si>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</si>
  <si>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</si>
  <si>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</si>
  <si>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</si>
  <si>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</si>
  <si>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</si>
  <si>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</si>
  <si>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</si>
  <si>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</si>
  <si>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</si>
  <si>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</si>
  <si>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</si>
  <si>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</si>
  <si>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</si>
  <si>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</si>
  <si>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</si>
  <si>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</si>
  <si>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</si>
  <si>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</si>
  <si>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</si>
  <si>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</si>
  <si>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</si>
  <si>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</si>
  <si>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</si>
  <si>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</si>
  <si>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</si>
  <si>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</si>
  <si>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</si>
  <si>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</si>
  <si>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</si>
  <si>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</si>
  <si>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</si>
  <si>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</si>
  <si>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</si>
  <si>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</si>
  <si>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</si>
  <si>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</si>
  <si>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</si>
  <si>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</si>
  <si>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</si>
  <si>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</si>
  <si>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</si>
  <si>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</si>
  <si>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</si>
  <si>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</si>
  <si>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</si>
  <si>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</si>
  <si>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</si>
  <si>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</si>
  <si>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</si>
  <si>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</si>
  <si>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</si>
  <si>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</si>
  <si>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</si>
  <si>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</si>
  <si>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</si>
  <si>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</si>
  <si>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</si>
  <si>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</si>
  <si>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</si>
  <si>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</si>
  <si>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</si>
  <si>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</si>
  <si>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</si>
  <si>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</si>
  <si>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</si>
  <si>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</si>
  <si>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</si>
  <si>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</si>
  <si>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</si>
  <si>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</si>
  <si>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</si>
  <si>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</si>
  <si>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</si>
  <si>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</si>
  <si>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</si>
  <si>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</si>
  <si>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</si>
  <si>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</si>
  <si>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</si>
  <si>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</si>
  <si>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</si>
  <si>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</si>
  <si>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</si>
  <si>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</si>
  <si>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</si>
  <si>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</si>
  <si>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</si>
  <si>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</si>
  <si>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</si>
  <si>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</si>
  <si>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</si>
  <si>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</si>
  <si>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</si>
  <si>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</si>
  <si>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</si>
  <si>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</si>
  <si>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</si>
  <si>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</si>
  <si>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</si>
  <si>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</si>
  <si>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</si>
  <si>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</si>
  <si>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</si>
  <si>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</si>
  <si>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</si>
  <si>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</si>
  <si>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</si>
  <si>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</si>
  <si>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</si>
  <si>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</si>
  <si>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</si>
  <si>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</si>
  <si>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</si>
  <si>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</si>
  <si>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</si>
  <si>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</si>
  <si>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</si>
  <si>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</si>
  <si>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</si>
  <si>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</si>
  <si>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</si>
  <si>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</si>
  <si>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</si>
  <si>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</si>
  <si>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</si>
  <si>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</si>
  <si>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</si>
  <si>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</si>
  <si>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</si>
  <si>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</si>
  <si>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</si>
  <si>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</si>
  <si>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</si>
  <si>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</si>
  <si>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</si>
  <si>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</si>
  <si>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</si>
  <si>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</si>
  <si>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</si>
  <si>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</si>
  <si>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</si>
  <si>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</si>
  <si>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</si>
  <si>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</si>
  <si>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</si>
  <si>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</si>
  <si>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</si>
  <si>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</si>
  <si>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</si>
  <si>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</si>
  <si>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</si>
  <si>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</si>
  <si>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</si>
  <si>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</si>
  <si>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</si>
  <si>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</si>
  <si>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</si>
  <si>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</si>
  <si>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</si>
  <si>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</si>
  <si>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</si>
  <si>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</si>
  <si>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</si>
  <si>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</si>
  <si>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</si>
  <si>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</si>
  <si>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</si>
  <si>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</si>
  <si>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</si>
  <si>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</si>
  <si>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</si>
  <si>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</si>
  <si>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</si>
  <si>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</si>
  <si>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</si>
  <si>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</si>
  <si>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</si>
  <si>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</si>
  <si>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</si>
  <si>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</si>
  <si>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</si>
  <si>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</si>
  <si>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</si>
  <si>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</si>
  <si>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</si>
  <si>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</si>
  <si>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</si>
  <si>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</si>
  <si>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</si>
  <si>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</si>
  <si>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</si>
  <si>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</si>
  <si>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</si>
  <si>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</si>
  <si>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</si>
  <si>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</si>
  <si>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</si>
  <si>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</si>
  <si>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</si>
  <si>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</si>
  <si>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</si>
  <si>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</si>
  <si>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</si>
  <si>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</si>
  <si>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</si>
  <si>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</si>
  <si>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</si>
  <si>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</si>
  <si>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</si>
  <si>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</si>
  <si>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</si>
  <si>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</si>
  <si>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</si>
  <si>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</si>
  <si>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</si>
  <si>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</si>
  <si>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</si>
  <si>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</si>
  <si>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</si>
  <si>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</si>
  <si>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</si>
  <si>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</si>
  <si>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</si>
  <si>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</si>
  <si>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</si>
  <si>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</si>
  <si>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</si>
  <si>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</si>
  <si>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</si>
  <si>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</si>
  <si>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</si>
  <si>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</si>
  <si>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</si>
  <si>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</si>
  <si>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</si>
  <si>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</si>
  <si>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</si>
  <si>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</si>
  <si>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</si>
  <si>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</si>
  <si>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</si>
  <si>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</si>
  <si>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</si>
  <si>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</si>
  <si>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</si>
  <si>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</si>
  <si>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</si>
  <si>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</si>
  <si>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</si>
  <si>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</si>
  <si>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</si>
  <si>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</si>
  <si>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</si>
  <si>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</si>
  <si>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</si>
  <si>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</si>
  <si>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</si>
  <si>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</si>
  <si>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</si>
  <si>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</si>
  <si>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</si>
  <si>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</si>
  <si>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</si>
  <si>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</si>
  <si>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</si>
  <si>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</si>
  <si>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</si>
  <si>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</si>
  <si>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</si>
  <si>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</si>
  <si>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</si>
  <si>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</si>
  <si>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</si>
  <si>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</si>
  <si>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</si>
  <si>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</si>
  <si>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</si>
  <si>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</si>
  <si>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</si>
  <si>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</si>
  <si>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</si>
  <si>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</si>
  <si>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</si>
  <si>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</si>
  <si>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</si>
  <si>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</si>
  <si>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</si>
  <si>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</si>
  <si>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</si>
  <si>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</si>
  <si>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</si>
  <si>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</si>
  <si>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</si>
  <si>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</si>
  <si>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</si>
  <si>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</si>
  <si>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</si>
  <si>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</si>
  <si>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</si>
  <si>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</si>
  <si>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</si>
  <si>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</si>
  <si>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</si>
  <si>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</si>
  <si>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</si>
  <si>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</si>
  <si>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</si>
  <si>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</si>
  <si>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</si>
  <si>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</si>
  <si>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</si>
  <si>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</si>
  <si>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</si>
  <si>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</si>
  <si>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</si>
  <si>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</si>
  <si>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</si>
  <si>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</si>
  <si>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</si>
  <si>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</si>
  <si>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</si>
  <si>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</si>
  <si>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</si>
  <si>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</si>
  <si>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</si>
  <si>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</si>
  <si>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</si>
  <si>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</si>
  <si>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</si>
  <si>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</si>
  <si>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</si>
  <si>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</si>
  <si>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</si>
  <si>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</si>
  <si>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</si>
  <si>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</si>
  <si>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</si>
  <si>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</si>
  <si>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</si>
  <si>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</si>
  <si>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</si>
  <si>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</si>
  <si>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</si>
  <si>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</si>
  <si>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</si>
  <si>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</si>
  <si>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</si>
  <si>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</si>
  <si>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</si>
  <si>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</si>
  <si>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</si>
  <si>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</si>
  <si>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</si>
  <si>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</si>
  <si>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</si>
  <si>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</si>
  <si>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</si>
  <si>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</si>
  <si>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</si>
  <si>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</si>
  <si>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</si>
  <si>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</si>
  <si>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</si>
  <si>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</si>
  <si>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</si>
  <si>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</si>
  <si>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</si>
  <si>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</si>
  <si>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</si>
  <si>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</si>
  <si>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</si>
  <si>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</si>
  <si>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</si>
  <si>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</si>
  <si>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</si>
  <si>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</si>
  <si>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</si>
  <si>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</si>
  <si>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</si>
  <si>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</si>
  <si>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</si>
  <si>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</si>
  <si>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</si>
  <si>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</si>
  <si>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</si>
  <si>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</si>
  <si>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</si>
  <si>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</si>
  <si>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</si>
  <si>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</si>
  <si>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</si>
  <si>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</si>
  <si>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</si>
  <si>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</si>
  <si>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</si>
  <si>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</si>
  <si>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</si>
  <si>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</si>
  <si>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</si>
  <si>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</si>
  <si>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</si>
  <si>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</si>
  <si>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</si>
  <si>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</si>
  <si>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</si>
  <si>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</si>
  <si>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</si>
  <si>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</si>
  <si>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</si>
  <si>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</si>
  <si>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</si>
  <si>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</si>
  <si>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</si>
  <si>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</si>
  <si>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</si>
  <si>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</si>
  <si>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</si>
  <si>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</si>
  <si>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</si>
  <si>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</si>
  <si>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</si>
  <si>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</si>
  <si>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</si>
  <si>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</si>
  <si>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</si>
  <si>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</si>
  <si>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</si>
  <si>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</si>
  <si>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</si>
  <si>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</si>
  <si>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</si>
  <si>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</si>
  <si>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</si>
  <si>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</si>
  <si>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</si>
  <si>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</si>
  <si>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</si>
  <si>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</si>
  <si>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</si>
  <si>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</si>
  <si>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</si>
  <si>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</si>
  <si>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</si>
  <si>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</si>
  <si>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</si>
  <si>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</si>
  <si>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</si>
  <si>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</si>
  <si>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</si>
  <si>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</si>
  <si>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</si>
  <si>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</si>
  <si>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</si>
  <si>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</si>
  <si>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</si>
  <si>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</si>
  <si>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</si>
  <si>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</si>
  <si>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</si>
  <si>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</si>
  <si>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</si>
  <si>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</si>
  <si>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</si>
  <si>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</si>
  <si>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</si>
  <si>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</si>
  <si>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</si>
  <si>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</si>
  <si>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</si>
  <si>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</si>
  <si>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</si>
  <si>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</si>
  <si>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</si>
  <si>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</si>
  <si>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</si>
  <si>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</si>
  <si>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</si>
  <si>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</si>
  <si>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</si>
  <si>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</si>
  <si>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</si>
  <si>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</si>
  <si>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</si>
  <si>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</si>
  <si>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</si>
  <si>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</si>
  <si>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</si>
  <si>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</si>
  <si>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</si>
  <si>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</si>
  <si>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</si>
  <si>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</si>
  <si>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</si>
  <si>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</si>
  <si>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</si>
  <si>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</si>
  <si>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</si>
  <si>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</si>
  <si>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</si>
  <si>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</si>
  <si>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</si>
  <si>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</si>
  <si>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</si>
  <si>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</si>
  <si>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</si>
  <si>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</si>
  <si>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</si>
  <si>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</si>
  <si>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</si>
  <si>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</si>
  <si>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</si>
  <si>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</si>
  <si>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</si>
  <si>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</si>
  <si>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</si>
  <si>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</si>
  <si>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</si>
  <si>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</si>
  <si>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</si>
  <si>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</si>
  <si>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</si>
  <si>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</si>
  <si>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</si>
  <si>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</si>
  <si>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</si>
  <si>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</si>
  <si>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</si>
  <si>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</si>
  <si>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</si>
  <si>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</si>
  <si>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</si>
  <si>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</si>
  <si>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</si>
  <si>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</si>
  <si>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</si>
  <si>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</si>
  <si>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</si>
  <si>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</si>
  <si>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</si>
  <si>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</si>
  <si>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</si>
  <si>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</si>
  <si>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</si>
  <si>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</si>
  <si>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</si>
  <si>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</si>
  <si>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</si>
  <si>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</si>
  <si>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</si>
  <si>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</si>
  <si>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</si>
  <si>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</si>
  <si>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</si>
  <si>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</si>
  <si>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</si>
  <si>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</si>
  <si>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</si>
  <si>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</si>
  <si>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</si>
  <si>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</si>
  <si>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</si>
  <si>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</si>
  <si>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</si>
  <si>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</si>
  <si>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</si>
  <si>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</si>
  <si>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</si>
  <si>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</si>
  <si>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</si>
  <si>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</si>
  <si>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</si>
  <si>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</si>
  <si>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</si>
  <si>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</si>
  <si>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</si>
  <si>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</si>
  <si>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</si>
  <si>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</si>
  <si>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</si>
  <si>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</si>
  <si>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</si>
  <si>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</si>
  <si>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</si>
  <si>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</si>
  <si>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</si>
  <si>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</si>
  <si>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</si>
  <si>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</si>
  <si>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</si>
  <si>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</si>
  <si>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</si>
  <si>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</si>
  <si>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</si>
  <si>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</si>
  <si>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</si>
  <si>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</si>
  <si>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</si>
  <si>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</si>
  <si>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</si>
  <si>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</si>
  <si>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</si>
  <si>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</si>
  <si>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</si>
  <si>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</si>
  <si>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</si>
  <si>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</si>
  <si>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</si>
  <si>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</si>
  <si>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</si>
  <si>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</si>
  <si>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</si>
  <si>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</si>
  <si>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</si>
  <si>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</si>
  <si>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</si>
  <si>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</si>
  <si>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</si>
  <si>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</si>
  <si>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</si>
  <si>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</si>
  <si>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</si>
  <si>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</si>
  <si>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</si>
  <si>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</si>
  <si>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</si>
  <si>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</si>
  <si>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</si>
  <si>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</si>
  <si>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</si>
  <si>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</si>
  <si>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</si>
  <si>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</si>
  <si>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</si>
  <si>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</si>
  <si>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</si>
  <si>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</si>
  <si>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</si>
  <si>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</si>
  <si>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</si>
  <si>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</si>
  <si>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</si>
  <si>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</si>
  <si>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</si>
  <si>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</si>
  <si>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</si>
  <si>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</si>
  <si>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</si>
  <si>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</si>
  <si>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</si>
  <si>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</si>
  <si>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</si>
  <si>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</si>
  <si>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</si>
  <si>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</si>
  <si>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</si>
  <si>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</si>
  <si>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</si>
  <si>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</si>
  <si>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</si>
  <si>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</si>
  <si>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</si>
  <si>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</si>
  <si>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</si>
  <si>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</si>
  <si>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</si>
  <si>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</si>
  <si>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</si>
  <si>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</si>
  <si>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</si>
  <si>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</si>
  <si>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</si>
  <si>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</si>
  <si>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</si>
  <si>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</si>
  <si>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</si>
  <si>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</si>
  <si>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</si>
  <si>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</si>
  <si>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</si>
  <si>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</si>
  <si>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</si>
  <si>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</si>
  <si>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</si>
  <si>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</si>
  <si>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</si>
  <si>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</si>
  <si>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</si>
  <si>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</si>
  <si>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</si>
  <si>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</si>
  <si>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</si>
  <si>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</si>
  <si>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</si>
  <si>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</si>
  <si>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</si>
  <si>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</si>
  <si>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</si>
  <si>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</si>
  <si>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</si>
  <si>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</si>
  <si>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</si>
  <si>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</si>
  <si>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</si>
  <si>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</si>
  <si>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</si>
  <si>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</si>
  <si>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</si>
  <si>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</si>
  <si>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</si>
  <si>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</si>
  <si>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</si>
  <si>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</si>
  <si>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</si>
  <si>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</si>
  <si>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</si>
  <si>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</si>
  <si>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</si>
  <si>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</si>
  <si>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</si>
  <si>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</si>
  <si>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</si>
  <si>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</si>
  <si>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</si>
  <si>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</si>
  <si>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</si>
  <si>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</si>
  <si>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</si>
  <si>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</si>
  <si>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</si>
  <si>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</si>
  <si>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</si>
  <si>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</si>
  <si>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</si>
  <si>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</si>
  <si>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</si>
  <si>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</si>
  <si>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</si>
  <si>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</si>
  <si>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</si>
  <si>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</si>
  <si>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</si>
  <si>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</si>
  <si>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</si>
  <si>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</si>
  <si>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</si>
  <si>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</si>
  <si>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</si>
  <si>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</si>
  <si>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</si>
  <si>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</si>
  <si>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</si>
  <si>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</si>
  <si>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</si>
  <si>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</si>
  <si>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</si>
  <si>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</si>
  <si>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</si>
  <si>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</si>
  <si>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</si>
  <si>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</si>
  <si>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</si>
  <si>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</si>
  <si>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</si>
  <si>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</si>
  <si>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</si>
  <si>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</si>
  <si>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</si>
  <si>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</si>
  <si>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</si>
  <si>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</si>
  <si>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</si>
  <si>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</si>
  <si>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</si>
  <si>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</si>
  <si>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</si>
  <si>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</si>
  <si>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</si>
  <si>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</si>
  <si>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</si>
  <si>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</si>
  <si>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</si>
  <si>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</si>
  <si>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</si>
  <si>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</si>
  <si>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</si>
  <si>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</si>
  <si>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</si>
  <si>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</si>
  <si>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</si>
  <si>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</si>
  <si>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</si>
  <si>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</si>
  <si>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</si>
  <si>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</si>
  <si>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</si>
  <si>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</si>
  <si>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</si>
  <si>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</si>
  <si>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</si>
  <si>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</si>
  <si>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</si>
  <si>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</si>
  <si>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</si>
  <si>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</si>
  <si>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</si>
  <si>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</si>
  <si>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</si>
  <si>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</si>
  <si>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</si>
  <si>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</si>
  <si>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</si>
  <si>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</si>
  <si>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</si>
  <si>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</si>
  <si>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</si>
  <si>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</si>
  <si>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</si>
  <si>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</si>
  <si>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</si>
  <si>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</si>
  <si>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</si>
  <si>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</si>
  <si>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</si>
  <si>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</si>
  <si>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</si>
  <si>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</si>
  <si>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</si>
  <si>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</si>
  <si>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</si>
  <si>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</si>
  <si>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</si>
  <si>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</si>
  <si>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</si>
  <si>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</si>
  <si>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</si>
  <si>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</si>
  <si>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</si>
  <si>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</si>
  <si>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</si>
  <si>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</si>
  <si>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</si>
  <si>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</si>
  <si>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</si>
  <si>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</si>
  <si>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</si>
  <si>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</si>
  <si>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</si>
  <si>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</si>
  <si>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</si>
  <si>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</si>
  <si>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</si>
  <si>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</si>
  <si>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</si>
  <si>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</si>
  <si>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</si>
  <si>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</si>
  <si>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</si>
  <si>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</si>
  <si>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</si>
  <si>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</si>
  <si>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</si>
  <si>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</si>
  <si>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</si>
  <si>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</si>
  <si>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</si>
  <si>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</si>
  <si>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</si>
  <si>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</si>
  <si>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</si>
  <si>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</si>
  <si>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</si>
  <si>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</si>
  <si>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</si>
  <si>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</si>
  <si>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</si>
  <si>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</si>
  <si>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</si>
  <si>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</si>
  <si>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</si>
  <si>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</si>
  <si>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</si>
  <si>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</si>
  <si>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</si>
  <si>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</si>
  <si>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</si>
  <si>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</si>
  <si>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</si>
  <si>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</si>
  <si>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</si>
  <si>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</si>
  <si>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</si>
  <si>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</si>
  <si>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</si>
  <si>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</si>
  <si>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</si>
  <si>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</si>
  <si>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</si>
  <si>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</si>
  <si>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</si>
  <si>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</si>
  <si>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</si>
  <si>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</si>
  <si>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</si>
  <si>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</si>
  <si>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</si>
  <si>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</si>
  <si>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</si>
  <si>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</si>
  <si>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</si>
  <si>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</si>
  <si>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</si>
  <si>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</si>
  <si>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</si>
  <si>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</si>
  <si>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</si>
  <si>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</si>
  <si>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</si>
  <si>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</si>
  <si>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</si>
  <si>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</si>
  <si>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</si>
  <si>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</si>
  <si>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</si>
  <si>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</si>
  <si>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</si>
  <si>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</si>
  <si>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</si>
  <si>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</si>
  <si>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</si>
  <si>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</si>
  <si>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</si>
  <si>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</si>
  <si>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</si>
  <si>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</si>
  <si>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</si>
  <si>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</si>
  <si>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</si>
  <si>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</si>
  <si>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</si>
  <si>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</si>
  <si>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</si>
  <si>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</si>
  <si>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</si>
  <si>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</si>
  <si>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</si>
  <si>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</si>
  <si>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</si>
  <si>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</si>
  <si>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</si>
  <si>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</si>
  <si>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</si>
  <si>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</si>
  <si>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</si>
  <si>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</si>
  <si>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</si>
  <si>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</si>
  <si>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</si>
  <si>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</si>
  <si>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</si>
  <si>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</si>
  <si>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</si>
  <si>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</si>
  <si>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</si>
  <si>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</si>
  <si>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</si>
  <si>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</si>
  <si>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</si>
  <si>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</si>
  <si>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</si>
  <si>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</si>
  <si>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</si>
  <si>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</si>
  <si>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</si>
  <si>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</si>
  <si>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</si>
  <si>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</si>
  <si>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</si>
  <si>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</si>
  <si>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</si>
  <si>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</si>
  <si>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</si>
  <si>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</si>
  <si>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</si>
  <si>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</si>
  <si>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</si>
  <si>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</si>
  <si>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</si>
  <si>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</si>
  <si>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</si>
  <si>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</si>
  <si>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</si>
  <si>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</si>
  <si>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</si>
  <si>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</si>
  <si>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</si>
  <si>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</si>
  <si>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</si>
  <si>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</si>
  <si>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</si>
  <si>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</si>
  <si>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</si>
  <si>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</si>
  <si>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</si>
  <si>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</si>
  <si>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</si>
  <si>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</si>
  <si>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</si>
  <si>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</si>
  <si>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</si>
  <si>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</si>
  <si>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</si>
  <si>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</si>
  <si>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</si>
  <si>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</si>
  <si>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</si>
  <si>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</si>
  <si>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</si>
  <si>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</si>
  <si>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</si>
  <si>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</si>
  <si>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</si>
  <si>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</si>
  <si>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</si>
  <si>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</si>
  <si>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</si>
  <si>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</si>
  <si>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</si>
  <si>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</si>
  <si>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</si>
  <si>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</si>
  <si>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</si>
  <si>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</si>
  <si>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</si>
  <si>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</si>
  <si>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</si>
  <si>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</si>
  <si>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</si>
  <si>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</si>
  <si>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</si>
  <si>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</si>
  <si>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</si>
  <si>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</si>
  <si>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</si>
  <si>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</si>
  <si>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</si>
  <si>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</si>
  <si>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</si>
  <si>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</si>
  <si>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</si>
  <si>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</si>
  <si>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</si>
  <si>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</si>
  <si>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</si>
  <si>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</si>
  <si>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</si>
  <si>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</si>
  <si>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</si>
  <si>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</si>
  <si>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</si>
  <si>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</si>
  <si>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</si>
  <si>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</si>
  <si>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</si>
  <si>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</si>
  <si>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</si>
  <si>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</si>
  <si>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</si>
  <si>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</si>
  <si>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</si>
  <si>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</si>
  <si>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</si>
  <si>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</si>
  <si>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</si>
  <si>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</si>
  <si>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</si>
  <si>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</si>
  <si>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</si>
  <si>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</si>
  <si>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</si>
  <si>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</si>
  <si>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</si>
  <si>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</si>
  <si>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</si>
  <si>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</si>
  <si>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</si>
  <si>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</si>
  <si>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</si>
  <si>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</si>
  <si>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</si>
  <si>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</si>
  <si>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</si>
  <si>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</si>
  <si>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</si>
  <si>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</si>
  <si>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</si>
  <si>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</si>
  <si>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</si>
  <si>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</si>
  <si>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</si>
  <si>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</si>
  <si>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</si>
  <si>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</si>
  <si>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</si>
  <si>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</si>
  <si>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</si>
  <si>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</si>
  <si>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</si>
  <si>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</si>
  <si>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</si>
  <si>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</si>
  <si>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</si>
  <si>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</si>
  <si>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</si>
  <si>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</si>
  <si>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</si>
  <si>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</si>
  <si>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</si>
  <si>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</si>
  <si>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</si>
  <si>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</si>
  <si>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</si>
  <si>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</si>
  <si>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</si>
  <si>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</si>
  <si>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</si>
  <si>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</si>
  <si>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</si>
  <si>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</si>
  <si>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</si>
  <si>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</si>
  <si>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</si>
  <si>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</si>
  <si>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</si>
  <si>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</si>
  <si>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</si>
  <si>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</si>
  <si>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</si>
  <si>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</si>
  <si>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</si>
  <si>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</si>
  <si>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</si>
  <si>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</si>
  <si>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</si>
  <si>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</si>
  <si>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</si>
  <si>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</si>
  <si>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</si>
  <si>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</si>
  <si>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</si>
  <si>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</si>
  <si>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</si>
  <si>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</si>
  <si>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</si>
  <si>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</si>
  <si>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</si>
  <si>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</si>
  <si>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</si>
  <si>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</si>
  <si>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</si>
  <si>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</si>
  <si>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</si>
  <si>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</si>
  <si>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</si>
  <si>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</si>
  <si>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</si>
  <si>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</si>
  <si>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</si>
  <si>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</si>
  <si>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</si>
  <si>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</si>
  <si>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</si>
  <si>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</si>
  <si>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</si>
  <si>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</si>
  <si>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</si>
  <si>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</si>
  <si>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</si>
  <si>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</si>
  <si>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</si>
  <si>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</si>
  <si>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</si>
  <si>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</si>
  <si>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</si>
  <si>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</si>
  <si>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</si>
  <si>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</si>
  <si>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</si>
  <si>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</si>
  <si>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</si>
  <si>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</si>
  <si>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</si>
  <si>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</si>
  <si>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</si>
  <si>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</si>
  <si>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</si>
  <si>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</si>
  <si>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</si>
  <si>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</si>
  <si>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</si>
  <si>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</si>
  <si>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</si>
  <si>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</si>
  <si>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</si>
  <si>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</si>
  <si>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</si>
  <si>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</si>
  <si>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</si>
  <si>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</si>
  <si>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</si>
  <si>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</si>
  <si>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</si>
  <si>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</si>
  <si>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</si>
  <si>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</si>
  <si>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</si>
  <si>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</si>
  <si>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</si>
  <si>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</si>
  <si>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</si>
  <si>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</si>
  <si>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</si>
  <si>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</si>
  <si>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</si>
  <si>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</si>
  <si>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</si>
  <si>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</si>
  <si>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</si>
  <si>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</si>
  <si>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</si>
  <si>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</si>
  <si>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</si>
  <si>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</si>
  <si>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</si>
  <si>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</si>
  <si>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</si>
  <si>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</si>
  <si>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</si>
  <si>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</si>
  <si>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</si>
  <si>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</si>
  <si>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</si>
  <si>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</si>
  <si>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</si>
  <si>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</si>
  <si>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</si>
  <si>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</si>
  <si>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</si>
  <si>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</si>
  <si>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</si>
  <si>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</si>
  <si>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</si>
  <si>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</si>
  <si>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</si>
  <si>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</si>
  <si>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</si>
  <si>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</si>
  <si>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</si>
  <si>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</si>
  <si>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</si>
  <si>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</si>
  <si>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</si>
  <si>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</si>
  <si>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</si>
  <si>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</si>
  <si>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</si>
  <si>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</si>
  <si>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</si>
  <si>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</si>
  <si>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</si>
  <si>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</si>
  <si>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</si>
  <si>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</si>
  <si>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</si>
  <si>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</si>
  <si>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</si>
  <si>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</si>
  <si>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</si>
  <si>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</si>
  <si>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</si>
  <si>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</si>
  <si>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</si>
  <si>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</si>
  <si>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</si>
  <si>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</si>
  <si>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</si>
  <si>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</si>
  <si>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</si>
  <si>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</si>
  <si>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</si>
  <si>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</si>
  <si>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</si>
  <si>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</si>
  <si>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</si>
  <si>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</si>
  <si>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</si>
  <si>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</si>
  <si>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</si>
  <si>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</si>
  <si>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</si>
  <si>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</si>
  <si>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</si>
  <si>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</si>
  <si>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</si>
  <si>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</si>
  <si>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</si>
  <si>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</si>
  <si>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</si>
  <si>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</si>
  <si>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</si>
  <si>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</si>
  <si>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</si>
  <si>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</si>
  <si>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</si>
  <si>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</si>
  <si>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</si>
  <si>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</si>
  <si>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</si>
  <si>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</si>
  <si>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</si>
  <si>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</si>
  <si>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</si>
  <si>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</si>
  <si>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</si>
  <si>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</si>
  <si>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</si>
  <si>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</si>
  <si>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</si>
  <si>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</si>
  <si>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</si>
  <si>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</si>
  <si>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</si>
  <si>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</si>
  <si>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</si>
  <si>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</si>
  <si>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</si>
  <si>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</si>
  <si>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</si>
  <si>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</si>
  <si>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</si>
  <si>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</si>
  <si>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</si>
  <si>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</si>
  <si>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</si>
  <si>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</si>
  <si>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</si>
  <si>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</si>
  <si>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</si>
  <si>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</si>
  <si>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</si>
  <si>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</si>
  <si>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</si>
  <si>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</si>
  <si>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</si>
  <si>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</si>
  <si>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</si>
  <si>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</si>
  <si>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</si>
  <si>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</si>
  <si>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</si>
  <si>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</si>
  <si>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</si>
  <si>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</si>
  <si>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</si>
  <si>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</si>
  <si>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</si>
  <si>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</si>
  <si>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</si>
  <si>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</si>
  <si>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</si>
  <si>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</si>
  <si>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</si>
  <si>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</si>
  <si>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</si>
  <si>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</si>
  <si>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</si>
  <si>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</si>
  <si>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</si>
  <si>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</si>
  <si>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</si>
  <si>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</si>
  <si>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</si>
  <si>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</si>
  <si>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</si>
  <si>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</si>
  <si>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</si>
  <si>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</si>
  <si>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</si>
  <si>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</si>
  <si>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</si>
  <si>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</si>
  <si>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</si>
  <si>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</si>
  <si>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</si>
  <si>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</si>
  <si>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</si>
  <si>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</si>
  <si>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</si>
  <si>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</si>
  <si>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</si>
  <si>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</si>
  <si>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</si>
  <si>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</si>
  <si>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</si>
  <si>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</si>
  <si>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</si>
  <si>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</si>
  <si>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</si>
  <si>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</si>
  <si>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</si>
  <si>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</si>
  <si>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</si>
  <si>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</si>
  <si>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</si>
  <si>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</si>
  <si>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</si>
  <si>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</si>
  <si>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</si>
  <si>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</si>
  <si>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</si>
  <si>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</si>
  <si>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</si>
  <si>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</si>
  <si>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</si>
  <si>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</si>
  <si>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</si>
  <si>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</si>
  <si>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</si>
  <si>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</si>
  <si>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</si>
  <si>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</si>
  <si>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</si>
  <si>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</si>
  <si>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</si>
  <si>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</si>
  <si>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</si>
  <si>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</si>
  <si>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</si>
  <si>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</si>
  <si>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</si>
  <si>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</si>
  <si>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</si>
  <si>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</si>
  <si>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</si>
  <si>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</si>
  <si>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</si>
  <si>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</si>
  <si>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</si>
  <si>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</si>
  <si>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</si>
  <si>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</si>
  <si>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</si>
  <si>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</si>
  <si>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</si>
  <si>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</si>
  <si>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</si>
  <si>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</si>
  <si>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</si>
  <si>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</si>
  <si>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</si>
  <si>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</si>
  <si>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</si>
  <si>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</si>
  <si>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</si>
  <si>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</si>
  <si>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</si>
  <si>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</si>
  <si>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</si>
  <si>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</si>
  <si>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</si>
  <si>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</si>
  <si>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</si>
  <si>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</si>
  <si>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</si>
  <si>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</si>
  <si>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</si>
  <si>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</si>
  <si>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</si>
  <si>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</si>
  <si>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</si>
  <si>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</si>
  <si>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</si>
  <si>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</si>
  <si>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</si>
  <si>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</si>
  <si>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</si>
  <si>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</si>
  <si>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</si>
  <si>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</si>
  <si>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</si>
  <si>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</si>
  <si>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</si>
  <si>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</si>
  <si>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</si>
  <si>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</si>
  <si>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</si>
  <si>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</si>
  <si>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</si>
  <si>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</si>
  <si>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</si>
  <si>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</si>
  <si>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</si>
  <si>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</si>
  <si>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</si>
  <si>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</si>
  <si>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</si>
  <si>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</si>
  <si>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</si>
  <si>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</si>
  <si>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</si>
  <si>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</si>
  <si>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</si>
  <si>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</si>
  <si>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</si>
  <si>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</si>
  <si>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</si>
  <si>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</si>
  <si>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</si>
  <si>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</si>
  <si>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</si>
  <si>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</si>
  <si>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</si>
  <si>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</si>
  <si>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</si>
  <si>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</si>
  <si>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</si>
  <si>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</si>
  <si>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</si>
  <si>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</si>
  <si>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</si>
  <si>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</si>
  <si>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</si>
  <si>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</si>
  <si>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</si>
  <si>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</si>
  <si>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</si>
  <si>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</si>
  <si>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</si>
  <si>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</si>
  <si>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</si>
  <si>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</si>
  <si>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</si>
  <si>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</si>
  <si>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</si>
  <si>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</si>
  <si>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</si>
  <si>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</si>
  <si>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</si>
  <si>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</si>
  <si>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</si>
  <si>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</si>
  <si>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</si>
  <si>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</si>
  <si>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</si>
  <si>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</si>
  <si>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</si>
  <si>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</si>
  <si>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</si>
  <si>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</si>
  <si>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</si>
  <si>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</si>
  <si>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</si>
  <si>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</si>
  <si>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</si>
  <si>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</si>
  <si>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</si>
  <si>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</si>
  <si>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</si>
  <si>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</si>
  <si>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</si>
  <si>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</si>
  <si>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</si>
  <si>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</si>
  <si>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</si>
  <si>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</si>
  <si>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</si>
  <si>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</si>
  <si>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</si>
  <si>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</si>
  <si>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</si>
  <si>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</si>
  <si>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</si>
  <si>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</si>
  <si>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</si>
  <si>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</si>
  <si>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</si>
  <si>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</si>
  <si>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</si>
  <si>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</si>
  <si>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</si>
  <si>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</si>
  <si>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</si>
  <si>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</si>
  <si>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</si>
  <si>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</si>
  <si>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</si>
  <si>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</si>
  <si>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</si>
  <si>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</si>
  <si>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</si>
  <si>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</si>
  <si>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</si>
  <si>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</si>
  <si>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</si>
  <si>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</si>
  <si>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</si>
  <si>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</si>
  <si>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</si>
  <si>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</si>
  <si>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</si>
  <si>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</si>
  <si>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</si>
  <si>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</si>
  <si>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</si>
  <si>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</si>
  <si>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</si>
  <si>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</si>
  <si>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</si>
  <si>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</si>
  <si>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</si>
  <si>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</si>
  <si>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</si>
  <si>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</si>
  <si>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</si>
  <si>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</si>
  <si>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</si>
  <si>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</si>
  <si>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</si>
  <si>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</si>
  <si>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</si>
  <si>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</si>
  <si>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</si>
  <si>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</si>
  <si>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</si>
  <si>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</si>
  <si>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</si>
  <si>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</si>
  <si>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</si>
  <si>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</si>
  <si>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</si>
  <si>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</si>
  <si>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</si>
  <si>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</si>
  <si>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</si>
  <si>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</si>
  <si>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</si>
  <si>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</si>
  <si>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</si>
  <si>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</si>
  <si>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</si>
  <si>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</si>
  <si>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</si>
  <si>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</si>
  <si>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</si>
  <si>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</si>
  <si>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</si>
  <si>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</si>
  <si>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</si>
  <si>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</si>
  <si>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</si>
  <si>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</si>
  <si>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</si>
  <si>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</si>
  <si>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</si>
  <si>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</si>
  <si>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</si>
  <si>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</si>
  <si>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</si>
  <si>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</si>
  <si>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</si>
  <si>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</si>
  <si>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</si>
  <si>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</si>
  <si>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</si>
  <si>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</si>
  <si>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</si>
  <si>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</si>
  <si>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</si>
  <si>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</si>
  <si>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</si>
  <si>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</si>
  <si>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</si>
  <si>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</si>
  <si>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</si>
  <si>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</si>
  <si>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</si>
  <si>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</si>
  <si>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</si>
  <si>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</si>
  <si>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</si>
  <si>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</si>
  <si>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</si>
  <si>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</si>
  <si>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</si>
  <si>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</si>
  <si>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</si>
  <si>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</si>
  <si>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</si>
  <si>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</si>
  <si>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</si>
  <si>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</si>
  <si>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</si>
  <si>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</si>
  <si>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</si>
  <si>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</si>
  <si>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</si>
  <si>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</si>
  <si>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</si>
  <si>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</si>
  <si>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</si>
  <si>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</si>
  <si>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</si>
  <si>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</si>
  <si>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</si>
  <si>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</si>
  <si>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</si>
  <si>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</si>
  <si>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</si>
  <si>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</si>
  <si>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</si>
  <si>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</si>
  <si>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</si>
  <si>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</si>
  <si>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</si>
  <si>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</si>
  <si>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</si>
  <si>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</si>
  <si>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</si>
  <si>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</si>
  <si>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</si>
  <si>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</si>
  <si>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</si>
  <si>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</si>
  <si>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</si>
  <si>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</si>
  <si>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</si>
  <si>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</si>
  <si>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</si>
  <si>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</si>
  <si>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</si>
  <si>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</si>
  <si>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</si>
  <si>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</si>
  <si>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</si>
  <si>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</si>
  <si>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</si>
  <si>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</si>
  <si>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</si>
  <si>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</si>
  <si>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</si>
  <si>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</si>
  <si>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</si>
  <si>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</si>
  <si>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</si>
  <si>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</si>
  <si>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</si>
  <si>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</si>
  <si>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</si>
  <si>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</si>
  <si>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</si>
  <si>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</si>
  <si>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</si>
  <si>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</si>
  <si>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</si>
  <si>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</si>
  <si>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</si>
  <si>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</si>
  <si>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</si>
  <si>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</si>
  <si>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</si>
  <si>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</si>
  <si>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</si>
  <si>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</si>
  <si>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</si>
  <si>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</si>
  <si>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</si>
  <si>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</si>
  <si>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</si>
  <si>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</si>
  <si>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</si>
  <si>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</si>
  <si>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</si>
  <si>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</si>
  <si>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</si>
  <si>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</si>
  <si>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</si>
  <si>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</si>
  <si>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</si>
  <si>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</si>
  <si>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</si>
  <si>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</si>
  <si>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</si>
  <si>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</si>
  <si>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</si>
  <si>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</si>
  <si>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</si>
  <si>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</si>
  <si>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</si>
  <si>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</si>
  <si>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</si>
  <si>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</si>
  <si>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</si>
  <si>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</si>
  <si>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</si>
  <si>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</si>
  <si>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</si>
  <si>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</si>
  <si>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</si>
  <si>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</si>
  <si>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</si>
  <si>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</si>
  <si>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</si>
  <si>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</si>
  <si>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</si>
  <si>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</si>
  <si>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</si>
  <si>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</si>
  <si>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</si>
  <si>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</si>
  <si>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</si>
  <si>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</si>
  <si>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</si>
  <si>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</si>
  <si>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</si>
  <si>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</si>
  <si>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</si>
  <si>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</si>
  <si>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</si>
  <si>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</si>
  <si>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</si>
  <si>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</si>
  <si>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</si>
  <si>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</si>
  <si>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</si>
  <si>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</si>
  <si>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</si>
  <si>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</si>
  <si>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</si>
  <si>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</si>
  <si>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</si>
  <si>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</si>
  <si>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</si>
  <si>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</si>
  <si>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</si>
  <si>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</si>
  <si>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</si>
  <si>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</si>
  <si>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</si>
  <si>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</si>
  <si>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</si>
  <si>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</si>
  <si>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</si>
  <si>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</si>
  <si>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</si>
  <si>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</si>
  <si>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</si>
  <si>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</si>
  <si>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</si>
  <si>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</si>
  <si>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</si>
  <si>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</si>
  <si>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</si>
  <si>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</si>
  <si>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</si>
  <si>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</si>
  <si>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</si>
  <si>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</si>
  <si>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</si>
  <si>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</si>
  <si>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</si>
  <si>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</si>
  <si>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</si>
  <si>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</si>
  <si>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</si>
  <si>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</si>
  <si>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</si>
  <si>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</si>
  <si>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</si>
  <si>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</si>
  <si>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</si>
  <si>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</si>
  <si>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</si>
  <si>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</si>
  <si>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</si>
  <si>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</si>
  <si>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</si>
  <si>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</si>
  <si>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</si>
  <si>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</si>
  <si>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</si>
  <si>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</si>
  <si>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</si>
  <si>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</si>
  <si>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</si>
  <si>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</si>
  <si>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</si>
  <si>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</si>
  <si>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</si>
  <si>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</si>
  <si>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</si>
  <si>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</si>
  <si>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</si>
  <si>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</si>
  <si>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</si>
  <si>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</si>
  <si>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</si>
  <si>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</si>
  <si>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</si>
  <si>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</si>
  <si>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</si>
  <si>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</si>
  <si>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</si>
  <si>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</si>
  <si>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</si>
  <si>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</si>
  <si>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</si>
  <si>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</si>
  <si>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</si>
  <si>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</si>
  <si>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</si>
  <si>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</si>
  <si>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</si>
  <si>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</si>
  <si>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</si>
  <si>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</si>
  <si>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</si>
  <si>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</si>
  <si>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</si>
  <si>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</si>
  <si>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</si>
  <si>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</si>
  <si>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</si>
  <si>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</si>
  <si>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</si>
  <si>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</si>
  <si>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</si>
  <si>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</si>
  <si>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</si>
  <si>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</si>
  <si>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</si>
  <si>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</si>
  <si>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</si>
  <si>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</si>
  <si>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</si>
  <si>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</si>
  <si>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</si>
  <si>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</si>
  <si>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</si>
  <si>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</si>
  <si>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</si>
  <si>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</si>
  <si>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</si>
  <si>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</si>
  <si>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</si>
  <si>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</si>
  <si>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</si>
  <si>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</si>
  <si>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</si>
  <si>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</si>
  <si>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</si>
  <si>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</si>
  <si>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</si>
  <si>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</si>
  <si>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</si>
  <si>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</si>
  <si>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</si>
  <si>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</si>
  <si>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</si>
  <si>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</si>
  <si>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</si>
  <si>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</si>
  <si>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</si>
  <si>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</si>
  <si>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</si>
  <si>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</si>
  <si>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</si>
  <si>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</si>
  <si>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</si>
  <si>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</si>
  <si>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</si>
  <si>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</si>
  <si>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</si>
  <si>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</si>
  <si>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</si>
  <si>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</si>
  <si>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</si>
  <si>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</si>
  <si>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</si>
  <si>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</si>
  <si>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</si>
  <si>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</si>
  <si>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</si>
  <si>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</si>
  <si>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</si>
  <si>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</si>
  <si>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</si>
  <si>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</si>
  <si>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</si>
  <si>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</si>
  <si>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</si>
  <si>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</si>
  <si>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</si>
  <si>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</si>
  <si>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</si>
  <si>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</si>
  <si>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</si>
  <si>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</si>
  <si>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</si>
  <si>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</si>
  <si>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</si>
  <si>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</si>
  <si>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</si>
  <si>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</si>
  <si>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</si>
  <si>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</si>
  <si>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</si>
  <si>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</si>
  <si>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</si>
  <si>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</si>
  <si>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</si>
  <si>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</si>
  <si>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</si>
  <si>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</si>
  <si>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</si>
  <si>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</si>
  <si>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</si>
  <si>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</si>
  <si>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</si>
  <si>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</si>
  <si>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</si>
  <si>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</si>
  <si>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</si>
  <si>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</si>
  <si>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</si>
  <si>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</si>
  <si>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</si>
  <si>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</si>
  <si>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</si>
  <si>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</si>
  <si>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</si>
  <si>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</si>
  <si>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</si>
  <si>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</si>
  <si>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</si>
  <si>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</si>
  <si>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</si>
  <si>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</si>
  <si>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</si>
  <si>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</si>
  <si>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</si>
  <si>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</si>
  <si>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</si>
  <si>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</si>
  <si>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</si>
  <si>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</si>
  <si>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</si>
  <si>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</si>
  <si>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</si>
  <si>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</si>
  <si>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</si>
  <si>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</si>
  <si>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</si>
  <si>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</si>
  <si>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</si>
  <si>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</si>
  <si>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</si>
  <si>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</si>
  <si>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</si>
  <si>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</si>
  <si>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</si>
  <si>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</si>
  <si>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</si>
  <si>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</si>
  <si>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</si>
  <si>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</si>
  <si>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</si>
  <si>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</si>
  <si>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</si>
  <si>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</si>
  <si>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</si>
  <si>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</si>
  <si>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</si>
  <si>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</si>
  <si>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</si>
  <si>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</si>
  <si>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</si>
  <si>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</si>
  <si>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</si>
  <si>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</si>
  <si>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</si>
  <si>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</si>
  <si>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</si>
  <si>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</si>
  <si>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</si>
  <si>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</si>
  <si>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</si>
  <si>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</si>
  <si>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</si>
  <si>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</si>
  <si>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</si>
  <si>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</si>
  <si>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</si>
  <si>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</si>
  <si>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</si>
  <si>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</si>
  <si>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</si>
  <si>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</si>
  <si>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</si>
  <si>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</si>
  <si>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</si>
  <si>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</si>
  <si>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</si>
  <si>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</si>
  <si>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</si>
  <si>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</si>
  <si>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</si>
  <si>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</si>
  <si>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</si>
  <si>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</si>
  <si>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</si>
  <si>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</si>
  <si>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</si>
  <si>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</si>
  <si>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</si>
  <si>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</si>
  <si>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</si>
  <si>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</si>
  <si>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</si>
  <si>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</si>
  <si>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</si>
  <si>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</si>
  <si>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</si>
  <si>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</si>
  <si>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</si>
  <si>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</si>
  <si>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</si>
  <si>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</si>
  <si>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</si>
  <si>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</si>
  <si>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</si>
  <si>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</si>
  <si>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</si>
  <si>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</si>
  <si>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</si>
  <si>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</si>
  <si>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</si>
  <si>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</si>
  <si>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</si>
  <si>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</si>
  <si>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</si>
  <si>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</si>
  <si>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</si>
  <si>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</si>
  <si>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</si>
  <si>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</si>
  <si>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</si>
  <si>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</si>
  <si>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</si>
  <si>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</si>
  <si>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</si>
  <si>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</si>
  <si>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</si>
  <si>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</si>
  <si>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</si>
  <si>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</si>
  <si>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</si>
  <si>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</si>
  <si>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</si>
  <si>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</si>
  <si>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</si>
  <si>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</si>
  <si>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</si>
  <si>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</si>
  <si>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</si>
  <si>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</si>
  <si>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</si>
  <si>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</si>
  <si>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</si>
  <si>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</si>
  <si>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</si>
  <si>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</si>
  <si>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</si>
  <si>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</si>
  <si>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</si>
  <si>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</si>
  <si>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</si>
  <si>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</si>
  <si>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</si>
  <si>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</si>
  <si>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</si>
  <si>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</si>
  <si>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</si>
  <si>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</si>
  <si>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</si>
  <si>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</si>
  <si>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</si>
  <si>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</si>
  <si>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</si>
  <si>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</si>
  <si>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</si>
  <si>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</si>
  <si>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</si>
  <si>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</si>
  <si>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</si>
  <si>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</si>
  <si>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</si>
  <si>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</si>
  <si>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</si>
  <si>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</si>
  <si>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</si>
  <si>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</si>
  <si>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</si>
  <si>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</si>
  <si>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</si>
  <si>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</si>
  <si>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</si>
  <si>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</si>
  <si>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</si>
  <si>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</si>
  <si>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</si>
  <si>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</si>
  <si>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</si>
  <si>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</si>
  <si>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</si>
  <si>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</si>
  <si>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</si>
  <si>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</si>
  <si>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</si>
  <si>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</si>
  <si>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</si>
  <si>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</si>
  <si>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</si>
  <si>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</si>
  <si>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</si>
  <si>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</si>
  <si>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</si>
  <si>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</si>
  <si>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</si>
  <si>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</si>
  <si>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</si>
  <si>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</si>
  <si>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</si>
  <si>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</si>
  <si>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</si>
  <si>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</si>
  <si>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</si>
  <si>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</si>
  <si>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</si>
  <si>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</si>
  <si>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</si>
  <si>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</si>
  <si>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</si>
  <si>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</si>
  <si>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</si>
  <si>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</si>
  <si>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</si>
  <si>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</si>
  <si>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</si>
  <si>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</si>
  <si>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</si>
  <si>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</si>
  <si>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</si>
  <si>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</si>
  <si>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</si>
  <si>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</si>
  <si>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</si>
  <si>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</si>
  <si>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</si>
  <si>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</si>
  <si>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</si>
  <si>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</si>
  <si>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</si>
  <si>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</si>
  <si>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</si>
  <si>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</si>
  <si>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</si>
  <si>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</si>
  <si>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</si>
  <si>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</si>
  <si>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</si>
  <si>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</si>
  <si>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</si>
  <si>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</si>
  <si>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</si>
  <si>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</si>
  <si>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</si>
  <si>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</si>
  <si>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</si>
  <si>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</si>
  <si>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</si>
  <si>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</si>
  <si>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</si>
  <si>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</si>
  <si>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</si>
  <si>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</si>
  <si>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</si>
  <si>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</si>
  <si>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</si>
  <si>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</si>
  <si>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</si>
  <si>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</si>
  <si>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</si>
  <si>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</si>
  <si>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</si>
  <si>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</si>
  <si>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</si>
  <si>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</si>
  <si>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</si>
  <si>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</si>
  <si>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</si>
  <si>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</si>
  <si>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</si>
  <si>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</si>
  <si>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</si>
  <si>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</si>
  <si>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</si>
  <si>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</si>
  <si>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</si>
  <si>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</si>
  <si>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</si>
  <si>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</si>
  <si>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</si>
  <si>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</si>
  <si>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</si>
  <si>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</si>
  <si>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</si>
  <si>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</si>
  <si>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</si>
  <si>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</si>
  <si>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</si>
  <si>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</si>
  <si>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</si>
  <si>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</si>
  <si>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</si>
  <si>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</si>
  <si>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</si>
  <si>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</si>
  <si>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</si>
  <si>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</si>
  <si>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</si>
  <si>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</si>
  <si>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</si>
  <si>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</si>
  <si>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</si>
  <si>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</si>
  <si>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</si>
  <si>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</si>
  <si>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</si>
  <si>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</si>
  <si>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</si>
  <si>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</si>
  <si>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</si>
  <si>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</si>
  <si>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</si>
  <si>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</si>
  <si>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</si>
  <si>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</si>
  <si>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</si>
  <si>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</si>
  <si>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</si>
  <si>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</si>
  <si>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</si>
  <si>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</si>
  <si>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</si>
  <si>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</si>
  <si>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</si>
  <si>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</si>
  <si>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</si>
  <si>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</si>
  <si>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</si>
  <si>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</si>
  <si>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</si>
  <si>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</si>
  <si>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</si>
  <si>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</si>
  <si>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</si>
  <si>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</si>
  <si>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</si>
  <si>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</si>
  <si>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</si>
  <si>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</si>
  <si>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</si>
  <si>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</si>
  <si>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</si>
  <si>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</si>
  <si>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</si>
  <si>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</si>
  <si>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</si>
  <si>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</si>
  <si>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</si>
  <si>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</si>
  <si>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</si>
  <si>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</si>
  <si>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</si>
  <si>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</si>
  <si>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</si>
  <si>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</si>
  <si>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</si>
  <si>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</si>
  <si>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</si>
  <si>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</si>
  <si>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</si>
  <si>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</si>
  <si>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</si>
  <si>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</si>
  <si>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</si>
  <si>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</si>
  <si>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</si>
  <si>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</si>
  <si>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</si>
  <si>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</si>
  <si>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</si>
  <si>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</si>
  <si>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</si>
  <si>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</si>
  <si>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</si>
  <si>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</si>
  <si>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</si>
  <si>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</si>
  <si>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</si>
  <si>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</si>
  <si>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</si>
  <si>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</si>
  <si>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</si>
  <si>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</si>
  <si>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</si>
  <si>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</si>
  <si>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</si>
  <si>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</si>
  <si>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</si>
  <si>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</si>
  <si>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</si>
  <si>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</si>
  <si>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</si>
  <si>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</si>
  <si>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</si>
  <si>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</si>
  <si>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</si>
  <si>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</si>
  <si>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</si>
  <si>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</si>
  <si>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</si>
  <si>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</si>
  <si>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</si>
  <si>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</si>
  <si>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</si>
  <si>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</si>
  <si>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</si>
  <si>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</si>
  <si>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</si>
  <si>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</si>
  <si>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</si>
  <si>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</si>
  <si>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</si>
  <si>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</si>
  <si>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</si>
  <si>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</si>
  <si>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</si>
  <si>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</si>
  <si>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</si>
  <si>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</si>
  <si>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</si>
  <si>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</si>
  <si>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</si>
  <si>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</si>
  <si>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</si>
  <si>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</si>
  <si>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</si>
  <si>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</si>
  <si>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</si>
  <si>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</si>
  <si>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</si>
  <si>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</si>
  <si>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</si>
  <si>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</si>
  <si>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</si>
  <si>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</si>
  <si>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</si>
  <si>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</si>
  <si>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</si>
  <si>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</si>
  <si>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</si>
  <si>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</si>
  <si>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</si>
  <si>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</si>
  <si>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</si>
  <si>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</si>
  <si>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</si>
  <si>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</si>
  <si>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</si>
  <si>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</si>
  <si>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</si>
  <si>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</si>
  <si>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</si>
  <si>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</si>
  <si>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</si>
  <si>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</si>
  <si>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</si>
  <si>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</si>
  <si>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</si>
  <si>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</si>
  <si>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</si>
  <si>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</si>
  <si>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</si>
  <si>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</si>
  <si>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</si>
  <si>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</si>
  <si>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</si>
  <si>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</si>
  <si>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</si>
  <si>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</si>
  <si>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</si>
  <si>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</si>
  <si>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</si>
  <si>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</si>
  <si>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</si>
  <si>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</si>
  <si>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</si>
  <si>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</si>
  <si>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</si>
  <si>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</si>
  <si>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</si>
  <si>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</si>
  <si>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</si>
  <si>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</si>
  <si>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</si>
  <si>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</si>
  <si>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</si>
  <si>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</si>
  <si>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</si>
  <si>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</si>
  <si>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</si>
  <si>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</si>
  <si>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</si>
  <si>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</si>
  <si>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</si>
  <si>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</si>
  <si>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</si>
  <si>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</si>
  <si>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</si>
  <si>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</si>
  <si>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</si>
  <si>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</si>
  <si>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</si>
  <si>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</si>
  <si>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</si>
  <si>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</si>
  <si>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</si>
  <si>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</si>
  <si>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</si>
  <si>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</si>
  <si>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</si>
  <si>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</si>
  <si>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</si>
  <si>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</si>
  <si>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</si>
  <si>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</si>
  <si>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</si>
  <si>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</si>
  <si>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</si>
  <si>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</si>
  <si>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</si>
  <si>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</si>
  <si>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</si>
  <si>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</si>
  <si>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</si>
  <si>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</si>
  <si>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</si>
  <si>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</si>
  <si>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</si>
  <si>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</si>
  <si>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</si>
  <si>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</si>
  <si>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</si>
  <si>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</si>
  <si>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</si>
  <si>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</si>
  <si>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</si>
  <si>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</si>
  <si>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</si>
  <si>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</si>
  <si>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</si>
  <si>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</si>
  <si>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</si>
  <si>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</si>
  <si>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</si>
  <si>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</si>
  <si>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</si>
  <si>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</si>
  <si>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</si>
  <si>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</si>
  <si>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</si>
  <si>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</si>
  <si>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</si>
  <si>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</si>
  <si>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</si>
  <si>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</si>
  <si>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</si>
  <si>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</si>
  <si>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</si>
  <si>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</si>
  <si>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</si>
  <si>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</si>
  <si>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</si>
  <si>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</si>
  <si>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</si>
  <si>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</si>
  <si>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</si>
  <si>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</si>
  <si>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</si>
  <si>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</si>
  <si>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</si>
  <si>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</si>
  <si>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</si>
  <si>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</si>
  <si>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</si>
  <si>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</si>
  <si>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</si>
  <si>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</si>
  <si>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</si>
  <si>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</si>
  <si>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</si>
  <si>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</si>
  <si>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</si>
  <si>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</si>
  <si>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</si>
  <si>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</si>
  <si>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</si>
  <si>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</si>
  <si>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</si>
  <si>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</si>
  <si>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</si>
  <si>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</si>
  <si>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</si>
  <si>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</si>
  <si>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</si>
  <si>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</si>
  <si>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</si>
  <si>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</si>
  <si>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</si>
  <si>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</si>
  <si>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</si>
  <si>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</si>
  <si>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</si>
  <si>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</si>
  <si>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</si>
  <si>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</si>
  <si>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</si>
  <si>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</si>
  <si>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</si>
  <si>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</si>
  <si>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</si>
  <si>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</si>
  <si>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</si>
  <si>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</si>
  <si>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</si>
  <si>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</si>
  <si>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</si>
  <si>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</si>
  <si>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</si>
  <si>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</si>
  <si>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</si>
  <si>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</si>
  <si>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</si>
  <si>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</si>
  <si>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</si>
  <si>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</si>
  <si>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</si>
  <si>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</si>
  <si>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</si>
  <si>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</si>
  <si>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</si>
  <si>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</si>
  <si>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</si>
  <si>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</si>
  <si>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</si>
  <si>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</si>
  <si>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</si>
  <si>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</si>
  <si>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</si>
  <si>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</si>
  <si>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</si>
  <si>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</si>
  <si>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</si>
  <si>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</si>
  <si>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</si>
  <si>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</si>
  <si>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</si>
  <si>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</si>
  <si>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</si>
  <si>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</si>
  <si>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</si>
  <si>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</si>
  <si>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</si>
  <si>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</si>
  <si>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</si>
  <si>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</si>
  <si>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</si>
  <si>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</si>
  <si>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</si>
  <si>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</si>
  <si>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</si>
  <si>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</si>
  <si>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</si>
  <si>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</si>
  <si>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</si>
  <si>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</si>
  <si>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</si>
  <si>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</si>
  <si>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</si>
  <si>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</si>
  <si>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</si>
  <si>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</si>
  <si>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</si>
  <si>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</si>
  <si>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</si>
  <si>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</si>
  <si>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</si>
  <si>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</si>
  <si>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</si>
  <si>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</si>
  <si>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</si>
  <si>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</si>
  <si>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</si>
  <si>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</si>
  <si>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</si>
  <si>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</si>
  <si>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</si>
  <si>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</si>
  <si>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</si>
  <si>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</si>
  <si>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</si>
  <si>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</si>
  <si>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</si>
  <si>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</si>
  <si>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</si>
  <si>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</si>
  <si>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</si>
  <si>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</si>
  <si>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</si>
  <si>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</si>
  <si>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</si>
  <si>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</si>
  <si>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</si>
  <si>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</si>
  <si>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</si>
  <si>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</si>
  <si>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</si>
  <si>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</si>
  <si>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</si>
  <si>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</si>
  <si>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</si>
  <si>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</si>
  <si>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</si>
  <si>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</si>
  <si>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</si>
  <si>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</si>
  <si>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</si>
  <si>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</si>
  <si>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</si>
  <si>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</si>
  <si>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</si>
  <si>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</si>
  <si>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</si>
  <si>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</si>
  <si>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</si>
  <si>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</si>
  <si>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</si>
  <si>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</si>
  <si>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</si>
  <si>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</si>
  <si>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</si>
  <si>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</si>
  <si>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</si>
  <si>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</si>
  <si>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</si>
  <si>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</si>
  <si>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</si>
  <si>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</si>
  <si>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</si>
  <si>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</si>
  <si>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</si>
  <si>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</si>
  <si>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</si>
  <si>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</si>
  <si>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</si>
  <si>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</si>
  <si>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</si>
  <si>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</si>
  <si>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</si>
  <si>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</si>
  <si>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</si>
  <si>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</si>
  <si>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</si>
  <si>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</si>
  <si>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</si>
  <si>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</si>
  <si>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</si>
  <si>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</si>
  <si>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</si>
  <si>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</si>
  <si>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</si>
  <si>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</si>
  <si>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</si>
  <si>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</si>
  <si>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</si>
  <si>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</si>
  <si>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</si>
  <si>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</si>
  <si>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</si>
  <si>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</si>
  <si>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</si>
  <si>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</si>
  <si>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</si>
  <si>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</si>
  <si>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</si>
  <si>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</si>
  <si>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</si>
  <si>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</si>
  <si>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</si>
  <si>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</si>
  <si>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</si>
  <si>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</si>
  <si>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</si>
  <si>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</si>
  <si>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</si>
  <si>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</si>
  <si>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</si>
  <si>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</si>
  <si>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</si>
  <si>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</si>
  <si>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</si>
  <si>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</si>
  <si>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</si>
  <si>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</si>
  <si>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</si>
  <si>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</si>
  <si>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</si>
  <si>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</si>
  <si>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</si>
  <si>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</si>
  <si>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</si>
  <si>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</si>
  <si>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</si>
  <si>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</si>
  <si>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</si>
  <si>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</si>
  <si>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</si>
  <si>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</si>
  <si>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</si>
  <si>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</si>
  <si>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</si>
  <si>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</si>
  <si>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</si>
  <si>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</si>
  <si>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</si>
  <si>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</si>
  <si>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</si>
  <si>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</si>
  <si>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</si>
  <si>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</si>
  <si>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</si>
  <si>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</si>
  <si>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</si>
  <si>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</si>
  <si>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</si>
  <si>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</si>
  <si>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</si>
  <si>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</si>
  <si>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</si>
  <si>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</si>
  <si>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</si>
  <si>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</si>
  <si>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</si>
  <si>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</si>
  <si>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</si>
  <si>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</si>
  <si>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</si>
  <si>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</si>
  <si>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</si>
  <si>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</si>
  <si>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</si>
  <si>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</si>
  <si>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</si>
  <si>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</si>
  <si>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</si>
  <si>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</si>
  <si>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</si>
  <si>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</si>
  <si>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</si>
  <si>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</si>
  <si>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</si>
  <si>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</si>
  <si>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</si>
  <si>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</si>
  <si>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</si>
  <si>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</si>
  <si>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</si>
  <si>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</si>
  <si>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</si>
  <si>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</si>
  <si>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</si>
  <si>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</si>
  <si>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</si>
  <si>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</si>
  <si>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</si>
  <si>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</si>
  <si>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</si>
  <si>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</si>
  <si>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</si>
  <si>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</si>
  <si>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</si>
  <si>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</si>
  <si>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</si>
  <si>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</si>
  <si>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</si>
  <si>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</si>
  <si>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</si>
  <si>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</si>
  <si>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</si>
  <si>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</si>
  <si>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</si>
  <si>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</si>
  <si>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</si>
  <si>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</si>
  <si>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</si>
  <si>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</si>
  <si>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</si>
  <si>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</si>
  <si>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</si>
  <si>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</si>
  <si>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</si>
  <si>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</si>
  <si>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</si>
  <si>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</si>
  <si>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</si>
  <si>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</si>
  <si>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</si>
  <si>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</si>
  <si>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</si>
  <si>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</si>
  <si>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</si>
  <si>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</si>
  <si>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</si>
  <si>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</si>
  <si>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</si>
  <si>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</si>
  <si>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</si>
  <si>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</si>
  <si>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</si>
  <si>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</si>
  <si>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</si>
  <si>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</si>
  <si>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</si>
  <si>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</si>
  <si>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</si>
  <si>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</si>
  <si>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</si>
  <si>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</si>
  <si>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</si>
  <si>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</si>
  <si>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</si>
  <si>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</si>
  <si>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</si>
  <si>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</si>
  <si>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</si>
  <si>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</si>
  <si>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</si>
  <si>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</si>
  <si>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</si>
  <si>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</si>
  <si>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</si>
  <si>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</si>
  <si>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</si>
  <si>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</si>
  <si>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</si>
  <si>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</si>
  <si>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</si>
  <si>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</si>
  <si>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</si>
  <si>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</si>
  <si>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</si>
  <si>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</si>
  <si>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</si>
  <si>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</si>
  <si>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</si>
  <si>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</si>
  <si>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</si>
  <si>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</si>
  <si>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</si>
  <si>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</si>
  <si>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</si>
  <si>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</si>
  <si>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</si>
  <si>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</si>
  <si>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</si>
  <si>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</si>
  <si>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</si>
  <si>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</si>
  <si>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</si>
  <si>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</si>
  <si>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</si>
  <si>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</si>
  <si>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</si>
  <si>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</si>
  <si>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</si>
  <si>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</si>
  <si>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</si>
  <si>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</si>
  <si>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</si>
  <si>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</si>
  <si>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</si>
  <si>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</si>
  <si>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</si>
  <si>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</si>
  <si>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</si>
  <si>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</si>
  <si>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</si>
  <si>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</si>
  <si>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</si>
  <si>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</si>
  <si>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</si>
  <si>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</si>
  <si>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</si>
  <si>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</si>
  <si>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</si>
  <si>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</si>
  <si>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</si>
  <si>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</si>
  <si>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</si>
  <si>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</si>
  <si>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</si>
  <si>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</si>
  <si>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</si>
  <si>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</si>
  <si>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</si>
  <si>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</si>
  <si>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</si>
  <si>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</si>
  <si>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</si>
  <si>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</si>
  <si>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</si>
  <si>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</si>
  <si>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</si>
  <si>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</si>
  <si>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</si>
  <si>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</si>
  <si>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</si>
  <si>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</si>
  <si>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</si>
  <si>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</si>
  <si>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</si>
  <si>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</si>
  <si>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</si>
  <si>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</si>
  <si>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</si>
  <si>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</si>
  <si>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</si>
  <si>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</si>
  <si>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</si>
  <si>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</si>
  <si>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</si>
  <si>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</si>
  <si>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</si>
  <si>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</si>
  <si>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</si>
  <si>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</si>
  <si>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</si>
  <si>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</si>
  <si>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</si>
  <si>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</si>
  <si>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</si>
  <si>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</si>
  <si>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</si>
  <si>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</si>
  <si>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</si>
  <si>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</si>
  <si>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</si>
  <si>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</si>
  <si>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</si>
  <si>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</si>
  <si>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</si>
  <si>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</si>
  <si>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</si>
  <si>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</si>
  <si>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</si>
  <si>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</si>
  <si>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</si>
  <si>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</si>
  <si>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</si>
  <si>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</si>
  <si>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</si>
  <si>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</si>
  <si>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</si>
  <si>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</si>
  <si>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</si>
  <si>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</si>
  <si>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</si>
  <si>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</si>
  <si>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</si>
  <si>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</si>
  <si>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</si>
  <si>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</si>
  <si>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</si>
  <si>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</si>
  <si>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</si>
  <si>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</si>
  <si>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</si>
  <si>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</si>
  <si>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</si>
  <si>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</si>
  <si>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</si>
  <si>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</si>
  <si>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</si>
  <si>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</si>
  <si>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</si>
  <si>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</si>
  <si>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</si>
  <si>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</si>
  <si>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</si>
  <si>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</si>
  <si>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</si>
  <si>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</si>
  <si>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</si>
  <si>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</si>
  <si>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</si>
  <si>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</si>
  <si>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</si>
  <si>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</si>
  <si>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</si>
  <si>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</si>
  <si>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</si>
  <si>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</si>
  <si>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</si>
  <si>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</si>
  <si>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</si>
  <si>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</si>
  <si>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</si>
  <si>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</si>
  <si>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</si>
  <si>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</si>
  <si>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</si>
  <si>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</si>
  <si>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</si>
  <si>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</si>
  <si>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</si>
  <si>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</si>
  <si>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</si>
  <si>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</si>
  <si>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</si>
  <si>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</si>
  <si>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</si>
  <si>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</si>
  <si>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</si>
  <si>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</si>
  <si>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</si>
  <si>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</si>
  <si>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</si>
  <si>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</si>
  <si>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</si>
  <si>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</si>
  <si>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</si>
  <si>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</si>
  <si>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</si>
  <si>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</si>
  <si>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</si>
  <si>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</si>
  <si>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</si>
  <si>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</si>
  <si>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</si>
  <si>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</si>
  <si>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</si>
  <si>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</si>
  <si>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</si>
  <si>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</si>
  <si>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</si>
  <si>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</si>
  <si>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</si>
  <si>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</si>
  <si>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</si>
  <si>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</si>
  <si>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</si>
  <si>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</si>
  <si>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</si>
  <si>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</si>
  <si>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</si>
  <si>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</si>
  <si>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</si>
  <si>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</si>
  <si>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</si>
  <si>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</si>
  <si>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</si>
  <si>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</si>
  <si>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</si>
  <si>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</si>
  <si>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</si>
  <si>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</si>
  <si>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</si>
  <si>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</si>
  <si>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</si>
  <si>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</si>
  <si>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</si>
  <si>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</si>
  <si>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</si>
  <si>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</si>
  <si>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</si>
  <si>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</si>
  <si>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</si>
  <si>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</si>
  <si>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</si>
  <si>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</si>
  <si>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</si>
  <si>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</si>
  <si>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</si>
  <si>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</si>
  <si>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</si>
  <si>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</si>
  <si>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</si>
  <si>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</si>
  <si>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</si>
  <si>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</si>
  <si>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</si>
  <si>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</si>
  <si>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</si>
  <si>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</si>
  <si>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</si>
  <si>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</si>
  <si>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</si>
  <si>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</si>
  <si>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</si>
  <si>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</si>
  <si>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</si>
  <si>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</si>
  <si>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</si>
  <si>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</si>
  <si>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</si>
  <si>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</si>
  <si>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</si>
  <si>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</si>
  <si>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</si>
  <si>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</si>
  <si>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</si>
  <si>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</si>
  <si>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</si>
  <si>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</si>
  <si>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</si>
  <si>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</si>
  <si>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</si>
  <si>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</si>
  <si>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</si>
  <si>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</si>
  <si>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</si>
  <si>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</si>
  <si>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</si>
  <si>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</si>
  <si>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</si>
  <si>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</si>
  <si>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</si>
  <si>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</si>
  <si>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</si>
  <si>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</si>
  <si>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</si>
  <si>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</si>
  <si>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</si>
  <si>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</si>
  <si>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</si>
  <si>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</si>
  <si>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</si>
  <si>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</si>
  <si>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</si>
  <si>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</si>
  <si>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</si>
  <si>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</si>
  <si>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</si>
  <si>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</si>
  <si>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</si>
  <si>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</si>
  <si>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</si>
  <si>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</si>
  <si>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</si>
  <si>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</si>
  <si>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</si>
  <si>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</si>
  <si>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</si>
  <si>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</si>
  <si>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</si>
  <si>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</si>
  <si>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</si>
  <si>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</si>
  <si>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</si>
  <si>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</si>
  <si>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</si>
  <si>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</si>
  <si>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</si>
  <si>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</si>
  <si>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</si>
  <si>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</si>
  <si>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</si>
  <si>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</si>
  <si>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</si>
  <si>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</si>
  <si>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</si>
  <si>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</si>
  <si>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</si>
  <si>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</si>
  <si>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</si>
  <si>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</si>
  <si>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</si>
  <si>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</si>
  <si>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</si>
  <si>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</si>
  <si>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</si>
  <si>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</si>
  <si>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</si>
  <si>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</si>
  <si>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</si>
  <si>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</si>
  <si>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</si>
  <si>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</si>
  <si>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</si>
  <si>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</si>
  <si>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</si>
  <si>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</si>
  <si>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</si>
  <si>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</si>
  <si>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</si>
  <si>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</si>
  <si>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</si>
  <si>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</si>
  <si>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</si>
  <si>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</si>
  <si>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</si>
  <si>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</si>
  <si>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</si>
  <si>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</si>
  <si>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</si>
  <si>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</si>
  <si>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</si>
  <si>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</si>
  <si>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</si>
  <si>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</si>
  <si>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</si>
  <si>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</si>
  <si>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</si>
  <si>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</si>
  <si>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</si>
  <si>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</si>
  <si>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</si>
  <si>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</si>
  <si>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</si>
  <si>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</si>
  <si>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</si>
  <si>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</si>
  <si>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</si>
  <si>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</si>
  <si>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</si>
  <si>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</si>
  <si>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</si>
  <si>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</si>
  <si>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</si>
  <si>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</si>
  <si>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</si>
  <si>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</si>
  <si>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</si>
  <si>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</si>
  <si>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</si>
  <si>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</si>
  <si>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</si>
  <si>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</si>
  <si>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</si>
  <si>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</si>
  <si>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</si>
  <si>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</si>
  <si>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</si>
  <si>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</si>
  <si>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</si>
  <si>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</si>
  <si>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</si>
  <si>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</si>
  <si>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</si>
  <si>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</si>
  <si>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</si>
  <si>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</si>
  <si>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</si>
  <si>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</si>
  <si>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</si>
  <si>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</si>
  <si>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</si>
  <si>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</si>
  <si>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</si>
  <si>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</si>
  <si>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</si>
  <si>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</si>
  <si>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</si>
  <si>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</si>
  <si>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</si>
  <si>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</si>
  <si>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</si>
  <si>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</si>
  <si>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</si>
  <si>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</si>
  <si>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</si>
  <si>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</si>
  <si>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</si>
  <si>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</si>
  <si>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</si>
  <si>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</si>
  <si>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</si>
  <si>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</si>
  <si>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</si>
  <si>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</si>
  <si>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</si>
  <si>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</si>
  <si>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</si>
  <si>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</si>
  <si>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</si>
  <si>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</si>
  <si>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</si>
  <si>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</si>
  <si>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</si>
  <si>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</si>
  <si>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</si>
  <si>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</si>
  <si>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</si>
  <si>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</si>
  <si>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</si>
  <si>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</si>
  <si>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</si>
  <si>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</si>
  <si>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</si>
  <si>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</si>
  <si>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</si>
  <si>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</si>
  <si>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</si>
  <si>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</si>
  <si>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</si>
  <si>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</si>
  <si>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</si>
  <si>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</si>
  <si>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</si>
  <si>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</si>
  <si>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</si>
  <si>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</si>
  <si>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</si>
  <si>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</si>
  <si>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</si>
  <si>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</si>
  <si>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</si>
  <si>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</si>
  <si>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</si>
  <si>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</si>
  <si>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</si>
  <si>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</si>
  <si>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</si>
  <si>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</si>
  <si>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</si>
  <si>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</si>
  <si>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</si>
  <si>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</si>
  <si>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</si>
  <si>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</si>
  <si>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</si>
  <si>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</si>
  <si>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</si>
  <si>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</si>
  <si>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</si>
  <si>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</si>
  <si>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</si>
  <si>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</si>
  <si>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</si>
  <si>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</si>
  <si>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</si>
  <si>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</si>
  <si>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</si>
  <si>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</si>
  <si>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</si>
  <si>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</si>
  <si>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</si>
  <si>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</si>
  <si>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</si>
  <si>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</si>
  <si>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</si>
  <si>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</si>
  <si>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</si>
  <si>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</si>
  <si>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</si>
  <si>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</si>
  <si>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</si>
  <si>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</si>
  <si>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</si>
  <si>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</si>
  <si>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</si>
  <si>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</si>
  <si>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</si>
  <si>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</si>
  <si>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</si>
  <si>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</si>
  <si>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</si>
  <si>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</si>
  <si>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</si>
  <si>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</si>
  <si>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</si>
  <si>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</si>
  <si>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</si>
  <si>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</si>
  <si>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</si>
  <si>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</si>
  <si>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</si>
  <si>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</si>
  <si>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</si>
  <si>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</si>
  <si>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</si>
  <si>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</si>
  <si>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</si>
  <si>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</si>
  <si>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</si>
  <si>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</si>
  <si>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</si>
  <si>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</si>
  <si>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</si>
  <si>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</si>
  <si>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</si>
  <si>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</si>
  <si>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</si>
  <si>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</si>
  <si>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</si>
  <si>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</si>
  <si>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</si>
  <si>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</si>
  <si>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</si>
  <si>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</si>
  <si>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</si>
  <si>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</si>
  <si>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</si>
  <si>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</si>
  <si>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</si>
  <si>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</si>
  <si>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</si>
  <si>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</si>
  <si>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</si>
  <si>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</si>
  <si>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</si>
  <si>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</si>
  <si>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</si>
  <si>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</si>
  <si>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</si>
  <si>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</si>
  <si>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</si>
  <si>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</si>
  <si>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</si>
  <si>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</si>
  <si>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</si>
  <si>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</si>
  <si>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</si>
  <si>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</si>
  <si>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</si>
  <si>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</si>
  <si>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</si>
  <si>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</si>
  <si>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</si>
  <si>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</si>
  <si>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</si>
  <si>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</si>
  <si>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</si>
  <si>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</si>
  <si>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</si>
  <si>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</si>
  <si>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</si>
  <si>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</si>
  <si>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</si>
  <si>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</si>
  <si>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</si>
  <si>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</si>
  <si>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</si>
  <si>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</si>
  <si>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</si>
  <si>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</si>
  <si>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</si>
  <si>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</si>
  <si>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</si>
  <si>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</si>
  <si>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</si>
  <si>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</si>
  <si>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</si>
  <si>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</si>
  <si>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</si>
  <si>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</si>
  <si>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</si>
  <si>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</si>
  <si>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</si>
  <si>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</si>
  <si>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</si>
  <si>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</si>
  <si>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</si>
  <si>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</si>
  <si>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</si>
  <si>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</si>
  <si>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</si>
  <si>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</si>
  <si>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</si>
  <si>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</si>
  <si>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</si>
  <si>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</si>
  <si>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</si>
  <si>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</si>
  <si>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</si>
  <si>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</si>
  <si>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</si>
  <si>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</si>
  <si>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</si>
  <si>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</si>
  <si>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</si>
  <si>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</si>
  <si>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</si>
  <si>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</si>
  <si>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</si>
  <si>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</si>
  <si>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</si>
  <si>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</si>
  <si>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</si>
  <si>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</si>
  <si>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</si>
  <si>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</si>
  <si>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</si>
  <si>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</si>
  <si>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</si>
  <si>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</si>
  <si>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</si>
  <si>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</si>
  <si>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</si>
  <si>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</si>
  <si>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</si>
  <si>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</si>
  <si>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</si>
  <si>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</si>
  <si>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</si>
  <si>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</si>
  <si>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</si>
  <si>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</si>
  <si>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</si>
  <si>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</si>
  <si>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</si>
  <si>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</si>
  <si>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</si>
  <si>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</si>
  <si>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</si>
  <si>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</si>
  <si>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</si>
  <si>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</si>
  <si>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</si>
  <si>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</si>
  <si>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</si>
  <si>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</si>
  <si>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</si>
  <si>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</si>
  <si>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</si>
  <si>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</si>
  <si>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</si>
  <si>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</si>
  <si>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</si>
  <si>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</si>
  <si>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</si>
  <si>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</si>
  <si>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</si>
  <si>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</si>
  <si>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</si>
  <si>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</si>
  <si>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</si>
  <si>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</si>
  <si>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</si>
  <si>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</si>
  <si>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</si>
  <si>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</si>
  <si>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</si>
  <si>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</si>
  <si>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</si>
  <si>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</si>
  <si>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</si>
  <si>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</si>
  <si>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</si>
  <si>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</si>
  <si>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</si>
  <si>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</si>
  <si>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</si>
  <si>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</si>
  <si>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</si>
  <si>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</si>
  <si>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</si>
  <si>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</si>
  <si>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</si>
  <si>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</si>
  <si>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</si>
  <si>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</si>
  <si>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</si>
  <si>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</si>
  <si>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</si>
  <si>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</si>
  <si>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</si>
  <si>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</si>
  <si>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</si>
  <si>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</si>
  <si>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</si>
  <si>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</si>
  <si>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</si>
  <si>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</si>
  <si>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</si>
  <si>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</si>
  <si>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</si>
  <si>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</si>
  <si>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</si>
  <si>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</si>
  <si>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</si>
  <si>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</si>
  <si>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</si>
  <si>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</si>
  <si>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</si>
  <si>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</si>
  <si>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</si>
  <si>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</si>
  <si>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</si>
  <si>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</si>
  <si>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</si>
  <si>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</si>
  <si>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</si>
  <si>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</si>
  <si>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</si>
  <si>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</si>
  <si>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</si>
  <si>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</si>
  <si>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</si>
  <si>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</si>
  <si>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</si>
  <si>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</si>
  <si>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</si>
  <si>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</si>
  <si>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</si>
  <si>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</si>
  <si>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</si>
  <si>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</si>
  <si>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</si>
  <si>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</si>
  <si>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</si>
  <si>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</si>
  <si>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</si>
  <si>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</si>
  <si>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</si>
  <si>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</si>
  <si>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</si>
  <si>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</si>
  <si>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</si>
  <si>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</si>
  <si>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</si>
  <si>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</si>
  <si>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</si>
  <si>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</si>
  <si>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</si>
  <si>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</si>
  <si>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</si>
  <si>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</si>
  <si>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</si>
  <si>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</si>
  <si>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</si>
  <si>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</si>
  <si>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</si>
  <si>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</si>
  <si>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</si>
  <si>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</si>
  <si>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</si>
  <si>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</si>
  <si>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</si>
  <si>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</si>
  <si>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</si>
  <si>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</si>
  <si>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</si>
  <si>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</si>
  <si>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</si>
  <si>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</si>
  <si>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</si>
  <si>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</si>
  <si>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</si>
  <si>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</si>
  <si>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</si>
  <si>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</si>
  <si>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</si>
  <si>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</si>
  <si>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</si>
  <si>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</si>
  <si>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</si>
  <si>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</si>
  <si>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</si>
  <si>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</si>
  <si>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</si>
  <si>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</si>
  <si>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</si>
  <si>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</si>
  <si>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</si>
  <si>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</si>
  <si>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</si>
  <si>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</si>
  <si>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</si>
  <si>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</si>
  <si>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</si>
  <si>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</si>
  <si>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</si>
  <si>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</si>
  <si>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</si>
  <si>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</si>
  <si>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</si>
  <si>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</si>
  <si>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</si>
  <si>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</si>
  <si>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</si>
  <si>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</si>
  <si>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</si>
  <si>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</si>
  <si>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</si>
  <si>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</si>
  <si>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</si>
  <si>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</si>
  <si>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</si>
  <si>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</si>
  <si>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</si>
  <si>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</si>
  <si>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</si>
  <si>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</si>
  <si>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</si>
  <si>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</si>
  <si>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</si>
  <si>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</si>
  <si>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</si>
  <si>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</si>
  <si>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</si>
  <si>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</si>
  <si>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</si>
  <si>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</si>
  <si>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</si>
  <si>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</si>
  <si>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</si>
  <si>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</si>
  <si>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</si>
  <si>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</si>
  <si>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</si>
  <si>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</si>
  <si>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</si>
  <si>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</si>
  <si>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</si>
  <si>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</si>
  <si>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</si>
  <si>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</si>
  <si>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</si>
  <si>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</si>
  <si>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</si>
  <si>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</si>
  <si>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</si>
  <si>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</si>
  <si>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</si>
  <si>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</si>
  <si>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</si>
  <si>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</si>
  <si>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</si>
  <si>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</si>
  <si>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</si>
  <si>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</si>
  <si>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</si>
  <si>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</si>
  <si>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</si>
  <si>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</si>
  <si>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</si>
  <si>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</si>
  <si>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</si>
  <si>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</si>
  <si>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</si>
  <si>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</si>
  <si>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</si>
  <si>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</si>
  <si>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</si>
  <si>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</si>
  <si>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</si>
  <si>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</si>
  <si>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</si>
  <si>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</si>
  <si>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</si>
  <si>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</si>
  <si>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</si>
  <si>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</si>
  <si>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</si>
  <si>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</si>
  <si>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</si>
  <si>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</si>
  <si>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</si>
  <si>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</si>
  <si>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</si>
  <si>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</si>
  <si>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</si>
  <si>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</si>
  <si>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</si>
  <si>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</si>
  <si>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</si>
  <si>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</si>
  <si>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</si>
  <si>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</si>
  <si>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</si>
  <si>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</si>
  <si>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</si>
  <si>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</si>
  <si>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</si>
  <si>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</si>
  <si>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</si>
  <si>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</si>
  <si>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</si>
  <si>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</si>
  <si>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</si>
  <si>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</si>
  <si>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</si>
  <si>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</si>
  <si>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</si>
  <si>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</si>
  <si>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</si>
  <si>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</si>
  <si>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</si>
  <si>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</si>
  <si>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</si>
  <si>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</si>
  <si>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</si>
  <si>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</si>
  <si>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</si>
  <si>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</si>
  <si>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</si>
  <si>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</si>
  <si>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</si>
  <si>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</si>
  <si>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</si>
  <si>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</si>
  <si>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</si>
  <si>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</si>
  <si>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</si>
  <si>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</si>
  <si>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</si>
  <si>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</si>
  <si>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</si>
  <si>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</si>
  <si>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</si>
  <si>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</si>
  <si>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</si>
  <si>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</si>
  <si>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</si>
  <si>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</si>
  <si>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</si>
  <si>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</si>
  <si>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</si>
  <si>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</si>
  <si>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</si>
  <si>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</si>
  <si>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</si>
  <si>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</si>
  <si>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</si>
  <si>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</si>
  <si>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</si>
  <si>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</si>
  <si>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</si>
  <si>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</si>
  <si>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</si>
  <si>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</si>
  <si>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</si>
  <si>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</si>
  <si>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</si>
  <si>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</si>
  <si>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</si>
  <si>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</si>
  <si>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</si>
  <si>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</si>
  <si>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</si>
  <si>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</si>
  <si>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</si>
  <si>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</si>
  <si>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</si>
  <si>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</si>
  <si>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</si>
  <si>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</si>
  <si>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</si>
  <si>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</si>
  <si>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</si>
  <si>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</si>
  <si>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</si>
  <si>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</si>
  <si>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</si>
  <si>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</si>
  <si>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</si>
  <si>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</si>
  <si>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</si>
  <si>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</si>
  <si>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</si>
  <si>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</si>
  <si>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</si>
  <si>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</si>
  <si>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</si>
  <si>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</si>
  <si>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</si>
  <si>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</si>
  <si>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</si>
  <si>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</si>
  <si>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</si>
  <si>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</si>
  <si>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</si>
  <si>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</si>
  <si>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</si>
  <si>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</si>
  <si>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</si>
  <si>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</si>
  <si>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</si>
  <si>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</si>
  <si>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</si>
  <si>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</si>
  <si>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</si>
  <si>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</si>
  <si>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</si>
  <si>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</si>
  <si>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</si>
  <si>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</si>
  <si>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</si>
  <si>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</si>
  <si>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</si>
  <si>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</si>
  <si>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</si>
  <si>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</si>
  <si>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</si>
  <si>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</si>
  <si>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</si>
  <si>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</si>
  <si>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</si>
  <si>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</si>
  <si>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</si>
  <si>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</si>
  <si>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</si>
  <si>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</si>
  <si>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</si>
  <si>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</si>
  <si>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</si>
  <si>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</si>
  <si>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</si>
  <si>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</si>
  <si>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</si>
  <si>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</si>
  <si>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</si>
  <si>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</si>
  <si>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</si>
  <si>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</si>
  <si>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</si>
  <si>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</si>
  <si>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</si>
  <si>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</si>
  <si>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</si>
  <si>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</si>
  <si>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</si>
  <si>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</si>
  <si>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</si>
  <si>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</si>
  <si>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</si>
  <si>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</si>
  <si>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</si>
  <si>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</si>
  <si>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</si>
  <si>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</si>
  <si>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</si>
  <si>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</si>
  <si>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</si>
  <si>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</si>
  <si>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</si>
  <si>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</si>
  <si>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</si>
  <si>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</si>
  <si>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</si>
  <si>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</si>
  <si>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</si>
  <si>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</si>
  <si>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</si>
  <si>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</si>
  <si>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</si>
  <si>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</si>
  <si>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</si>
  <si>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</si>
  <si>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</si>
  <si>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</si>
  <si>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</si>
  <si>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</si>
  <si>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</si>
  <si>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</si>
  <si>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</si>
  <si>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</si>
  <si>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</si>
  <si>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</si>
  <si>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</si>
  <si>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</si>
  <si>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</si>
  <si>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</si>
  <si>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</si>
  <si>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</si>
  <si>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</si>
  <si>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</si>
  <si>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</si>
  <si>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</si>
  <si>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</si>
  <si>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</si>
  <si>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</si>
  <si>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</si>
  <si>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</si>
  <si>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</si>
  <si>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</si>
  <si>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</si>
  <si>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</si>
  <si>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</si>
  <si>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</si>
  <si>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</si>
  <si>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</si>
  <si>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</si>
  <si>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</si>
  <si>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</si>
  <si>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</si>
  <si>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</si>
  <si>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</si>
  <si>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</si>
  <si>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</si>
  <si>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</si>
  <si>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</si>
  <si>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</si>
  <si>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</si>
  <si>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</si>
  <si>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</si>
  <si>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</si>
  <si>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</si>
  <si>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</si>
  <si>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</si>
  <si>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</si>
  <si>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</si>
  <si>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</si>
  <si>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</si>
  <si>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</si>
  <si>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</si>
  <si>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</si>
  <si>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</si>
  <si>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</si>
  <si>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</si>
  <si>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</si>
  <si>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</si>
  <si>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</si>
  <si>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</si>
  <si>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</si>
  <si>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</si>
  <si>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</si>
  <si>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</si>
  <si>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</si>
  <si>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</si>
  <si>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</si>
  <si>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</si>
  <si>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</si>
  <si>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</si>
  <si>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</si>
  <si>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</si>
  <si>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</si>
  <si>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</si>
  <si>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</si>
  <si>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</si>
  <si>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</si>
  <si>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</si>
  <si>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</si>
  <si>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</si>
  <si>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</si>
  <si>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</si>
  <si>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</si>
  <si>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</si>
  <si>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</si>
  <si>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</si>
  <si>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</si>
  <si>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</si>
  <si>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</si>
  <si>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</si>
  <si>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</si>
  <si>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</si>
  <si>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</si>
  <si>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</si>
  <si>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</si>
  <si>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</si>
  <si>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</si>
  <si>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</si>
  <si>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</si>
  <si>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</si>
  <si>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</si>
  <si>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</si>
  <si>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</si>
  <si>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</si>
  <si>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</si>
  <si>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</si>
  <si>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</si>
  <si>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</si>
  <si>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</si>
  <si>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</si>
  <si>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</si>
  <si>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</si>
  <si>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</si>
  <si>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</si>
  <si>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</si>
  <si>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</si>
  <si>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</si>
  <si>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</si>
  <si>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</si>
  <si>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</si>
  <si>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</si>
  <si>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</si>
  <si>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</si>
  <si>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</si>
  <si>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</si>
  <si>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</si>
  <si>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</si>
  <si>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</si>
  <si>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</si>
  <si>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</si>
  <si>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</si>
  <si>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</si>
  <si>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</si>
  <si>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</si>
  <si>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</si>
  <si>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</si>
  <si>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</si>
  <si>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</si>
  <si>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</si>
  <si>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</si>
  <si>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</si>
  <si>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</si>
  <si>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</si>
  <si>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</si>
  <si>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</si>
  <si>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</si>
  <si>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</si>
  <si>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</si>
  <si>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</si>
  <si>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</si>
  <si>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</si>
  <si>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</si>
  <si>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</si>
  <si>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</si>
  <si>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</si>
  <si>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</si>
  <si>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</si>
  <si>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</si>
  <si>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</si>
  <si>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</si>
  <si>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</si>
  <si>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</si>
  <si>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</si>
  <si>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</si>
  <si>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</si>
  <si>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</si>
  <si>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</si>
  <si>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</si>
  <si>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</si>
  <si>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</si>
  <si>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</si>
  <si>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</si>
  <si>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</si>
  <si>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</si>
  <si>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</si>
  <si>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</si>
  <si>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</si>
  <si>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</si>
  <si>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</si>
  <si>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</si>
  <si>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</si>
  <si>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</si>
  <si>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</si>
  <si>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</si>
  <si>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</si>
  <si>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</si>
  <si>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</si>
  <si>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</si>
  <si>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</si>
  <si>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</si>
  <si>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</si>
  <si>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</si>
  <si>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</si>
  <si>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</si>
  <si>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</si>
  <si>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</si>
  <si>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</si>
  <si>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</si>
  <si>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</si>
  <si>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</si>
  <si>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</si>
  <si>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</si>
  <si>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</si>
  <si>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</si>
  <si>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</si>
  <si>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</si>
  <si>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</si>
  <si>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</si>
  <si>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</si>
  <si>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</si>
  <si>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</si>
  <si>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</si>
  <si>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</si>
  <si>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</si>
  <si>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</si>
  <si>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</si>
  <si>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</si>
  <si>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</si>
  <si>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</si>
  <si>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</si>
  <si>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</si>
  <si>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</si>
  <si>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</si>
  <si>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</si>
  <si>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</si>
  <si>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</si>
  <si>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</si>
  <si>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</si>
  <si>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</si>
  <si>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</si>
  <si>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</si>
  <si>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</si>
  <si>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</si>
  <si>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</si>
  <si>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</si>
  <si>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</si>
  <si>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</si>
  <si>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</si>
  <si>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</si>
  <si>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</si>
  <si>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</si>
  <si>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</si>
  <si>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</si>
  <si>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</si>
  <si>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</si>
  <si>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</si>
  <si>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</si>
  <si>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</si>
  <si>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</si>
  <si>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</si>
  <si>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</si>
  <si>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</si>
  <si>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</si>
  <si>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</si>
  <si>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</si>
  <si>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</si>
  <si>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</si>
  <si>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</si>
  <si>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</si>
  <si>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</si>
  <si>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</si>
  <si>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</si>
  <si>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</si>
  <si>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</si>
  <si>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</si>
  <si>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</si>
  <si>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</si>
  <si>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</si>
  <si>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</si>
  <si>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</si>
  <si>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</si>
  <si>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</si>
  <si>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</si>
  <si>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</si>
  <si>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</si>
  <si>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</si>
  <si>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</si>
  <si>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</si>
  <si>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</si>
  <si>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</si>
  <si>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</si>
  <si>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</si>
  <si>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</si>
  <si>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</si>
  <si>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</si>
  <si>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</si>
  <si>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</si>
  <si>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</si>
  <si>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</si>
  <si>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</si>
  <si>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</si>
  <si>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</si>
  <si>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</si>
  <si>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</si>
  <si>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</si>
  <si>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</si>
  <si>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</si>
  <si>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</si>
  <si>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</si>
  <si>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</si>
  <si>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</si>
  <si>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</si>
  <si>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</si>
  <si>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</si>
  <si>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</si>
  <si>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</si>
  <si>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</si>
  <si>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</si>
  <si>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</si>
  <si>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</si>
  <si>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</si>
  <si>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</si>
  <si>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</si>
  <si>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</si>
  <si>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</si>
  <si>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</si>
  <si>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</si>
  <si>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</si>
  <si>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</si>
  <si>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</si>
  <si>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</si>
  <si>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</si>
  <si>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</si>
  <si>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</si>
  <si>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</si>
  <si>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</si>
  <si>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</si>
  <si>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</si>
  <si>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</si>
  <si>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</si>
  <si>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</si>
  <si>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</si>
  <si>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</si>
  <si>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</si>
  <si>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</si>
  <si>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</si>
  <si>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</si>
  <si>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</si>
  <si>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</si>
  <si>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</si>
  <si>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</si>
  <si>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</si>
  <si>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</si>
  <si>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</si>
  <si>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</si>
  <si>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</si>
  <si>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</si>
  <si>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</si>
  <si>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</si>
  <si>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</si>
  <si>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</si>
  <si>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</si>
  <si>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</si>
  <si>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</si>
  <si>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</si>
  <si>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</si>
  <si>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</si>
  <si>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</si>
  <si>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</si>
  <si>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</si>
  <si>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</si>
  <si>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</si>
  <si>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</si>
  <si>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</si>
  <si>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</si>
  <si>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</si>
  <si>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</si>
  <si>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</si>
  <si>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</si>
  <si>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</si>
  <si>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</si>
  <si>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</si>
  <si>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</si>
  <si>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</si>
  <si>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</si>
  <si>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</si>
  <si>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</si>
  <si>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</si>
  <si>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</si>
  <si>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</si>
  <si>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</si>
  <si>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</si>
  <si>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</si>
  <si>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</si>
  <si>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</si>
  <si>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</si>
  <si>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</si>
  <si>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</si>
  <si>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</si>
  <si>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</si>
  <si>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</si>
  <si>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</si>
  <si>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</si>
  <si>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</si>
  <si>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</si>
  <si>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</si>
  <si>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</si>
  <si>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</si>
  <si>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</si>
  <si>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</si>
  <si>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</si>
  <si>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</si>
  <si>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</si>
  <si>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</si>
  <si>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</si>
  <si>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</si>
  <si>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</si>
  <si>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</si>
  <si>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</si>
  <si>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</si>
  <si>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</si>
  <si>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</si>
  <si>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</si>
  <si>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</si>
  <si>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</si>
  <si>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</si>
  <si>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</si>
  <si>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</si>
  <si>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</si>
  <si>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</si>
  <si>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</si>
  <si>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</si>
  <si>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</si>
  <si>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</si>
  <si>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</si>
  <si>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</si>
  <si>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</si>
  <si>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</si>
  <si>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</si>
  <si>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</si>
  <si>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</si>
  <si>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</si>
  <si>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</si>
  <si>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</si>
  <si>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</si>
  <si>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</si>
  <si>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</si>
  <si>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</si>
  <si>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</si>
  <si>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</si>
  <si>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</si>
  <si>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</si>
  <si>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</si>
  <si>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</si>
  <si>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</si>
  <si>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</si>
  <si>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</si>
  <si>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</si>
  <si>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</si>
  <si>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</si>
  <si>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</si>
  <si>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</si>
  <si>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</si>
  <si>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</si>
  <si>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</si>
  <si>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</si>
  <si>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</si>
  <si>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</si>
  <si>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</si>
  <si>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</si>
  <si>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</si>
  <si>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</si>
  <si>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</si>
  <si>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</si>
  <si>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</si>
  <si>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</si>
  <si>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</si>
  <si>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</si>
  <si>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</si>
  <si>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</si>
  <si>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</si>
  <si>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</si>
  <si>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</si>
  <si>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</si>
  <si>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</si>
  <si>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</si>
  <si>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</si>
  <si>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</si>
  <si>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</si>
  <si>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</si>
  <si>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</si>
  <si>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</si>
  <si>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</si>
  <si>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</si>
  <si>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</si>
  <si>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</si>
  <si>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</si>
  <si>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</si>
  <si>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</si>
  <si>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</si>
  <si>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</si>
  <si>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</si>
  <si>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</si>
  <si>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</si>
  <si>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</si>
  <si>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</si>
  <si>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</si>
  <si>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</si>
  <si>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</si>
  <si>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</si>
  <si>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</si>
  <si>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</si>
  <si>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</si>
  <si>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</si>
  <si>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</si>
  <si>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</si>
  <si>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</si>
  <si>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</si>
  <si>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</si>
  <si>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</si>
  <si>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</si>
  <si>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</si>
  <si>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</si>
  <si>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</si>
  <si>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</si>
  <si>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</si>
  <si>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</si>
  <si>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</si>
  <si>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</si>
  <si>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</si>
  <si>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</si>
  <si>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</si>
  <si>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</si>
  <si>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</si>
  <si>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</si>
  <si>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</si>
  <si>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</si>
  <si>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</si>
  <si>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</si>
  <si>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</si>
  <si>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</si>
  <si>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</si>
  <si>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</si>
  <si>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</si>
  <si>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</si>
  <si>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</si>
  <si>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</si>
  <si>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</si>
  <si>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</si>
  <si>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</si>
  <si>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</si>
  <si>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</si>
  <si>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</si>
  <si>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</si>
  <si>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</si>
  <si>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</si>
  <si>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</si>
  <si>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</si>
  <si>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</si>
  <si>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</si>
  <si>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</si>
  <si>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</si>
  <si>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</si>
  <si>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</si>
  <si>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</si>
  <si>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</si>
  <si>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</si>
  <si>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</si>
  <si>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</si>
  <si>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</si>
  <si>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</si>
  <si>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</si>
  <si>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</si>
  <si>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</si>
  <si>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</si>
  <si>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</si>
  <si>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</si>
  <si>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</si>
  <si>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</si>
  <si>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</si>
  <si>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</si>
  <si>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</si>
  <si>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</si>
  <si>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</si>
  <si>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</si>
  <si>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</si>
  <si>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</si>
  <si>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</si>
  <si>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</si>
  <si>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</si>
  <si>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</si>
  <si>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</si>
  <si>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</si>
  <si>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</si>
  <si>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</si>
  <si>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</si>
  <si>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</si>
  <si>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</si>
  <si>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</si>
  <si>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</si>
  <si>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</si>
  <si>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</si>
  <si>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</si>
  <si>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</si>
  <si>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</si>
  <si>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</si>
  <si>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</si>
  <si>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</si>
  <si>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</si>
  <si>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</si>
  <si>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</si>
  <si>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</si>
  <si>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</si>
  <si>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</si>
  <si>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</si>
  <si>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</si>
  <si>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</si>
  <si>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</si>
  <si>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</si>
  <si>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</si>
  <si>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</si>
  <si>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</si>
  <si>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</si>
  <si>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</si>
  <si>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</si>
  <si>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</si>
  <si>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</si>
  <si>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</si>
  <si>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</si>
  <si>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</si>
  <si>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</si>
  <si>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</si>
  <si>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</si>
  <si>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</si>
  <si>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</si>
  <si>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</si>
  <si>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</si>
  <si>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</si>
  <si>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</si>
  <si>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</si>
  <si>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</si>
  <si>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</si>
  <si>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</si>
  <si>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</si>
  <si>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</si>
  <si>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</si>
  <si>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</si>
  <si>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</si>
  <si>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</si>
  <si>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</si>
  <si>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</si>
  <si>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</si>
  <si>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</si>
  <si>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</si>
  <si>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</si>
  <si>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</si>
  <si>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</si>
  <si>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</si>
  <si>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</si>
  <si>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</si>
  <si>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</si>
  <si>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</si>
  <si>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</si>
  <si>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</si>
  <si>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</si>
  <si>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</si>
  <si>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</si>
  <si>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</si>
  <si>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</si>
  <si>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</si>
  <si>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</si>
  <si>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</si>
  <si>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</si>
  <si>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</si>
  <si>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</si>
  <si>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</si>
  <si>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</si>
  <si>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</si>
  <si>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</si>
  <si>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</si>
  <si>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</si>
  <si>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</si>
  <si>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</si>
  <si>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</si>
  <si>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</si>
  <si>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</si>
  <si>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</si>
  <si>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</si>
  <si>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</si>
  <si>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</si>
  <si>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</si>
  <si>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</si>
  <si>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</si>
  <si>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</si>
  <si>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</si>
  <si>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</si>
  <si>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</si>
  <si>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</si>
  <si>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</si>
  <si>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</si>
  <si>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</si>
  <si>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</si>
  <si>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</si>
  <si>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</si>
  <si>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</si>
  <si>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</si>
  <si>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</si>
  <si>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</si>
  <si>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</si>
  <si>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</si>
  <si>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</si>
  <si>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</si>
  <si>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</si>
  <si>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</si>
  <si>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</si>
  <si>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</si>
  <si>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</si>
  <si>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</si>
  <si>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</si>
  <si>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</si>
  <si>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</si>
  <si>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</si>
  <si>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</si>
  <si>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</si>
  <si>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</si>
  <si>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</si>
  <si>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</si>
  <si>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</si>
  <si>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</si>
  <si>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</si>
  <si>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</si>
  <si>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</si>
  <si>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</si>
  <si>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</si>
  <si>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</si>
  <si>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</si>
  <si>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</si>
  <si>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</si>
  <si>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</si>
  <si>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</si>
  <si>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</si>
  <si>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</si>
  <si>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</si>
  <si>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</si>
  <si>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</si>
  <si>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</si>
  <si>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</si>
  <si>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</si>
  <si>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</si>
  <si>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</si>
  <si>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</si>
  <si>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</si>
  <si>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</si>
  <si>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</si>
  <si>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</si>
  <si>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</si>
  <si>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</si>
  <si>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</si>
  <si>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</si>
  <si>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</si>
  <si>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</si>
  <si>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</si>
  <si>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</si>
  <si>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</si>
  <si>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</si>
  <si>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</si>
  <si>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</si>
  <si>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</si>
  <si>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</si>
  <si>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</si>
  <si>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</si>
  <si>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</si>
  <si>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</si>
  <si>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</si>
  <si>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</si>
  <si>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</si>
  <si>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</si>
  <si>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</si>
  <si>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</si>
  <si>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</si>
  <si>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</si>
  <si>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</si>
  <si>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</si>
  <si>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</si>
  <si>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</si>
  <si>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</si>
  <si>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</si>
  <si>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</si>
  <si>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</si>
  <si>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</si>
  <si>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</si>
  <si>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</si>
  <si>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</si>
  <si>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</si>
  <si>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</si>
  <si>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</si>
  <si>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</si>
  <si>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</si>
  <si>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</si>
  <si>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</si>
  <si>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</si>
  <si>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</si>
  <si>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</si>
  <si>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</si>
  <si>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</si>
  <si>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</si>
  <si>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</si>
  <si>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</si>
  <si>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</si>
  <si>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</si>
  <si>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</si>
  <si>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</si>
  <si>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</si>
  <si>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</si>
  <si>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</si>
  <si>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</si>
  <si>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</si>
  <si>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</si>
  <si>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</si>
  <si>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</si>
  <si>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</si>
  <si>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</si>
  <si>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</si>
  <si>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</si>
  <si>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</si>
  <si>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</si>
  <si>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</si>
  <si>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</si>
  <si>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</si>
  <si>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</si>
  <si>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</si>
  <si>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</si>
  <si>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</si>
  <si>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</si>
  <si>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</si>
  <si>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</si>
  <si>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</si>
  <si>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</si>
  <si>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</si>
  <si>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</si>
  <si>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</si>
  <si>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</si>
  <si>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</si>
  <si>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</si>
  <si>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</si>
  <si>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</si>
  <si>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</si>
  <si>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</si>
  <si>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</si>
  <si>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</si>
  <si>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</si>
  <si>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</si>
  <si>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</si>
  <si>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</si>
  <si>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</si>
  <si>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</si>
  <si>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</si>
  <si>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</si>
  <si>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</si>
  <si>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</si>
  <si>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</si>
  <si>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</si>
  <si>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</si>
  <si>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</si>
  <si>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</si>
  <si>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</si>
  <si>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</si>
  <si>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</si>
  <si>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</si>
  <si>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</si>
  <si>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</si>
  <si>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</si>
  <si>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</si>
  <si>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</si>
  <si>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</si>
  <si>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</si>
  <si>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</si>
  <si>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</si>
  <si>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</si>
  <si>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</si>
  <si>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</si>
  <si>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</si>
  <si>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</si>
  <si>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</si>
  <si>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</si>
  <si>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</si>
  <si>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</si>
  <si>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</si>
  <si>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</si>
  <si>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</si>
  <si>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</si>
  <si>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</si>
  <si>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</si>
  <si>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</si>
  <si>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</si>
  <si>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</si>
  <si>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</si>
  <si>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</si>
  <si>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</si>
  <si>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</si>
  <si>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</si>
  <si>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</si>
  <si>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</si>
  <si>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</si>
  <si>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</si>
  <si>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</si>
  <si>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</si>
  <si>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</si>
  <si>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</si>
  <si>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</si>
  <si>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</si>
  <si>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</si>
  <si>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</si>
  <si>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</si>
  <si>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</si>
  <si>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</si>
  <si>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</si>
  <si>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</si>
  <si>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</si>
  <si>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</si>
  <si>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</si>
  <si>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</si>
  <si>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</si>
  <si>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</si>
  <si>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</si>
  <si>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</si>
  <si>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</si>
  <si>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</si>
  <si>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</si>
  <si>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</si>
  <si>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</si>
  <si>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</si>
  <si>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</si>
  <si>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</si>
  <si>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</si>
  <si>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</si>
  <si>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</si>
  <si>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</si>
  <si>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</si>
  <si>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</si>
  <si>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</si>
  <si>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</si>
  <si>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</si>
  <si>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</si>
  <si>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</si>
  <si>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</si>
  <si>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</si>
  <si>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</si>
  <si>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</si>
  <si>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</si>
  <si>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</si>
  <si>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</si>
  <si>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</si>
  <si>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</si>
  <si>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</si>
  <si>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</si>
  <si>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</si>
  <si>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</si>
  <si>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</si>
  <si>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</si>
  <si>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</si>
  <si>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</si>
  <si>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</si>
  <si>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</si>
  <si>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</si>
  <si>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</si>
  <si>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</si>
  <si>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</si>
  <si>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</si>
  <si>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</si>
  <si>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</si>
  <si>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</si>
  <si>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</si>
  <si>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</si>
  <si>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</si>
  <si>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</si>
  <si>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</si>
  <si>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</si>
  <si>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</si>
  <si>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</si>
  <si>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</si>
  <si>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</si>
  <si>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</si>
  <si>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</si>
  <si>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</si>
  <si>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</si>
  <si>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</si>
  <si>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</si>
  <si>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</si>
  <si>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</si>
  <si>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</si>
  <si>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</si>
  <si>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</si>
  <si>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</si>
  <si>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</si>
  <si>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</si>
  <si>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</si>
  <si>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</si>
  <si>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</si>
  <si>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</si>
  <si>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</si>
  <si>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</si>
  <si>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</si>
  <si>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</si>
  <si>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</si>
  <si>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</si>
  <si>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</si>
  <si>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</si>
  <si>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</si>
  <si>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</si>
  <si>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</si>
  <si>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</si>
  <si>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</si>
  <si>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</si>
  <si>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</si>
  <si>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</si>
  <si>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</si>
  <si>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</si>
  <si>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</si>
  <si>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</si>
  <si>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</si>
  <si>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</si>
  <si>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</si>
  <si>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</si>
  <si>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</si>
  <si>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</si>
  <si>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</si>
  <si>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</si>
  <si>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</si>
  <si>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</si>
  <si>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</si>
  <si>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</si>
  <si>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</si>
  <si>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</si>
  <si>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</si>
  <si>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</si>
  <si>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</si>
  <si>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</si>
  <si>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</si>
  <si>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</si>
  <si>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</si>
  <si>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</si>
  <si>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</si>
  <si>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</si>
  <si>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</si>
  <si>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</si>
  <si>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</si>
  <si>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</si>
  <si>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</si>
  <si>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</si>
  <si>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</si>
  <si>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</si>
  <si>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</si>
  <si>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</si>
  <si>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</si>
  <si>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</si>
  <si>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</si>
  <si>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</si>
  <si>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</si>
  <si>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</si>
  <si>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</si>
  <si>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</si>
  <si>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</si>
  <si>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</si>
  <si>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</si>
  <si>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</si>
  <si>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</si>
  <si>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</si>
  <si>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</si>
  <si>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</si>
  <si>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</si>
  <si>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</si>
  <si>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</si>
  <si>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</si>
  <si>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</si>
  <si>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</si>
  <si>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</si>
  <si>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</si>
  <si>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</si>
  <si>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</si>
  <si>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</si>
  <si>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</si>
  <si>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</si>
  <si>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</si>
  <si>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</si>
  <si>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</si>
  <si>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</si>
  <si>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</si>
  <si>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</si>
  <si>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</si>
  <si>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</si>
  <si>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</si>
  <si>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</si>
  <si>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</si>
  <si>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</si>
  <si>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</si>
  <si>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</si>
  <si>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</si>
  <si>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</si>
  <si>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</si>
  <si>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</si>
  <si>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</si>
  <si>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</si>
  <si>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</si>
  <si>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</si>
  <si>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</si>
  <si>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</si>
  <si>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</si>
  <si>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</si>
  <si>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</si>
  <si>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</si>
  <si>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</si>
  <si>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</si>
  <si>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</si>
  <si>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</si>
  <si>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</si>
  <si>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</si>
  <si>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</si>
  <si>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</si>
  <si>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</si>
  <si>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</si>
  <si>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</si>
  <si>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</si>
  <si>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</si>
  <si>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</si>
  <si>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</si>
  <si>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</si>
  <si>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</si>
  <si>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</si>
  <si>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</si>
  <si>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</si>
  <si>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</si>
  <si>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</si>
  <si>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</si>
  <si>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</si>
  <si>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</si>
  <si>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</si>
  <si>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</si>
  <si>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</si>
  <si>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</si>
  <si>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</si>
  <si>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</si>
  <si>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</si>
  <si>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</si>
  <si>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</si>
  <si>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</si>
  <si>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</si>
  <si>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</si>
  <si>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</si>
  <si>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</si>
  <si>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</si>
  <si>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</si>
  <si>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</si>
  <si>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</si>
  <si>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</si>
  <si>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</si>
  <si>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</si>
  <si>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</si>
  <si>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</si>
  <si>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</si>
  <si>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</si>
  <si>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</si>
  <si>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</si>
  <si>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</si>
  <si>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</si>
  <si>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</si>
  <si>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</si>
  <si>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</si>
  <si>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</si>
  <si>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</si>
  <si>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</si>
  <si>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</si>
  <si>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</si>
  <si>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</si>
  <si>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</si>
  <si>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</si>
  <si>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</si>
  <si>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</si>
  <si>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</si>
  <si>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</si>
  <si>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</si>
  <si>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</si>
  <si>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</si>
  <si>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</si>
  <si>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</si>
  <si>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</si>
  <si>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</si>
  <si>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</si>
  <si>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</si>
  <si>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</si>
  <si>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</si>
  <si>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</si>
  <si>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</si>
  <si>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</si>
  <si>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</si>
  <si>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</si>
  <si>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</si>
  <si>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</si>
  <si>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</si>
  <si>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</si>
  <si>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</si>
  <si>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</si>
  <si>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</si>
  <si>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</si>
  <si>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</si>
  <si>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</si>
  <si>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</si>
  <si>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</si>
  <si>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</si>
  <si>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</si>
  <si>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</si>
  <si>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</si>
  <si>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</si>
  <si>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</si>
  <si>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</si>
  <si>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</si>
  <si>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</si>
  <si>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</si>
  <si>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</si>
  <si>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</si>
  <si>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</si>
  <si>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</si>
  <si>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</si>
  <si>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</si>
  <si>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</si>
  <si>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</si>
  <si>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</si>
  <si>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</si>
  <si>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</si>
  <si>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</si>
  <si>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</si>
  <si>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</si>
  <si>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</si>
  <si>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</si>
  <si>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</si>
  <si>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</si>
  <si>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</si>
  <si>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</si>
  <si>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</si>
  <si>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</si>
  <si>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</si>
  <si>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</si>
  <si>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</si>
  <si>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</si>
  <si>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</si>
  <si>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</si>
  <si>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</si>
  <si>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</si>
  <si>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</si>
  <si>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</si>
  <si>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</si>
  <si>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</si>
  <si>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</si>
  <si>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</si>
  <si>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</si>
  <si>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</si>
  <si>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</si>
  <si>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</si>
  <si>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</si>
  <si>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</si>
  <si>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</si>
  <si>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</si>
  <si>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</si>
  <si>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</si>
  <si>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</si>
  <si>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</si>
  <si>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</si>
  <si>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</si>
  <si>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</si>
  <si>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</si>
  <si>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</si>
  <si>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</si>
  <si>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</si>
  <si>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</si>
  <si>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</si>
  <si>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</si>
  <si>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</si>
  <si>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</si>
  <si>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</si>
  <si>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</si>
  <si>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</si>
  <si>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</si>
  <si>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</si>
  <si>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</si>
  <si>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</si>
  <si>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</si>
  <si>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</si>
  <si>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</si>
  <si>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</si>
  <si>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</si>
  <si>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</si>
  <si>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</si>
  <si>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</si>
  <si>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</si>
  <si>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</si>
  <si>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</si>
  <si>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</si>
  <si>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</si>
  <si>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</si>
  <si>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</si>
  <si>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</si>
  <si>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</si>
  <si>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</si>
  <si>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</si>
  <si>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</si>
  <si>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</si>
  <si>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</si>
  <si>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</si>
  <si>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</si>
  <si>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</si>
  <si>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</si>
  <si>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</si>
  <si>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</si>
  <si>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</si>
  <si>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</si>
  <si>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</si>
  <si>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</si>
  <si>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</si>
  <si>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</si>
  <si>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</si>
  <si>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</si>
  <si>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</si>
  <si>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</si>
  <si>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</si>
  <si>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</si>
  <si>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</si>
  <si>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</si>
  <si>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</si>
  <si>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</si>
  <si>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</si>
  <si>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</si>
  <si>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</si>
  <si>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</si>
  <si>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</si>
  <si>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</si>
  <si>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</si>
  <si>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</si>
  <si>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</si>
  <si>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</si>
  <si>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</si>
  <si>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</si>
  <si>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</si>
  <si>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</si>
  <si>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</si>
  <si>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</si>
  <si>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</si>
  <si>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</si>
  <si>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</si>
  <si>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</si>
  <si>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</si>
  <si>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</si>
  <si>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</si>
  <si>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</si>
  <si>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</si>
  <si>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</si>
  <si>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</si>
  <si>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</si>
  <si>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</si>
  <si>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</si>
  <si>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</si>
  <si>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</si>
  <si>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</si>
  <si>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</si>
  <si>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</si>
  <si>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</si>
  <si>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</si>
  <si>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</si>
  <si>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</si>
  <si>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</si>
  <si>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</si>
  <si>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</si>
  <si>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</si>
  <si>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</si>
  <si>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</si>
  <si>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</si>
  <si>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</si>
  <si>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</si>
  <si>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</si>
  <si>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</si>
  <si>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</si>
  <si>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</si>
  <si>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</si>
  <si>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</si>
  <si>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</si>
  <si>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</si>
  <si>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</si>
  <si>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</si>
  <si>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</si>
  <si>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</si>
  <si>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</si>
  <si>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</si>
  <si>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</si>
  <si>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</si>
  <si>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</si>
  <si>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</si>
  <si>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</si>
  <si>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</si>
  <si>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</si>
  <si>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</si>
  <si>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</si>
  <si>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</si>
  <si>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</si>
  <si>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</si>
  <si>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</si>
  <si>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</si>
  <si>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</si>
  <si>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</si>
  <si>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</si>
  <si>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</si>
  <si>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</si>
  <si>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</si>
  <si>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</si>
  <si>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</si>
  <si>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</si>
  <si>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</si>
  <si>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</si>
  <si>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</si>
  <si>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</si>
  <si>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</si>
  <si>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</si>
  <si>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</si>
  <si>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</si>
  <si>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</si>
  <si>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</si>
  <si>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</si>
  <si>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</si>
  <si>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</si>
  <si>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</si>
  <si>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</si>
  <si>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</si>
  <si>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</si>
  <si>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</si>
  <si>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</si>
  <si>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</si>
  <si>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</si>
  <si>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</si>
  <si>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</si>
  <si>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</si>
  <si>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</si>
  <si>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</si>
  <si>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</si>
  <si>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</si>
  <si>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</si>
  <si>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</si>
  <si>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</si>
  <si>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</si>
  <si>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</si>
  <si>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</si>
  <si>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</si>
  <si>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</si>
  <si>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</si>
  <si>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</si>
  <si>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</si>
  <si>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</si>
  <si>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</si>
  <si>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</si>
  <si>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</si>
  <si>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</si>
  <si>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</si>
  <si>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</si>
  <si>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</si>
  <si>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</si>
  <si>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</si>
  <si>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</si>
  <si>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</si>
  <si>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</si>
  <si>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</si>
  <si>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</si>
  <si>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</si>
  <si>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</si>
  <si>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</si>
  <si>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</si>
  <si>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</si>
  <si>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</si>
  <si>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</si>
  <si>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</si>
  <si>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</si>
  <si>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</si>
  <si>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</si>
  <si>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</si>
  <si>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</si>
  <si>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</si>
  <si>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</si>
  <si>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</si>
  <si>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</si>
  <si>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</si>
  <si>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</si>
  <si>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</si>
  <si>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</si>
  <si>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</si>
  <si>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</si>
  <si>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</si>
  <si>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</si>
  <si>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</si>
  <si>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</si>
  <si>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</si>
  <si>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</si>
  <si>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</si>
  <si>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</si>
  <si>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</si>
  <si>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</si>
  <si>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</si>
  <si>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</si>
  <si>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</si>
  <si>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</si>
  <si>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</si>
  <si>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</si>
  <si>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</si>
  <si>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</si>
  <si>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</si>
  <si>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</si>
  <si>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</si>
  <si>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</si>
  <si>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</si>
  <si>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</si>
  <si>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</si>
  <si>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</si>
  <si>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</si>
  <si>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</si>
  <si>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</si>
  <si>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</si>
  <si>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</si>
  <si>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</si>
  <si>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</si>
  <si>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</si>
  <si>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</si>
  <si>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</si>
  <si>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</si>
  <si>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</si>
  <si>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</si>
  <si>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</si>
  <si>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</si>
  <si>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</si>
  <si>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</si>
  <si>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</si>
  <si>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</si>
  <si>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</si>
  <si>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</si>
  <si>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</si>
  <si>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</si>
  <si>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</si>
  <si>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</si>
  <si>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</si>
  <si>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</si>
  <si>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</si>
  <si>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</si>
  <si>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</si>
  <si>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</si>
  <si>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</si>
  <si>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</si>
  <si>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</si>
  <si>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</si>
  <si>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</si>
  <si>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</si>
  <si>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</si>
  <si>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</si>
  <si>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</si>
  <si>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</si>
  <si>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</si>
  <si>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</si>
  <si>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</si>
  <si>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</si>
  <si>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</si>
  <si>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</si>
  <si>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</si>
  <si>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</si>
  <si>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</si>
  <si>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</si>
  <si>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</si>
  <si>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</si>
  <si>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</si>
  <si>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</si>
  <si>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</si>
  <si>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</si>
  <si>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</si>
  <si>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</si>
  <si>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</si>
  <si>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</si>
  <si>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</si>
  <si>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</si>
  <si>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</si>
  <si>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</si>
  <si>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</si>
  <si>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</si>
  <si>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</si>
  <si>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</si>
  <si>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</si>
  <si>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</si>
  <si>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</si>
  <si>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</si>
  <si>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</si>
  <si>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</si>
  <si>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</si>
  <si>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</si>
  <si>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</si>
  <si>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</si>
  <si>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</si>
  <si>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</si>
  <si>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</si>
  <si>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</si>
  <si>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</si>
  <si>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</si>
  <si>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</si>
  <si>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</si>
  <si>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</si>
  <si>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</si>
  <si>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</si>
  <si>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</si>
  <si>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</si>
  <si>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</si>
  <si>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</si>
  <si>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</si>
  <si>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</si>
  <si>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</si>
  <si>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</si>
  <si>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</si>
  <si>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</si>
  <si>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</si>
  <si>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</si>
  <si>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</si>
  <si>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</si>
  <si>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</si>
  <si>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</si>
  <si>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</si>
  <si>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</si>
  <si>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</si>
  <si>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</si>
  <si>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</si>
  <si>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</si>
  <si>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</si>
  <si>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</si>
  <si>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</si>
  <si>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</si>
  <si>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</si>
  <si>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</si>
  <si>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</si>
  <si>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</si>
  <si>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</si>
  <si>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</si>
  <si>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</si>
  <si>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</si>
  <si>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</si>
  <si>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</si>
  <si>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</si>
  <si>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</si>
  <si>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</si>
  <si>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</si>
  <si>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</si>
  <si>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</si>
  <si>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</si>
  <si>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</si>
  <si>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</si>
  <si>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</si>
  <si>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</si>
  <si>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</si>
  <si>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</si>
  <si>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</si>
  <si>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</si>
  <si>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</si>
  <si>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</si>
  <si>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</si>
  <si>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</si>
  <si>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</si>
  <si>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</si>
  <si>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</si>
  <si>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</si>
  <si>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</si>
  <si>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</si>
  <si>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</si>
  <si>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</si>
  <si>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</si>
  <si>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</si>
  <si>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</si>
  <si>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</si>
  <si>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</si>
  <si>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</si>
  <si>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</si>
  <si>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</si>
  <si>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</si>
  <si>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</si>
  <si>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</si>
  <si>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</si>
  <si>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</si>
  <si>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</si>
  <si>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</si>
  <si>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</si>
  <si>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</si>
  <si>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</si>
  <si>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</si>
  <si>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</si>
  <si>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</si>
  <si>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</si>
  <si>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</si>
  <si>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</si>
  <si>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</si>
  <si>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</si>
  <si>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</si>
  <si>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</si>
  <si>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</si>
  <si>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</si>
  <si>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</si>
  <si>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</si>
  <si>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</si>
  <si>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</si>
  <si>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</si>
  <si>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</si>
  <si>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</si>
  <si>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</si>
  <si>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</si>
  <si>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</si>
  <si>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</si>
  <si>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</si>
  <si>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</si>
  <si>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</si>
  <si>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</si>
  <si>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</si>
  <si>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</si>
  <si>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</si>
  <si>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</si>
  <si>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</si>
  <si>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</si>
  <si>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</si>
  <si>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</si>
  <si>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</si>
  <si>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</si>
  <si>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</si>
  <si>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</si>
  <si>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</si>
  <si>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</si>
  <si>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</si>
  <si>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</si>
  <si>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</si>
  <si>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</si>
  <si>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</si>
  <si>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</si>
  <si>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</si>
  <si>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</si>
  <si>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</si>
  <si>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</si>
  <si>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</si>
  <si>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</si>
  <si>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</si>
  <si>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</si>
  <si>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</si>
  <si>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</si>
  <si>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</si>
  <si>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</si>
  <si>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</si>
  <si>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</si>
  <si>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</si>
  <si>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</si>
  <si>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</si>
  <si>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</si>
  <si>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</si>
  <si>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</si>
  <si>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</si>
  <si>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</si>
  <si>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</si>
  <si>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</si>
  <si>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</si>
  <si>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</si>
  <si>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</si>
  <si>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</si>
  <si>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</si>
  <si>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</si>
  <si>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</si>
  <si>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</si>
  <si>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</si>
  <si>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</si>
  <si>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</si>
  <si>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</si>
  <si>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</si>
  <si>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</si>
  <si>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</si>
  <si>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</si>
  <si>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</si>
  <si>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</si>
  <si>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</si>
  <si>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</si>
  <si>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</si>
  <si>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</si>
  <si>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</si>
  <si>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</si>
  <si>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</si>
  <si>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</si>
  <si>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</si>
  <si>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</si>
  <si>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</si>
  <si>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</si>
  <si>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</si>
  <si>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</si>
  <si>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</si>
  <si>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</si>
  <si>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</si>
  <si>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</si>
  <si>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</si>
  <si>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</si>
  <si>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</si>
  <si>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</si>
  <si>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</si>
  <si>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</si>
  <si>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</si>
  <si>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</si>
  <si>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</si>
  <si>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</si>
  <si>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</si>
  <si>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</si>
  <si>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</si>
  <si>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</si>
  <si>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</si>
  <si>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</si>
  <si>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</si>
  <si>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</si>
  <si>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</si>
  <si>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</si>
  <si>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</si>
  <si>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</si>
  <si>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</si>
  <si>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</si>
  <si>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</si>
  <si>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</si>
  <si>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</si>
  <si>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</si>
  <si>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</si>
  <si>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</si>
  <si>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</si>
  <si>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</si>
  <si>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</si>
  <si>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</si>
  <si>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</si>
  <si>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</si>
  <si>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</si>
  <si>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</si>
  <si>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</si>
  <si>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</si>
  <si>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</si>
  <si>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</si>
  <si>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</si>
  <si>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</si>
  <si>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</si>
  <si>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</si>
  <si>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</si>
  <si>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</si>
  <si>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</si>
  <si>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</si>
  <si>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</si>
  <si>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</si>
  <si>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</si>
  <si>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</si>
  <si>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</si>
  <si>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</si>
  <si>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</si>
  <si>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</si>
  <si>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</si>
  <si>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</si>
  <si>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</si>
  <si>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</si>
  <si>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</si>
  <si>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</si>
  <si>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</si>
  <si>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</si>
  <si>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</si>
  <si>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</si>
  <si>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</si>
  <si>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</si>
  <si>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</si>
  <si>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</si>
  <si>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</si>
  <si>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</si>
  <si>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</si>
  <si>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</si>
  <si>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</si>
  <si>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</si>
  <si>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</si>
  <si>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</si>
  <si>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</si>
  <si>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</si>
  <si>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</si>
  <si>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</si>
  <si>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</si>
  <si>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</si>
  <si>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</si>
  <si>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</si>
  <si>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</si>
  <si>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</si>
  <si>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</si>
  <si>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</si>
  <si>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</si>
  <si>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</si>
  <si>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</si>
  <si>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</si>
  <si>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</si>
  <si>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</si>
  <si>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</si>
  <si>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</si>
  <si>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</si>
  <si>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</si>
  <si>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</si>
  <si>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</si>
  <si>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</si>
  <si>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</si>
  <si>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</si>
  <si>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</si>
  <si>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</si>
  <si>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</si>
  <si>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</si>
  <si>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</si>
  <si>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</si>
  <si>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</si>
  <si>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</si>
  <si>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</si>
  <si>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</si>
  <si>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</si>
  <si>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</si>
  <si>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</si>
  <si>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</si>
  <si>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</si>
  <si>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</si>
  <si>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</si>
  <si>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</si>
  <si>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</si>
  <si>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</si>
  <si>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</si>
  <si>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</si>
  <si>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</si>
  <si>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</si>
  <si>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</si>
  <si>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</si>
  <si>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</si>
  <si>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</si>
  <si>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</si>
  <si>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</si>
  <si>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</si>
  <si>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</si>
  <si>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</si>
  <si>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</si>
  <si>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</si>
  <si>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</si>
  <si>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</si>
  <si>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</si>
  <si>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</si>
  <si>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</si>
  <si>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</si>
  <si>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</si>
  <si>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</si>
  <si>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</si>
  <si>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</si>
  <si>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</si>
  <si>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</si>
  <si>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</si>
  <si>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</si>
  <si>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</si>
  <si>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</si>
  <si>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</si>
  <si>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</si>
  <si>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</si>
  <si>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</si>
  <si>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</si>
  <si>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</si>
  <si>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</si>
  <si>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</si>
  <si>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</si>
  <si>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</si>
  <si>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</si>
  <si>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</si>
  <si>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</si>
  <si>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</si>
  <si>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</si>
  <si>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</si>
  <si>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</si>
  <si>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</si>
  <si>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</si>
  <si>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</si>
  <si>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</si>
  <si>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</si>
  <si>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</si>
  <si>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</si>
  <si>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</si>
  <si>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</si>
  <si>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</si>
  <si>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</si>
  <si>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</si>
  <si>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</si>
  <si>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</si>
  <si>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</si>
  <si>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</si>
  <si>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</si>
  <si>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</si>
  <si>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</si>
  <si>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</si>
  <si>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</si>
  <si>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</si>
  <si>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</si>
  <si>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</si>
  <si>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</si>
  <si>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</si>
  <si>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</si>
  <si>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</si>
  <si>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</si>
  <si>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</si>
  <si>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</si>
  <si>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</si>
  <si>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</si>
  <si>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</si>
  <si>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</si>
  <si>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</si>
  <si>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</si>
  <si>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</si>
  <si>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</si>
  <si>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</si>
  <si>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</si>
  <si>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</si>
  <si>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</si>
  <si>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</si>
  <si>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</si>
  <si>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</si>
  <si>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</si>
  <si>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</si>
  <si>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</si>
  <si>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</si>
  <si>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</si>
  <si>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</si>
  <si>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</si>
  <si>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</si>
  <si>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</si>
  <si>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</si>
  <si>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</si>
  <si>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</si>
  <si>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</si>
  <si>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</si>
  <si>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</si>
  <si>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</si>
  <si>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</si>
  <si>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</si>
  <si>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</si>
  <si>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</si>
  <si>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</si>
  <si>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</si>
  <si>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</si>
  <si>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</si>
  <si>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</si>
  <si>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</si>
  <si>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</si>
  <si>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</si>
  <si>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</si>
  <si>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</si>
  <si>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</si>
  <si>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</si>
  <si>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</si>
  <si>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</si>
  <si>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</si>
  <si>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</si>
  <si>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</si>
  <si>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</si>
  <si>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</si>
  <si>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</si>
  <si>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</si>
  <si>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</si>
  <si>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</si>
  <si>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</si>
  <si>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</si>
  <si>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</si>
  <si>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</si>
  <si>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</si>
  <si>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</si>
  <si>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</si>
  <si>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</si>
  <si>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</si>
  <si>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</si>
  <si>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</si>
  <si>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</si>
  <si>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</si>
  <si>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</si>
  <si>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</si>
  <si>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</si>
  <si>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</si>
  <si>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</si>
  <si>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</si>
  <si>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</si>
  <si>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</si>
  <si>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</si>
  <si>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</si>
  <si>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</si>
  <si>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</si>
  <si>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</si>
  <si>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</si>
  <si>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</si>
  <si>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</si>
  <si>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</si>
  <si>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</si>
  <si>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</si>
  <si>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</si>
  <si>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</si>
  <si>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</si>
  <si>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</si>
  <si>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</si>
  <si>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</si>
  <si>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</si>
  <si>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</si>
  <si>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</si>
  <si>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</si>
  <si>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</si>
  <si>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</si>
  <si>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</si>
  <si>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</si>
  <si>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</si>
  <si>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</si>
  <si>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</si>
  <si>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</si>
  <si>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</si>
  <si>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</si>
  <si>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</si>
  <si>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</si>
  <si>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</si>
  <si>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</si>
  <si>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</si>
  <si>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</si>
  <si>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</si>
  <si>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</si>
  <si>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</si>
  <si>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</si>
  <si>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</si>
  <si>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</si>
  <si>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</si>
  <si>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</si>
  <si>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</si>
  <si>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</si>
  <si>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</si>
  <si>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</si>
  <si>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</si>
  <si>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</si>
  <si>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</si>
  <si>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</si>
  <si>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</si>
  <si>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</si>
  <si>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</si>
  <si>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</si>
  <si>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</si>
  <si>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</si>
  <si>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</si>
  <si>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</si>
  <si>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</si>
  <si>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</si>
  <si>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</si>
  <si>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</si>
  <si>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</si>
  <si>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</si>
  <si>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</si>
  <si>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</si>
  <si>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</si>
  <si>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</si>
  <si>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</si>
  <si>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</si>
  <si>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</si>
  <si>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</si>
  <si>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</si>
  <si>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</si>
  <si>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</si>
  <si>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</si>
  <si>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</si>
  <si>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</si>
  <si>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</si>
  <si>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</si>
  <si>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</si>
  <si>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</si>
  <si>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</si>
  <si>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</si>
  <si>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</si>
  <si>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</si>
  <si>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</si>
  <si>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</si>
  <si>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</si>
  <si>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</si>
  <si>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</si>
  <si>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</si>
  <si>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</si>
  <si>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</si>
  <si>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</si>
  <si>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</si>
  <si>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</si>
  <si>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</si>
  <si>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</si>
  <si>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</si>
  <si>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</si>
  <si>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</si>
  <si>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</si>
  <si>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</si>
  <si>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</si>
  <si>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</si>
  <si>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</si>
  <si>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</si>
  <si>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</si>
  <si>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</si>
  <si>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</si>
  <si>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</si>
  <si>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</si>
  <si>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</si>
  <si>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</si>
  <si>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</si>
  <si>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</si>
  <si>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</si>
  <si>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</si>
  <si>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</si>
  <si>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</si>
  <si>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</si>
  <si>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</si>
  <si>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</si>
  <si>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</si>
  <si>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</si>
  <si>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</si>
  <si>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</si>
  <si>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</si>
  <si>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</si>
  <si>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</si>
  <si>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</si>
  <si>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</si>
  <si>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</si>
  <si>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</si>
  <si>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</si>
  <si>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</si>
  <si>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</si>
  <si>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</si>
  <si>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</si>
  <si>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</si>
  <si>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</si>
  <si>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</si>
  <si>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</si>
  <si>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</si>
  <si>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</si>
  <si>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</si>
  <si>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</si>
  <si>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</si>
  <si>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</si>
  <si>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</si>
  <si>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</si>
  <si>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</si>
  <si>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</si>
  <si>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</si>
  <si>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</si>
  <si>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</si>
  <si>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</si>
  <si>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</si>
  <si>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</si>
  <si>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</si>
  <si>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</si>
  <si>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</si>
  <si>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</si>
  <si>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</si>
  <si>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</si>
  <si>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</si>
  <si>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</si>
  <si>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</si>
  <si>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</si>
  <si>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</si>
  <si>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</si>
  <si>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</si>
  <si>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</si>
  <si>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</si>
  <si>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</si>
  <si>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</si>
  <si>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</si>
  <si>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</si>
  <si>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</si>
  <si>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</si>
  <si>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</si>
  <si>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</si>
  <si>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</si>
  <si>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</si>
  <si>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</si>
  <si>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</si>
  <si>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</si>
  <si>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</si>
  <si>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</si>
  <si>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</si>
  <si>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</si>
  <si>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</si>
  <si>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</si>
  <si>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</si>
  <si>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</si>
  <si>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</si>
  <si>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</si>
  <si>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</si>
  <si>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</si>
  <si>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</si>
  <si>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</si>
  <si>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</si>
  <si>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</si>
  <si>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</si>
  <si>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</si>
  <si>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</si>
  <si>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</si>
  <si>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</si>
  <si>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</si>
  <si>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</si>
  <si>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</si>
  <si>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</si>
  <si>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</si>
  <si>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</si>
  <si>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</si>
  <si>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</si>
  <si>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</si>
  <si>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</si>
  <si>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</si>
  <si>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</si>
  <si>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</si>
  <si>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</si>
  <si>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</si>
  <si>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</si>
  <si>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</si>
  <si>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</si>
  <si>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</si>
  <si>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</si>
  <si>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</si>
  <si>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</si>
  <si>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</si>
  <si>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</si>
  <si>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</si>
  <si>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</si>
  <si>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</si>
  <si>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</si>
  <si>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</si>
  <si>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</si>
  <si>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</si>
  <si>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</si>
  <si>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</si>
  <si>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</si>
  <si>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</si>
  <si>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</si>
  <si>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</si>
  <si>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</si>
  <si>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</si>
  <si>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</si>
  <si>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</si>
  <si>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</si>
  <si>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</si>
  <si>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</si>
  <si>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</si>
  <si>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</si>
  <si>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</si>
  <si>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</si>
  <si>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</si>
  <si>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</si>
  <si>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</si>
  <si>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</si>
  <si>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</si>
  <si>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</si>
  <si>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</si>
  <si>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</si>
  <si>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</si>
  <si>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</si>
  <si>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</si>
  <si>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</si>
  <si>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</si>
  <si>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</si>
  <si>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</si>
  <si>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</si>
  <si>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</si>
  <si>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</si>
  <si>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</si>
  <si>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</si>
  <si>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</si>
  <si>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</si>
  <si>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</si>
  <si>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</si>
  <si>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</si>
  <si>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</si>
  <si>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</si>
  <si>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</si>
  <si>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</si>
  <si>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</si>
  <si>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</si>
  <si>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</si>
  <si>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</si>
  <si>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</si>
  <si>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</si>
  <si>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</si>
  <si>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</si>
  <si>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</si>
  <si>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</si>
  <si>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</si>
  <si>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</si>
  <si>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</si>
  <si>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</si>
  <si>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</si>
  <si>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</si>
  <si>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</si>
  <si>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</si>
  <si>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</si>
  <si>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</si>
  <si>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</si>
  <si>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</si>
  <si>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</si>
  <si>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</si>
  <si>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</si>
  <si>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</si>
  <si>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</si>
  <si>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</si>
  <si>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</si>
  <si>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</si>
  <si>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</si>
  <si>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</si>
  <si>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</si>
  <si>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</si>
  <si>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</si>
  <si>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</si>
  <si>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</si>
  <si>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</si>
  <si>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</si>
  <si>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</si>
  <si>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</si>
  <si>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</si>
  <si>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</si>
  <si>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</si>
  <si>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</si>
  <si>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</si>
  <si>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</si>
  <si>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</si>
  <si>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</si>
  <si>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</si>
  <si>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</si>
  <si>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</si>
  <si>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</si>
  <si>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</si>
  <si>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</si>
  <si>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</si>
  <si>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</si>
  <si>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</si>
  <si>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</si>
  <si>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</si>
  <si>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</si>
  <si>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</si>
  <si>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</si>
  <si>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</si>
  <si>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</si>
  <si>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</si>
  <si>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</si>
  <si>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</si>
  <si>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</si>
  <si>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</si>
  <si>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</si>
  <si>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</si>
  <si>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</si>
  <si>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</si>
  <si>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</si>
  <si>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</si>
  <si>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</si>
  <si>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</si>
  <si>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</si>
  <si>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</si>
  <si>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</si>
  <si>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</si>
  <si>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</si>
  <si>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</si>
  <si>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</si>
  <si>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</si>
  <si>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</si>
  <si>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</si>
  <si>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</si>
  <si>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</si>
  <si>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</si>
  <si>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</si>
  <si>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</si>
  <si>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</si>
  <si>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</si>
  <si>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</si>
  <si>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</si>
  <si>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</si>
  <si>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</si>
  <si>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</si>
  <si>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</si>
  <si>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</si>
  <si>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</si>
  <si>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</si>
  <si>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</si>
  <si>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</si>
  <si>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</si>
  <si>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</si>
  <si>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</si>
  <si>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</si>
  <si>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</si>
  <si>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</si>
  <si>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</si>
  <si>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</si>
  <si>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</si>
  <si>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</si>
  <si>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</si>
  <si>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</si>
  <si>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</si>
  <si>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</si>
  <si>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</si>
  <si>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</si>
  <si>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</si>
  <si>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</si>
  <si>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</si>
  <si>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</si>
  <si>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</si>
  <si>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</si>
  <si>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</si>
  <si>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</si>
  <si>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</si>
  <si>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</si>
  <si>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</si>
  <si>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</si>
  <si>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</si>
  <si>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</si>
  <si>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</si>
  <si>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</si>
  <si>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</si>
  <si>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</si>
  <si>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</si>
  <si>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</si>
  <si>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</si>
  <si>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</si>
  <si>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</si>
  <si>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</si>
  <si>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</si>
  <si>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</si>
  <si>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</si>
  <si>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</si>
  <si>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</si>
  <si>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</si>
  <si>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</si>
  <si>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</si>
  <si>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</si>
  <si>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</si>
  <si>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</si>
  <si>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</si>
  <si>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</si>
  <si>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</si>
  <si>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</si>
  <si>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</si>
  <si>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</si>
  <si>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</si>
  <si>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</si>
  <si>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</si>
  <si>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</si>
  <si>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</si>
  <si>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</si>
  <si>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</si>
  <si>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</si>
  <si>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</si>
  <si>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</si>
  <si>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</si>
  <si>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</si>
  <si>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</si>
  <si>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</si>
  <si>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</si>
  <si>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</si>
  <si>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</si>
  <si>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</si>
  <si>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</si>
  <si>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</si>
  <si>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</si>
  <si>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</si>
  <si>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</si>
  <si>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</si>
  <si>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</si>
  <si>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</si>
  <si>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</si>
  <si>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</si>
  <si>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</si>
  <si>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</si>
  <si>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</si>
  <si>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</si>
  <si>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</si>
  <si>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</si>
  <si>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</si>
  <si>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</si>
  <si>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</si>
  <si>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</si>
  <si>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</si>
  <si>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</si>
  <si>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</si>
  <si>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</si>
  <si>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</si>
  <si>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</si>
  <si>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</si>
  <si>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</si>
  <si>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</si>
  <si>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</si>
  <si>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</si>
  <si>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</si>
  <si>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</si>
  <si>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</si>
  <si>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</si>
  <si>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</si>
  <si>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</si>
  <si>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</si>
  <si>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</si>
  <si>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</si>
  <si>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</si>
  <si>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</si>
  <si>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</si>
  <si>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</si>
  <si>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</si>
  <si>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</si>
  <si>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</si>
  <si>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</si>
  <si>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</si>
  <si>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</si>
  <si>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</si>
  <si>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</si>
  <si>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</si>
  <si>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</si>
  <si>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</si>
  <si>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</si>
  <si>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</si>
  <si>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</si>
  <si>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</si>
  <si>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</si>
  <si>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</si>
  <si>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</si>
  <si>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</si>
  <si>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</si>
  <si>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</si>
  <si>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</si>
  <si>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</si>
  <si>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</si>
  <si>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</si>
  <si>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</si>
  <si>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</si>
  <si>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</si>
  <si>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</si>
  <si>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</si>
  <si>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</si>
  <si>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</si>
  <si>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</si>
  <si>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</si>
  <si>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</si>
  <si>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</si>
  <si>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</si>
  <si>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</si>
  <si>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</si>
  <si>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</si>
  <si>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</si>
  <si>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</si>
  <si>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</si>
  <si>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</si>
  <si>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</si>
  <si>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</si>
  <si>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</si>
  <si>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</si>
  <si>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</si>
  <si>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</si>
  <si>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</si>
  <si>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</si>
  <si>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</si>
  <si>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</si>
  <si>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</si>
  <si>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</si>
  <si>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</si>
  <si>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</si>
  <si>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</si>
  <si>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</si>
  <si>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</si>
  <si>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</si>
  <si>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</si>
  <si>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</si>
  <si>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</si>
  <si>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</si>
  <si>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</si>
  <si>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</si>
  <si>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</si>
  <si>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</si>
  <si>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</si>
  <si>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</si>
  <si>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</si>
  <si>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</si>
  <si>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</si>
  <si>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</si>
  <si>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</si>
  <si>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</si>
  <si>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</si>
  <si>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</si>
  <si>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</si>
  <si>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</si>
  <si>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</si>
  <si>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</si>
  <si>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</si>
  <si>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</si>
  <si>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</si>
  <si>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</si>
  <si>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</si>
  <si>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</si>
  <si>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</si>
  <si>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</si>
  <si>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</si>
  <si>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</si>
  <si>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</si>
  <si>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</si>
  <si>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</si>
  <si>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</si>
  <si>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</si>
  <si>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</si>
  <si>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</si>
  <si>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</si>
  <si>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</si>
  <si>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</si>
  <si>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</si>
  <si>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</si>
  <si>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</si>
  <si>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</si>
  <si>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</si>
  <si>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</si>
  <si>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</si>
  <si>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</si>
  <si>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</si>
  <si>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</si>
  <si>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</si>
  <si>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</si>
  <si>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</si>
  <si>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</si>
  <si>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</si>
  <si>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</si>
  <si>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</si>
  <si>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</si>
  <si>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</si>
  <si>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</si>
  <si>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</si>
  <si>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</si>
  <si>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</si>
  <si>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</si>
  <si>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</si>
  <si>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</si>
  <si>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</si>
  <si>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</si>
  <si>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</si>
  <si>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</si>
  <si>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</si>
  <si>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</si>
  <si>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</si>
  <si>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</si>
  <si>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</si>
  <si>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</si>
  <si>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</si>
  <si>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</si>
  <si>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</si>
  <si>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</si>
  <si>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</si>
  <si>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</si>
  <si>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</si>
  <si>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</si>
  <si>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</si>
  <si>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</si>
  <si>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</si>
  <si>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</si>
  <si>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</si>
  <si>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</si>
  <si>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</si>
  <si>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</si>
  <si>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</si>
  <si>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</si>
  <si>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</si>
  <si>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</si>
  <si>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</si>
  <si>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</si>
  <si>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</si>
  <si>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</si>
  <si>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</si>
  <si>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</si>
  <si>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</si>
  <si>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</si>
  <si>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</si>
  <si>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</si>
  <si>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</si>
  <si>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</si>
  <si>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</si>
  <si>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</si>
  <si>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</si>
  <si>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</si>
  <si>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</si>
  <si>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</si>
  <si>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</si>
  <si>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</si>
  <si>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</si>
  <si>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</si>
  <si>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</si>
  <si>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</si>
  <si>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</si>
  <si>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</si>
  <si>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</si>
  <si>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</si>
  <si>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</si>
  <si>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</si>
  <si>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</si>
  <si>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</si>
  <si>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</si>
  <si>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</si>
  <si>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</si>
  <si>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</si>
  <si>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</si>
  <si>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</si>
  <si>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</si>
  <si>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</si>
  <si>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</si>
  <si>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</si>
  <si>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</si>
  <si>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</si>
  <si>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</si>
  <si>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</si>
  <si>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</si>
  <si>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</si>
  <si>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</si>
  <si>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</si>
  <si>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</si>
  <si>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</si>
  <si>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</si>
  <si>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</si>
  <si>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</si>
  <si>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</si>
  <si>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</si>
  <si>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</si>
  <si>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</si>
  <si>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</si>
  <si>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</si>
  <si>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</si>
  <si>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</si>
  <si>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</si>
  <si>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</si>
  <si>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</si>
  <si>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</si>
  <si>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</si>
  <si>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</si>
  <si>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</si>
  <si>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</si>
  <si>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</si>
  <si>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</si>
  <si>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</si>
  <si>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</si>
  <si>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</si>
  <si>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</si>
  <si>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</si>
  <si>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</si>
  <si>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</si>
  <si>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</si>
  <si>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</si>
  <si>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</si>
  <si>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</si>
  <si>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</si>
  <si>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</si>
  <si>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</si>
  <si>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</si>
  <si>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</si>
  <si>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</si>
  <si>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</si>
  <si>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</si>
  <si>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</si>
  <si>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</si>
  <si>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</si>
  <si>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</si>
  <si>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</si>
  <si>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</si>
  <si>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</si>
  <si>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</si>
  <si>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</si>
  <si>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</si>
  <si>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</si>
  <si>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</si>
  <si>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</si>
  <si>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</si>
  <si>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</si>
  <si>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</si>
  <si>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</si>
  <si>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</si>
  <si>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</si>
  <si>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</si>
  <si>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</si>
  <si>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</si>
  <si>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</si>
  <si>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</si>
  <si>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</si>
  <si>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</si>
  <si>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</si>
  <si>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</si>
  <si>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</si>
  <si>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</si>
  <si>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</si>
  <si>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</si>
  <si>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</si>
  <si>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</si>
  <si>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</si>
  <si>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</si>
  <si>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</si>
  <si>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</si>
  <si>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</si>
  <si>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</si>
  <si>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</si>
  <si>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</si>
  <si>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</si>
  <si>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</si>
  <si>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</si>
  <si>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</si>
  <si>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</si>
  <si>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</si>
  <si>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</si>
  <si>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</si>
  <si>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</si>
  <si>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</si>
  <si>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</si>
  <si>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</si>
  <si>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</si>
  <si>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</si>
  <si>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</si>
  <si>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</si>
  <si>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</si>
  <si>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</si>
  <si>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</si>
  <si>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</si>
  <si>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</si>
  <si>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</si>
  <si>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</si>
  <si>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</si>
  <si>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</si>
  <si>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</si>
  <si>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</si>
  <si>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</si>
  <si>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</si>
  <si>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</si>
  <si>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</si>
  <si>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</si>
  <si>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</si>
  <si>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</si>
  <si>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</si>
  <si>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</si>
  <si>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</si>
  <si>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</si>
  <si>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</si>
  <si>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</si>
  <si>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</si>
  <si>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</si>
  <si>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</si>
  <si>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</si>
  <si>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</si>
  <si>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</si>
  <si>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</si>
  <si>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</si>
  <si>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</si>
  <si>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</si>
  <si>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</si>
  <si>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</si>
  <si>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</si>
  <si>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</si>
  <si>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</si>
  <si>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</si>
  <si>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</si>
  <si>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</si>
  <si>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</si>
  <si>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</si>
  <si>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</si>
  <si>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</si>
  <si>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</si>
  <si>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</si>
  <si>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</si>
  <si>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</si>
  <si>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</si>
  <si>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</si>
  <si>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</si>
  <si>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</si>
  <si>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</si>
  <si>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</si>
  <si>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</si>
  <si>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</si>
  <si>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</si>
  <si>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</si>
  <si>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</si>
  <si>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</si>
  <si>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</si>
  <si>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</si>
  <si>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</si>
  <si>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</si>
  <si>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</si>
  <si>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</si>
  <si>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</si>
  <si>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</si>
  <si>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</si>
  <si>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</si>
  <si>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</si>
  <si>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</si>
  <si>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</si>
  <si>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</si>
  <si>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</si>
  <si>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</si>
  <si>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</si>
  <si>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</si>
  <si>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</si>
  <si>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</si>
  <si>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</si>
  <si>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</si>
  <si>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</si>
  <si>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</si>
  <si>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</si>
  <si>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</si>
  <si>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</si>
  <si>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</si>
  <si>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</si>
  <si>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</si>
  <si>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</si>
  <si>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</si>
  <si>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</si>
  <si>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</si>
  <si>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</si>
  <si>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</si>
  <si>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</si>
  <si>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</si>
  <si>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</si>
  <si>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</si>
  <si>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</si>
  <si>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</si>
  <si>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</si>
  <si>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</si>
  <si>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</si>
  <si>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</si>
  <si>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</si>
  <si>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</si>
  <si>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</si>
  <si>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</si>
  <si>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</si>
  <si>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</si>
  <si>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</si>
  <si>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</si>
  <si>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</si>
  <si>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</si>
  <si>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</si>
  <si>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</si>
  <si>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</si>
  <si>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</si>
  <si>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</si>
  <si>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</si>
  <si>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</si>
  <si>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</si>
  <si>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</si>
  <si>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</si>
  <si>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</si>
  <si>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</si>
  <si>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</si>
  <si>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</si>
  <si>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</si>
  <si>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</si>
  <si>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</si>
  <si>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</si>
  <si>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</si>
  <si>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</si>
  <si>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</si>
  <si>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</si>
  <si>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</si>
  <si>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</si>
  <si>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</si>
  <si>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</si>
  <si>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</si>
  <si>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</si>
  <si>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</si>
  <si>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</si>
  <si>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</si>
  <si>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</si>
  <si>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</si>
  <si>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</si>
  <si>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</si>
  <si>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</si>
  <si>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</si>
  <si>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</si>
  <si>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</si>
  <si>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</si>
  <si>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</si>
  <si>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</si>
  <si>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</si>
  <si>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</si>
  <si>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</si>
  <si>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</si>
  <si>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</si>
  <si>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</si>
  <si>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</si>
  <si>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</si>
  <si>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</si>
  <si>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</si>
  <si>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</si>
  <si>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</si>
  <si>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</si>
  <si>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</si>
  <si>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</si>
  <si>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</si>
  <si>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</si>
  <si>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</si>
  <si>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</si>
  <si>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</si>
  <si>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</si>
  <si>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</si>
  <si>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</si>
  <si>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</si>
  <si>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</si>
  <si>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</si>
  <si>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</si>
  <si>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</si>
  <si>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</si>
  <si>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</si>
  <si>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</si>
  <si>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</si>
  <si>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</si>
  <si>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</si>
  <si>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</si>
  <si>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</si>
  <si>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</si>
  <si>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</si>
  <si>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</si>
  <si>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</si>
  <si>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</si>
  <si>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</si>
  <si>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</si>
  <si>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</si>
  <si>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</si>
  <si>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</si>
  <si>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</si>
  <si>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</si>
  <si>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</si>
  <si>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</si>
  <si>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</si>
  <si>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</si>
  <si>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</si>
  <si>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</si>
  <si>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</si>
  <si>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</si>
  <si>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</si>
  <si>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</si>
  <si>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</si>
  <si>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</si>
  <si>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</si>
  <si>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</si>
  <si>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</si>
  <si>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</si>
  <si>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</si>
  <si>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</si>
  <si>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</si>
  <si>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</si>
  <si>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</si>
  <si>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</si>
  <si>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</si>
  <si>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</si>
  <si>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</si>
  <si>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</si>
  <si>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</si>
  <si>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</si>
  <si>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</si>
  <si>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</si>
  <si>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</si>
  <si>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</si>
  <si>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</si>
  <si>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</si>
  <si>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</si>
  <si>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</si>
  <si>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</si>
  <si>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</si>
  <si>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</si>
  <si>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</si>
  <si>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</si>
  <si>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</si>
  <si>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</si>
  <si>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</si>
  <si>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</si>
  <si>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</si>
  <si>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</si>
  <si>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</si>
  <si>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</si>
  <si>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</si>
  <si>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</si>
  <si>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</si>
  <si>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</si>
  <si>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</si>
  <si>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</si>
  <si>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</si>
  <si>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</si>
  <si>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</si>
  <si>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</si>
  <si>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</si>
  <si>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</si>
  <si>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</si>
  <si>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</si>
  <si>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</si>
  <si>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</si>
  <si>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</si>
  <si>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</si>
  <si>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</si>
  <si>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</si>
  <si>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</si>
  <si>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</si>
  <si>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</si>
  <si>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</si>
  <si>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</si>
  <si>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</si>
  <si>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</si>
  <si>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</si>
  <si>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</si>
  <si>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</si>
  <si>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</si>
  <si>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</si>
  <si>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</si>
  <si>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</si>
  <si>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</si>
  <si>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</si>
  <si>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</si>
  <si>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</si>
  <si>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</si>
  <si>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</si>
  <si>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</si>
  <si>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</si>
  <si>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</si>
  <si>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</si>
  <si>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</si>
  <si>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</si>
  <si>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</si>
  <si>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</si>
  <si>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</si>
  <si>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</si>
  <si>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</si>
  <si>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</si>
  <si>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</si>
  <si>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</si>
  <si>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</si>
  <si>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</si>
  <si>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</si>
  <si>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</si>
  <si>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</si>
  <si>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</si>
  <si>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</si>
  <si>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</si>
  <si>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</si>
  <si>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</si>
  <si>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</si>
  <si>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</si>
  <si>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</si>
  <si>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</si>
  <si>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</si>
  <si>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</si>
  <si>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</si>
  <si>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</si>
  <si>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</si>
  <si>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</si>
  <si>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</si>
  <si>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</si>
  <si>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</si>
  <si>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</si>
  <si>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</si>
  <si>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</si>
  <si>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</si>
  <si>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</si>
  <si>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</si>
  <si>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</si>
  <si>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</si>
  <si>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</si>
  <si>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</si>
  <si>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</si>
  <si>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</si>
  <si>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</si>
  <si>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</si>
  <si>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</si>
  <si>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</si>
  <si>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</si>
  <si>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</si>
  <si>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</si>
  <si>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</si>
  <si>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</si>
  <si>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</si>
  <si>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</si>
  <si>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</si>
  <si>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</si>
  <si>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</si>
  <si>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</si>
  <si>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</si>
  <si>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</si>
  <si>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</si>
  <si>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</si>
  <si>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</si>
  <si>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</si>
  <si>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</si>
  <si>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</si>
  <si>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</si>
  <si>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</si>
  <si>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</si>
  <si>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</si>
  <si>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</si>
  <si>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</si>
  <si>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</si>
  <si>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</si>
  <si>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</si>
  <si>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</si>
  <si>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</si>
  <si>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</si>
  <si>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</si>
  <si>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</si>
  <si>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</si>
  <si>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</si>
  <si>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</si>
  <si>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</si>
  <si>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</si>
  <si>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</si>
  <si>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</si>
  <si>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</si>
  <si>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</si>
  <si>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</si>
  <si>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</si>
  <si>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</si>
  <si>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</si>
  <si>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</si>
  <si>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</si>
  <si>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</si>
  <si>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</si>
  <si>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</si>
  <si>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</si>
  <si>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</si>
  <si>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</si>
  <si>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</si>
  <si>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</si>
  <si>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</si>
  <si>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</si>
  <si>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</si>
  <si>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</si>
  <si>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</si>
  <si>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</si>
  <si>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</si>
  <si>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</si>
  <si>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</si>
  <si>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</si>
  <si>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</si>
  <si>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</si>
  <si>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</si>
  <si>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</si>
  <si>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</si>
  <si>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</si>
  <si>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</si>
  <si>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</si>
  <si>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</si>
  <si>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</si>
  <si>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</si>
  <si>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</si>
  <si>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</si>
  <si>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</si>
  <si>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</si>
  <si>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</si>
  <si>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</si>
  <si>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</si>
  <si>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</si>
  <si>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</si>
  <si>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</si>
  <si>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</si>
  <si>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</si>
  <si>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</si>
  <si>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</si>
  <si>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</si>
  <si>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</si>
  <si>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</si>
  <si>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</si>
  <si>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</si>
  <si>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</si>
  <si>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</si>
  <si>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</si>
  <si>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</si>
  <si>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</si>
  <si>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</si>
  <si>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</si>
  <si>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</si>
  <si>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</si>
  <si>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</si>
  <si>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</si>
  <si>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</si>
  <si>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</si>
  <si>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</si>
  <si>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</si>
  <si>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</si>
  <si>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</si>
  <si>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</si>
  <si>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</si>
  <si>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</si>
  <si>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</si>
  <si>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</si>
  <si>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</si>
  <si>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</si>
  <si>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</si>
  <si>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</si>
  <si>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</si>
  <si>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</si>
  <si>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</si>
  <si>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</si>
  <si>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</si>
  <si>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</si>
  <si>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</si>
  <si>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</si>
  <si>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</si>
  <si>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</si>
  <si>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</si>
  <si>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</si>
  <si>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</si>
  <si>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</si>
  <si>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</si>
  <si>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</si>
  <si>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</si>
  <si>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</si>
  <si>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</si>
  <si>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</si>
  <si>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</si>
  <si>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</si>
  <si>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</si>
  <si>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</si>
  <si>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</si>
  <si>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</si>
  <si>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</si>
  <si>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</si>
  <si>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</si>
  <si>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</si>
  <si>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</si>
  <si>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</si>
  <si>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</si>
  <si>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</si>
  <si>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</si>
  <si>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</si>
  <si>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</si>
  <si>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</si>
  <si>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</si>
  <si>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</si>
  <si>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</si>
  <si>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</si>
  <si>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</si>
  <si>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</si>
  <si>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</si>
  <si>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</si>
  <si>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</si>
  <si>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</si>
  <si>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</si>
  <si>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</si>
  <si>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</si>
  <si>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</si>
  <si>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</si>
  <si>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</si>
  <si>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</si>
  <si>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</si>
  <si>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</si>
  <si>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</si>
  <si>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</si>
  <si>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</si>
  <si>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</si>
  <si>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</si>
  <si>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</si>
  <si>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</si>
  <si>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</si>
  <si>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</si>
  <si>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</si>
  <si>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</si>
  <si>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</si>
  <si>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</si>
  <si>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</si>
  <si>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</si>
  <si>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</si>
  <si>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</si>
  <si>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</si>
  <si>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</si>
  <si>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</si>
  <si>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</si>
  <si>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</si>
  <si>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</si>
  <si>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</si>
  <si>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</si>
  <si>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</si>
  <si>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</si>
  <si>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</si>
  <si>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</si>
  <si>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</si>
  <si>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</si>
  <si>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</si>
  <si>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</si>
  <si>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</si>
  <si>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</si>
  <si>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</si>
  <si>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</si>
  <si>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</si>
  <si>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</si>
  <si>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</si>
  <si>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</si>
  <si>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</si>
  <si>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</si>
  <si>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</si>
  <si>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</si>
  <si>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</si>
  <si>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</si>
  <si>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</si>
  <si>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</si>
  <si>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</si>
  <si>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</si>
  <si>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</si>
  <si>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</si>
  <si>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</si>
  <si>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</si>
  <si>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</si>
  <si>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</si>
  <si>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</si>
  <si>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</si>
  <si>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</si>
  <si>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</si>
  <si>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</si>
  <si>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</si>
  <si>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</si>
  <si>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</si>
  <si>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</si>
  <si>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</si>
  <si>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</si>
  <si>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</si>
  <si>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</si>
  <si>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</si>
  <si>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</si>
  <si>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</si>
  <si>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</si>
  <si>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</si>
  <si>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</si>
  <si>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</si>
  <si>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</si>
  <si>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</si>
  <si>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</si>
  <si>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</si>
  <si>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</si>
  <si>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</si>
  <si>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</si>
  <si>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</si>
  <si>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</si>
  <si>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</si>
  <si>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</si>
  <si>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</si>
  <si>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</si>
  <si>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</si>
  <si>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</si>
  <si>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</si>
  <si>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</si>
  <si>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</si>
  <si>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</si>
  <si>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</si>
  <si>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</si>
  <si>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</si>
  <si>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</si>
  <si>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</si>
  <si>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</si>
  <si>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</si>
  <si>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</si>
  <si>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</si>
  <si>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</si>
  <si>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</si>
  <si>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</si>
  <si>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</si>
  <si>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</si>
  <si>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</si>
  <si>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</si>
  <si>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</si>
  <si>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</si>
  <si>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</si>
  <si>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</si>
  <si>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</si>
  <si>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</si>
  <si>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</si>
  <si>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</si>
  <si>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</si>
  <si>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</si>
  <si>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</si>
  <si>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</si>
  <si>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</si>
  <si>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</si>
  <si>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</si>
  <si>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</si>
  <si>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</si>
  <si>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</si>
  <si>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</si>
  <si>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</si>
  <si>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</si>
  <si>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</si>
  <si>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</si>
  <si>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</si>
  <si>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</si>
  <si>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</si>
  <si>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</si>
  <si>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</si>
  <si>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</si>
  <si>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</si>
  <si>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</si>
  <si>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</si>
  <si>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</si>
  <si>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</si>
  <si>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</si>
  <si>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</si>
  <si>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</si>
  <si>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</si>
  <si>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</si>
  <si>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</si>
  <si>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</si>
  <si>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</si>
  <si>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</si>
  <si>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</si>
  <si>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</si>
  <si>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</si>
  <si>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</si>
  <si>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</si>
  <si>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</si>
  <si>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</si>
  <si>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</si>
  <si>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</si>
  <si>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</si>
  <si>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</si>
  <si>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</si>
  <si>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</si>
  <si>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</si>
  <si>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</si>
  <si>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</si>
  <si>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</si>
  <si>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</si>
  <si>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</si>
  <si>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</si>
  <si>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</si>
  <si>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</si>
  <si>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</si>
  <si>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</si>
  <si>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</si>
  <si>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</si>
  <si>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</si>
  <si>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</si>
  <si>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</si>
  <si>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</si>
  <si>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</si>
  <si>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</si>
  <si>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</si>
  <si>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</si>
  <si>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</si>
  <si>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</si>
  <si>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</si>
  <si>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</si>
  <si>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</si>
  <si>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</si>
  <si>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</si>
  <si>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</si>
  <si>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</si>
  <si>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</si>
  <si>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</si>
  <si>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</si>
  <si>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</si>
  <si>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</si>
  <si>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</si>
  <si>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</si>
  <si>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</si>
  <si>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</si>
  <si>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</si>
  <si>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</si>
  <si>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</si>
  <si>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</si>
  <si>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</si>
  <si>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</si>
  <si>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</si>
  <si>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</si>
  <si>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</si>
  <si>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</si>
  <si>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</si>
  <si>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</si>
  <si>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</si>
  <si>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</si>
  <si>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</si>
  <si>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</si>
  <si>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</si>
  <si>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</si>
  <si>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</si>
  <si>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</si>
  <si>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</si>
  <si>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</si>
  <si>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</si>
  <si>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</si>
  <si>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</si>
  <si>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</si>
  <si>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</si>
  <si>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</si>
  <si>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</si>
  <si>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</si>
  <si>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</si>
  <si>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</si>
  <si>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</si>
  <si>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</si>
  <si>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</si>
  <si>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</si>
  <si>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</si>
  <si>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</si>
  <si>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</si>
  <si>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</si>
  <si>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</si>
  <si>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</si>
  <si>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</si>
  <si>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</si>
  <si>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</si>
  <si>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</si>
  <si>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</si>
  <si>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</si>
  <si>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</si>
  <si>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</si>
  <si>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</si>
  <si>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</si>
  <si>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</si>
  <si>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</si>
  <si>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</si>
  <si>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</si>
  <si>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</si>
  <si>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</si>
  <si>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</si>
  <si>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</si>
  <si>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</si>
  <si>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</si>
  <si>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</si>
  <si>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</si>
  <si>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</si>
  <si>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</si>
  <si>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</si>
  <si>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</si>
  <si>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</si>
  <si>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</si>
  <si>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</si>
  <si>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</si>
  <si>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</si>
  <si>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</si>
  <si>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</si>
  <si>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</si>
  <si>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</si>
  <si>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</si>
  <si>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</si>
  <si>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</si>
  <si>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</si>
  <si>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</si>
  <si>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</si>
  <si>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</si>
  <si>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</si>
  <si>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</si>
  <si>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</si>
  <si>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</si>
  <si>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</si>
  <si>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</si>
  <si>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</si>
  <si>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</si>
  <si>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</si>
  <si>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</si>
  <si>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</si>
  <si>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</si>
  <si>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</si>
  <si>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</si>
  <si>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</si>
  <si>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</si>
  <si>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</si>
  <si>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</si>
  <si>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</si>
  <si>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</si>
  <si>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</si>
  <si>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</si>
  <si>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</si>
  <si>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</si>
  <si>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</si>
  <si>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</si>
  <si>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</si>
  <si>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</si>
  <si>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</si>
  <si>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</si>
  <si>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</si>
  <si>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</si>
  <si>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</si>
  <si>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</si>
  <si>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</si>
  <si>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</si>
  <si>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</si>
  <si>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</si>
  <si>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</si>
  <si>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</si>
  <si>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</si>
  <si>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</si>
  <si>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</si>
  <si>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</si>
  <si>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</si>
  <si>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</si>
  <si>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</si>
  <si>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</si>
  <si>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</si>
  <si>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</si>
  <si>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</si>
  <si>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</si>
  <si>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</si>
  <si>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</si>
  <si>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</si>
  <si>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</si>
  <si>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</si>
  <si>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</si>
  <si>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</si>
  <si>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</si>
  <si>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</si>
  <si>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</si>
  <si>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</si>
  <si>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</si>
  <si>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</si>
  <si>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</si>
  <si>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</si>
  <si>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</si>
  <si>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</si>
  <si>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</si>
  <si>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</si>
  <si>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</si>
  <si>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</si>
  <si>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</si>
  <si>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</si>
  <si>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</si>
  <si>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</si>
  <si>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</si>
  <si>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</si>
  <si>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</si>
  <si>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</si>
  <si>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</si>
  <si>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</si>
  <si>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</si>
  <si>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</si>
  <si>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</si>
  <si>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</si>
  <si>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</si>
  <si>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</si>
  <si>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</si>
  <si>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</si>
  <si>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</si>
  <si>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</si>
  <si>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</si>
  <si>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</si>
  <si>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</si>
  <si>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</si>
  <si>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</si>
  <si>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</si>
  <si>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</si>
  <si>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</si>
  <si>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</si>
  <si>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</si>
  <si>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</si>
  <si>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</si>
  <si>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</si>
  <si>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</si>
  <si>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</si>
  <si>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</si>
  <si>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</si>
  <si>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</si>
  <si>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</si>
  <si>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</si>
  <si>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</si>
  <si>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</si>
  <si>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</si>
  <si>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</si>
  <si>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</si>
  <si>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</si>
  <si>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</si>
  <si>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</si>
  <si>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</si>
  <si>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</si>
  <si>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</si>
  <si>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</si>
  <si>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</si>
  <si>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</si>
  <si>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</si>
  <si>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</si>
  <si>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</si>
  <si>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</si>
  <si>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</si>
  <si>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</si>
  <si>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</si>
  <si>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</si>
  <si>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</si>
  <si>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</si>
  <si>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</si>
  <si>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</si>
  <si>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</si>
  <si>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</si>
  <si>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</si>
  <si>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</si>
  <si>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</si>
  <si>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</si>
  <si>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</si>
  <si>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</si>
  <si>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</si>
  <si>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</si>
  <si>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</si>
  <si>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</si>
  <si>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</si>
  <si>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</si>
  <si>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</si>
  <si>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</si>
  <si>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</si>
  <si>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</si>
  <si>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</si>
  <si>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</si>
  <si>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</si>
  <si>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</si>
  <si>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</si>
  <si>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</si>
  <si>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</si>
  <si>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</si>
  <si>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</si>
  <si>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</si>
  <si>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</si>
  <si>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</si>
  <si>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</si>
  <si>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</si>
  <si>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</si>
  <si>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</si>
  <si>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</si>
  <si>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</si>
  <si>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</si>
  <si>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</si>
  <si>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</si>
  <si>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</si>
  <si>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</si>
  <si>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</si>
  <si>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</si>
  <si>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</si>
  <si>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</si>
  <si>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</si>
  <si>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</si>
  <si>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</si>
  <si>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</si>
  <si>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</si>
  <si>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</si>
  <si>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</si>
  <si>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</si>
  <si>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</si>
  <si>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</si>
  <si>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</si>
  <si>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</si>
  <si>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</si>
  <si>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</si>
  <si>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</si>
  <si>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</si>
  <si>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</si>
  <si>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</si>
  <si>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</si>
  <si>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</si>
  <si>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</si>
  <si>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</si>
  <si>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</si>
  <si>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</si>
  <si>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</si>
  <si>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</si>
  <si>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</si>
  <si>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</si>
  <si>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</si>
  <si>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</si>
  <si>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</si>
  <si>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</si>
  <si>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</si>
  <si>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</si>
  <si>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</si>
  <si>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</si>
  <si>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</si>
  <si>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</si>
  <si>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</si>
  <si>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</si>
  <si>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</si>
  <si>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</si>
  <si>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</si>
  <si>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</si>
  <si>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</si>
  <si>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</si>
  <si>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</si>
  <si>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</si>
  <si>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</si>
  <si>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</si>
  <si>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</si>
  <si>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</si>
  <si>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</si>
  <si>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</si>
  <si>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</si>
  <si>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</si>
  <si>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</si>
  <si>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</si>
  <si>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</si>
  <si>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</si>
  <si>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</si>
  <si>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</si>
  <si>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</si>
  <si>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</si>
  <si>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</si>
  <si>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</si>
  <si>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</si>
  <si>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</si>
  <si>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</si>
  <si>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</si>
  <si>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</si>
  <si>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</si>
  <si>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</si>
  <si>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</si>
  <si>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</si>
  <si>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</si>
  <si>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</si>
  <si>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</si>
  <si>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</si>
  <si>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</si>
  <si>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</si>
  <si>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</si>
  <si>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</si>
  <si>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</si>
  <si>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</si>
  <si>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</si>
  <si>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</si>
  <si>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</si>
  <si>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</si>
  <si>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</si>
  <si>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</si>
  <si>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</si>
  <si>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</si>
  <si>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</si>
  <si>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</si>
  <si>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</si>
  <si>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</si>
  <si>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</si>
  <si>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</si>
  <si>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</si>
  <si>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</si>
  <si>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</si>
  <si>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</si>
  <si>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</si>
  <si>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</si>
  <si>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</si>
  <si>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</si>
  <si>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</si>
  <si>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</si>
  <si>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</si>
  <si>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</si>
  <si>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</si>
  <si>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</si>
  <si>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</si>
  <si>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</si>
  <si>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</si>
  <si>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</si>
  <si>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</si>
  <si>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</si>
  <si>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</si>
  <si>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</si>
  <si>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</si>
  <si>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</si>
  <si>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</si>
  <si>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</si>
  <si>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</si>
  <si>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</si>
  <si>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</si>
  <si>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</si>
  <si>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</si>
  <si>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</si>
  <si>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</si>
  <si>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</si>
  <si>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</si>
  <si>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</si>
  <si>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</si>
  <si>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</si>
  <si>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</si>
  <si>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</si>
  <si>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</si>
  <si>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</si>
  <si>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</si>
  <si>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</si>
  <si>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</si>
  <si>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</si>
  <si>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</si>
  <si>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</si>
  <si>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</si>
  <si>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</si>
  <si>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</si>
  <si>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</si>
  <si>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</si>
  <si>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</si>
  <si>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</si>
  <si>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</si>
  <si>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</si>
  <si>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</si>
  <si>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</si>
  <si>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</si>
  <si>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</si>
  <si>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</si>
  <si>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</si>
  <si>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</si>
  <si>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</si>
  <si>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</si>
  <si>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</si>
  <si>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</si>
  <si>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</si>
  <si>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</si>
  <si>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</si>
  <si>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</si>
  <si>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</si>
  <si>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</si>
  <si>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</si>
  <si>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</si>
  <si>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</si>
  <si>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</si>
  <si>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</si>
  <si>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</si>
  <si>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</si>
  <si>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</si>
  <si>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</si>
  <si>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</si>
  <si>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</si>
  <si>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</si>
  <si>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</si>
  <si>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</si>
  <si>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</si>
  <si>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</si>
  <si>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</si>
  <si>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</si>
  <si>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</si>
  <si>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</si>
  <si>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</si>
  <si>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</si>
  <si>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</si>
  <si>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</si>
  <si>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</si>
  <si>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</si>
  <si>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</si>
  <si>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</si>
  <si>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</si>
  <si>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</si>
  <si>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</si>
  <si>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</si>
  <si>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</si>
  <si>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</si>
  <si>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</si>
  <si>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</si>
  <si>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</si>
  <si>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</si>
  <si>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</si>
  <si>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</si>
  <si>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</si>
  <si>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</si>
  <si>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</si>
  <si>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</si>
  <si>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</si>
  <si>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</si>
  <si>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</si>
  <si>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</si>
  <si>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</si>
  <si>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</si>
  <si>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</si>
  <si>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</si>
  <si>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</si>
  <si>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</si>
  <si>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</si>
  <si>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</si>
  <si>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</si>
  <si>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</si>
  <si>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</si>
  <si>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</si>
  <si>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</si>
  <si>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</si>
  <si>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</si>
  <si>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</si>
  <si>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</si>
  <si>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</si>
  <si>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</si>
  <si>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</si>
  <si>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</si>
  <si>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</si>
  <si>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</si>
  <si>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</si>
  <si>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</si>
  <si>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</si>
  <si>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</si>
  <si>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</si>
  <si>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</si>
  <si>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</si>
  <si>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</si>
  <si>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</si>
  <si>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</si>
  <si>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</si>
  <si>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</si>
  <si>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</si>
  <si>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</si>
  <si>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</si>
  <si>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</si>
  <si>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</si>
  <si>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</si>
  <si>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</si>
  <si>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</si>
  <si>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</si>
  <si>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</si>
  <si>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</si>
  <si>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</si>
  <si>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</si>
  <si>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</si>
  <si>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</si>
  <si>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</si>
  <si>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</si>
  <si>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</si>
  <si>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</si>
  <si>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</si>
  <si>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</si>
  <si>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</si>
  <si>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</si>
  <si>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</si>
  <si>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</si>
  <si>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</si>
  <si>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</si>
  <si>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</si>
  <si>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</si>
  <si>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</si>
  <si>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</si>
  <si>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</si>
  <si>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</si>
  <si>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</si>
  <si>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</si>
  <si>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</si>
  <si>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</si>
  <si>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</si>
  <si>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</si>
  <si>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</si>
  <si>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</si>
  <si>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</si>
  <si>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</si>
  <si>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</si>
  <si>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</si>
  <si>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</si>
  <si>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</si>
  <si>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</si>
  <si>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</si>
  <si>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</si>
  <si>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</si>
  <si>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</si>
  <si>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</si>
  <si>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</si>
  <si>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</si>
  <si>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</si>
  <si>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</si>
  <si>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</si>
  <si>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</si>
  <si>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</si>
  <si>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</si>
  <si>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</si>
  <si>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</si>
  <si>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</si>
  <si>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</si>
  <si>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</si>
  <si>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</si>
  <si>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</si>
  <si>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</si>
  <si>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</si>
  <si>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</si>
  <si>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</si>
  <si>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</si>
  <si>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</si>
  <si>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</si>
  <si>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</si>
  <si>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</si>
  <si>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</si>
  <si>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</si>
  <si>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</si>
  <si>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</si>
  <si>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</si>
  <si>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</si>
  <si>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</si>
  <si>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</si>
  <si>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</si>
  <si>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</si>
  <si>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</si>
  <si>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</si>
  <si>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</si>
  <si>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</si>
  <si>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</si>
  <si>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</si>
  <si>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</si>
  <si>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</si>
  <si>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</si>
  <si>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</si>
  <si>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</si>
  <si>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</si>
  <si>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</si>
  <si>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</si>
  <si>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</si>
  <si>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</si>
  <si>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</si>
  <si>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</si>
  <si>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</si>
  <si>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</si>
  <si>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</si>
  <si>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</si>
  <si>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</si>
  <si>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</si>
  <si>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</si>
  <si>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</si>
  <si>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</si>
  <si>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</si>
  <si>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</si>
  <si>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</si>
  <si>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</si>
  <si>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</si>
  <si>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</si>
  <si>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</si>
  <si>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</si>
  <si>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</si>
  <si>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</si>
  <si>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</si>
  <si>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</si>
  <si>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</si>
  <si>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</si>
  <si>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</si>
  <si>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</si>
  <si>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</si>
  <si>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</si>
  <si>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</si>
  <si>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</si>
  <si>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</si>
  <si>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</si>
  <si>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</si>
  <si>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</si>
  <si>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</si>
  <si>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</si>
  <si>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</si>
  <si>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</si>
  <si>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</si>
  <si>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</si>
  <si>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</si>
  <si>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</si>
  <si>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</si>
  <si>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</si>
  <si>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</si>
  <si>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</si>
  <si>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</si>
  <si>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</si>
  <si>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</si>
  <si>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</si>
  <si>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</si>
  <si>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</si>
  <si>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</si>
  <si>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</si>
  <si>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</si>
  <si>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</si>
  <si>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</si>
  <si>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</si>
  <si>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</si>
  <si>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</si>
  <si>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</si>
  <si>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</si>
  <si>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</si>
  <si>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</si>
  <si>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</si>
  <si>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</si>
  <si>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</si>
  <si>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</si>
  <si>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</si>
  <si>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</si>
  <si>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</si>
  <si>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</si>
  <si>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</si>
  <si>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</si>
  <si>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</si>
  <si>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</si>
  <si>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</si>
  <si>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</si>
  <si>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</si>
  <si>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</si>
  <si>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</si>
  <si>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</si>
  <si>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</si>
  <si>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</si>
  <si>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</si>
  <si>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</si>
  <si>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</si>
  <si>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</si>
  <si>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</si>
  <si>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</si>
  <si>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</si>
  <si>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</si>
  <si>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</si>
  <si>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</si>
  <si>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</si>
  <si>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</si>
  <si>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</si>
  <si>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</si>
  <si>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</si>
  <si>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</si>
  <si>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</si>
  <si>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</si>
  <si>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</si>
  <si>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</si>
  <si>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</si>
  <si>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</si>
  <si>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</si>
  <si>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</si>
  <si>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</si>
  <si>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</si>
  <si>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</si>
  <si>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</si>
  <si>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</si>
  <si>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</si>
  <si>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</si>
  <si>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</si>
  <si>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</si>
  <si>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</si>
  <si>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</si>
  <si>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</si>
  <si>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</si>
  <si>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</si>
  <si>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</si>
  <si>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</si>
  <si>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</si>
  <si>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</si>
  <si>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</si>
  <si>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</si>
  <si>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</si>
  <si>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</si>
  <si>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</si>
  <si>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</si>
  <si>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</si>
  <si>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</si>
  <si>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</si>
  <si>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</si>
  <si>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</si>
  <si>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</si>
  <si>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</si>
  <si>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</si>
  <si>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</si>
  <si>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</si>
  <si>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</si>
  <si>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</si>
  <si>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</si>
  <si>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</si>
  <si>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</si>
  <si>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</si>
  <si>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</si>
  <si>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</si>
  <si>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</si>
  <si>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</si>
  <si>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</si>
  <si>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</si>
  <si>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</si>
  <si>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</si>
  <si>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</si>
  <si>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</si>
  <si>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</si>
  <si>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</si>
  <si>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</si>
  <si>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</si>
  <si>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</si>
  <si>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</si>
  <si>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</si>
  <si>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</si>
  <si>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</si>
  <si>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</si>
  <si>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</si>
  <si>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</si>
  <si>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</si>
  <si>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</si>
  <si>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</si>
  <si>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</si>
  <si>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</si>
  <si>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</si>
  <si>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</si>
  <si>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</si>
  <si>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</si>
  <si>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</si>
  <si>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</si>
  <si>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</si>
  <si>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</si>
  <si>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</si>
  <si>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</si>
  <si>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</si>
  <si>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</si>
  <si>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</si>
  <si>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</si>
  <si>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</si>
  <si>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</si>
  <si>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</si>
  <si>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</si>
  <si>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</si>
  <si>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</si>
  <si>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</si>
  <si>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</si>
  <si>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</si>
  <si>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</si>
  <si>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</si>
  <si>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</si>
  <si>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</si>
  <si>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</si>
  <si>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</si>
  <si>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</si>
  <si>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</si>
  <si>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</si>
  <si>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</si>
  <si>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</si>
  <si>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</si>
  <si>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</si>
  <si>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</si>
  <si>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</si>
  <si>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</si>
  <si>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</si>
  <si>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</si>
  <si>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</si>
  <si>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</si>
  <si>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</si>
  <si>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</si>
  <si>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</si>
  <si>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</si>
  <si>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</si>
  <si>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</si>
  <si>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</si>
  <si>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</si>
  <si>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</si>
  <si>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</si>
  <si>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</si>
  <si>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</si>
  <si>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</si>
  <si>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</si>
  <si>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</si>
  <si>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</si>
  <si>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</si>
  <si>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</si>
  <si>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</si>
  <si>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</si>
  <si>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</si>
  <si>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</si>
  <si>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</si>
  <si>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</si>
  <si>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</si>
  <si>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</si>
  <si>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</si>
  <si>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</si>
  <si>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</si>
  <si>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</si>
  <si>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</si>
  <si>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</si>
  <si>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</si>
  <si>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</si>
  <si>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</si>
  <si>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</si>
  <si>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</si>
  <si>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</si>
  <si>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</si>
  <si>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</si>
  <si>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</si>
  <si>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</si>
  <si>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</si>
  <si>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</si>
  <si>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</si>
  <si>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</si>
  <si>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</si>
  <si>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</si>
  <si>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</si>
  <si>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</si>
  <si>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</si>
  <si>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</si>
  <si>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</si>
  <si>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</si>
  <si>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</si>
  <si>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</si>
  <si>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</si>
  <si>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</si>
  <si>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</si>
  <si>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</si>
  <si>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</si>
  <si>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</si>
  <si>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</si>
  <si>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</si>
  <si>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</si>
  <si>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</si>
  <si>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</si>
  <si>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</si>
  <si>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</si>
  <si>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</si>
  <si>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</si>
  <si>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</si>
  <si>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</si>
  <si>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</si>
  <si>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</si>
  <si>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</si>
  <si>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</si>
  <si>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</si>
  <si>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</si>
  <si>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</si>
  <si>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</si>
  <si>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</si>
  <si>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</si>
  <si>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</si>
  <si>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</si>
  <si>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</si>
  <si>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</si>
  <si>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</si>
  <si>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</si>
  <si>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</si>
  <si>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</si>
  <si>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</si>
  <si>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</si>
  <si>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</si>
  <si>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</si>
  <si>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</si>
  <si>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</si>
  <si>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</si>
  <si>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</si>
  <si>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</si>
  <si>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</si>
  <si>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</si>
  <si>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</si>
  <si>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</si>
  <si>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</si>
  <si>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</si>
  <si>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</si>
  <si>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</si>
  <si>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</si>
  <si>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</si>
  <si>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</si>
  <si>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</si>
  <si>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</si>
  <si>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</si>
  <si>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</si>
  <si>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</si>
  <si>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</si>
  <si>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</si>
  <si>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</si>
  <si>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</si>
  <si>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</si>
  <si>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</si>
  <si>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</si>
  <si>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</si>
  <si>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</si>
  <si>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</si>
  <si>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</si>
  <si>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</si>
  <si>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</si>
  <si>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</si>
  <si>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</si>
  <si>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</si>
  <si>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</si>
  <si>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</si>
  <si>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</si>
  <si>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</si>
  <si>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</si>
  <si>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</si>
  <si>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</si>
  <si>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</si>
  <si>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</si>
  <si>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</si>
  <si>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</si>
  <si>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</si>
  <si>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</si>
  <si>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</si>
  <si>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</si>
  <si>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</si>
  <si>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</si>
  <si>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</si>
  <si>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</si>
  <si>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</si>
  <si>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</si>
  <si>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</si>
  <si>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</si>
  <si>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</si>
  <si>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</si>
  <si>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</si>
  <si>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</si>
  <si>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</si>
  <si>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</si>
  <si>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</si>
  <si>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</si>
  <si>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</si>
  <si>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</si>
  <si>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</si>
  <si>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</si>
  <si>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</si>
  <si>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</si>
  <si>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</si>
  <si>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</si>
  <si>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</si>
  <si>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</si>
  <si>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</si>
  <si>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</si>
  <si>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</si>
  <si>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</si>
  <si>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</si>
  <si>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</si>
  <si>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</si>
  <si>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</si>
  <si>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</si>
  <si>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</si>
  <si>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</si>
  <si>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</si>
  <si>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</si>
  <si>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</si>
  <si>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</si>
  <si>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</si>
  <si>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</si>
  <si>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</si>
  <si>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</si>
  <si>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</si>
  <si>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</si>
  <si>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</si>
  <si>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</si>
  <si>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</si>
  <si>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</si>
  <si>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</si>
  <si>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</si>
  <si>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</si>
  <si>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</si>
  <si>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</si>
  <si>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</si>
  <si>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</si>
  <si>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</si>
  <si>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</si>
  <si>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</si>
  <si>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</si>
  <si>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</si>
  <si>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</si>
  <si>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</si>
  <si>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</si>
  <si>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</si>
  <si>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</si>
  <si>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</si>
  <si>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</si>
  <si>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</si>
  <si>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</si>
  <si>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</si>
  <si>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</si>
  <si>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</si>
  <si>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</si>
  <si>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</si>
  <si>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</si>
  <si>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</si>
  <si>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</si>
  <si>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</si>
  <si>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</si>
  <si>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</si>
  <si>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</si>
  <si>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</si>
  <si>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</si>
  <si>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</si>
  <si>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</si>
  <si>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</si>
  <si>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</si>
  <si>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</si>
  <si>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</si>
  <si>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</si>
  <si>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</si>
  <si>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</si>
  <si>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</si>
  <si>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</si>
  <si>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</si>
  <si>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</si>
  <si>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</si>
  <si>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</si>
  <si>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</si>
  <si>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</si>
  <si>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</si>
  <si>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</si>
  <si>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</si>
  <si>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</si>
  <si>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</si>
  <si>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</si>
  <si>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</si>
  <si>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</si>
  <si>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</si>
  <si>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</si>
  <si>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</si>
  <si>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</si>
  <si>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</si>
  <si>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</si>
  <si>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</si>
  <si>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</si>
  <si>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</si>
  <si>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</si>
  <si>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</si>
  <si>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</si>
  <si>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</si>
  <si>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</si>
  <si>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</si>
  <si>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</si>
  <si>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</si>
  <si>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</si>
  <si>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</si>
  <si>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</si>
  <si>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</si>
  <si>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</si>
  <si>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</si>
  <si>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</si>
  <si>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</si>
  <si>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</si>
  <si>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</si>
  <si>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</si>
  <si>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</si>
  <si>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</si>
  <si>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</si>
  <si>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</si>
  <si>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</si>
  <si>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</si>
  <si>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</si>
  <si>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</si>
  <si>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</si>
  <si>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</si>
  <si>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</si>
  <si>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</si>
  <si>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</si>
  <si>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</si>
  <si>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</si>
  <si>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</si>
  <si>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</si>
  <si>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</si>
  <si>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</si>
  <si>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</si>
  <si>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</si>
  <si>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</si>
  <si>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</si>
  <si>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</si>
  <si>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</si>
  <si>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</si>
  <si>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</si>
  <si>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</si>
  <si>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</si>
  <si>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</si>
  <si>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</si>
  <si>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</si>
  <si>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</si>
  <si>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</si>
  <si>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</si>
  <si>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</si>
  <si>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</si>
  <si>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</si>
  <si>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</si>
  <si>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</si>
  <si>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</si>
  <si>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</si>
  <si>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</si>
  <si>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</si>
  <si>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</si>
  <si>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</si>
  <si>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</si>
  <si>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</si>
  <si>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</si>
  <si>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</si>
  <si>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</si>
  <si>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</si>
  <si>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</si>
  <si>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</si>
  <si>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</si>
  <si>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</si>
  <si>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</si>
  <si>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</si>
  <si>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</si>
  <si>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</si>
  <si>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</si>
  <si>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</si>
  <si>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</si>
  <si>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</si>
  <si>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</si>
  <si>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</si>
  <si>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</si>
  <si>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</si>
  <si>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</si>
  <si>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</si>
  <si>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</si>
  <si>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</si>
  <si>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</si>
  <si>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</si>
  <si>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</si>
  <si>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</si>
  <si>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</si>
  <si>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</si>
  <si>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</si>
  <si>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</si>
  <si>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</si>
  <si>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</si>
  <si>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</si>
  <si>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</si>
  <si>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</si>
  <si>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</si>
  <si>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</si>
  <si>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</si>
  <si>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</si>
  <si>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</si>
  <si>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</si>
  <si>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</si>
  <si>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</si>
  <si>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</si>
  <si>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</si>
  <si>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</si>
  <si>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</si>
  <si>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</si>
  <si>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</si>
  <si>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</si>
  <si>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</si>
  <si>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</si>
  <si>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</si>
  <si>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</si>
  <si>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</si>
  <si>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</si>
  <si>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</si>
  <si>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</si>
  <si>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</si>
  <si>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</si>
  <si>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</si>
  <si>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</si>
  <si>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</si>
  <si>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</si>
  <si>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</si>
  <si>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</si>
  <si>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</si>
  <si>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</si>
  <si>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</si>
  <si>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</si>
  <si>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</si>
  <si>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</si>
  <si>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</si>
  <si>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</si>
  <si>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</si>
  <si>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</si>
  <si>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</si>
  <si>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</si>
  <si>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</si>
  <si>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</si>
  <si>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</si>
  <si>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</si>
  <si>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</si>
  <si>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</si>
  <si>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</si>
  <si>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</si>
  <si>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</si>
  <si>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</si>
  <si>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</si>
  <si>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</si>
  <si>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</si>
  <si>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</si>
  <si>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</si>
  <si>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</si>
  <si>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</si>
  <si>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</si>
  <si>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</si>
  <si>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</si>
  <si>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</si>
  <si>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</si>
  <si>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</si>
  <si>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</si>
  <si>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</si>
  <si>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</si>
  <si>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</si>
  <si>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</si>
  <si>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</si>
  <si>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</si>
  <si>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</si>
  <si>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</si>
  <si>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</si>
  <si>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</si>
  <si>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</si>
  <si>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</si>
  <si>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</si>
  <si>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</si>
  <si>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</si>
  <si>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</si>
  <si>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</si>
  <si>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</si>
  <si>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</si>
  <si>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</si>
  <si>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</si>
  <si>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</si>
  <si>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</si>
  <si>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</si>
  <si>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</si>
  <si>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</si>
  <si>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</si>
  <si>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</si>
  <si>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</si>
  <si>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</si>
  <si>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</si>
  <si>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</si>
  <si>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</si>
  <si>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</si>
  <si>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</si>
  <si>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</si>
  <si>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</si>
  <si>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</si>
  <si>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</si>
  <si>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</si>
  <si>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</si>
  <si>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</si>
  <si>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</si>
  <si>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</si>
  <si>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</si>
  <si>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</si>
  <si>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</si>
  <si>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</si>
  <si>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</si>
  <si>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</si>
  <si>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</si>
  <si>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</si>
  <si>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</si>
  <si>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</si>
  <si>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</si>
  <si>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</si>
  <si>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</si>
  <si>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</si>
  <si>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</si>
  <si>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</si>
  <si>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</si>
  <si>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</si>
  <si>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</si>
  <si>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</si>
  <si>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</si>
  <si>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</si>
  <si>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</si>
  <si>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</si>
  <si>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</si>
  <si>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</si>
  <si>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</si>
  <si>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</si>
  <si>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</si>
  <si>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</si>
  <si>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</si>
  <si>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</si>
  <si>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</si>
  <si>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</si>
  <si>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</si>
  <si>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</si>
  <si>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</si>
  <si>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</si>
  <si>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</si>
  <si>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</si>
  <si>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</si>
  <si>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</si>
  <si>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</si>
  <si>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</si>
  <si>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</si>
  <si>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</si>
  <si>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</si>
  <si>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</si>
  <si>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</si>
  <si>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</si>
  <si>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</si>
  <si>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</si>
  <si>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</si>
  <si>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</si>
  <si>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</si>
  <si>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</si>
  <si>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</si>
  <si>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</si>
  <si>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</si>
  <si>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</si>
  <si>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</si>
  <si>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</si>
  <si>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</si>
  <si>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</si>
  <si>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</si>
  <si>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</si>
  <si>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</si>
  <si>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</si>
  <si>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</si>
  <si>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</si>
  <si>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</si>
  <si>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</si>
  <si>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</si>
  <si>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</si>
  <si>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</si>
  <si>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</si>
  <si>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</si>
  <si>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</si>
  <si>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</si>
  <si>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</si>
  <si>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</si>
  <si>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</si>
  <si>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</si>
  <si>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</si>
  <si>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</si>
  <si>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</si>
  <si>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</si>
  <si>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</si>
  <si>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</si>
  <si>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</si>
  <si>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</si>
  <si>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</si>
  <si>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</si>
  <si>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</si>
  <si>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</si>
  <si>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</si>
  <si>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</si>
  <si>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</si>
  <si>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</si>
  <si>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</si>
  <si>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</si>
  <si>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</si>
  <si>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</si>
  <si>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</si>
  <si>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</si>
  <si>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</si>
  <si>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</si>
  <si>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</si>
  <si>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</si>
  <si>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</si>
  <si>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</si>
  <si>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</si>
  <si>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</si>
  <si>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</si>
  <si>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</si>
  <si>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</si>
  <si>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</si>
  <si>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</si>
  <si>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</si>
  <si>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</si>
  <si>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</si>
  <si>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</si>
  <si>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</si>
  <si>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</si>
  <si>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</si>
  <si>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</si>
  <si>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</si>
  <si>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</si>
  <si>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</si>
  <si>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</si>
  <si>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</si>
  <si>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</si>
  <si>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</si>
  <si>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</si>
  <si>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</si>
  <si>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</si>
  <si>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</si>
  <si>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</si>
  <si>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</si>
  <si>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</si>
  <si>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</si>
  <si>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</si>
  <si>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</si>
  <si>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</si>
  <si>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</si>
  <si>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</si>
  <si>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</si>
  <si>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</si>
  <si>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</si>
  <si>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</si>
  <si>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</si>
  <si>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</si>
  <si>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</si>
  <si>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</si>
  <si>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</si>
  <si>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</si>
  <si>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</si>
  <si>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</si>
  <si>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</si>
  <si>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</si>
  <si>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</si>
  <si>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</si>
  <si>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</si>
  <si>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</si>
  <si>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</si>
  <si>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</si>
  <si>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</si>
  <si>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</si>
  <si>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</si>
  <si>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</si>
  <si>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</si>
  <si>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</si>
  <si>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</si>
  <si>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</si>
  <si>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</si>
  <si>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</si>
  <si>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</si>
  <si>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</si>
  <si>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</si>
  <si>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</si>
  <si>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</si>
  <si>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</si>
  <si>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</si>
  <si>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</si>
  <si>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</si>
  <si>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</si>
  <si>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</si>
  <si>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</si>
  <si>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</si>
  <si>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</si>
  <si>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</si>
  <si>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</si>
  <si>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</si>
  <si>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</si>
  <si>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</si>
  <si>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</si>
  <si>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</si>
  <si>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</si>
  <si>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</si>
  <si>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</si>
  <si>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</si>
  <si>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</si>
  <si>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</si>
  <si>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</si>
  <si>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</si>
  <si>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</si>
  <si>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</si>
  <si>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</si>
  <si>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</si>
  <si>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</si>
  <si>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</si>
  <si>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</si>
  <si>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</si>
  <si>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</si>
  <si>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</si>
  <si>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</si>
  <si>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</si>
  <si>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</si>
  <si>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</si>
  <si>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</si>
  <si>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</si>
  <si>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</si>
  <si>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</si>
  <si>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</si>
  <si>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</si>
  <si>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</si>
  <si>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</si>
  <si>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</si>
  <si>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</si>
  <si>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</si>
  <si>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</si>
  <si>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</si>
  <si>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</si>
  <si>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</si>
  <si>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</si>
  <si>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</si>
  <si>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</si>
  <si>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</si>
  <si>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</si>
  <si>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</si>
  <si>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</si>
  <si>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</si>
  <si>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</si>
  <si>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</si>
  <si>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</si>
  <si>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</si>
  <si>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</si>
  <si>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</si>
  <si>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</si>
  <si>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</si>
  <si>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</si>
  <si>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</si>
  <si>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</si>
  <si>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</si>
  <si>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</si>
  <si>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</si>
  <si>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</si>
  <si>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</si>
  <si>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</si>
  <si>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</si>
  <si>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</si>
  <si>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</si>
  <si>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</si>
  <si>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</si>
  <si>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</si>
  <si>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</si>
  <si>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</si>
  <si>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</si>
  <si>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</si>
  <si>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</si>
  <si>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</si>
  <si>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</si>
  <si>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</si>
  <si>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</si>
  <si>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</si>
  <si>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</si>
  <si>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</si>
  <si>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</si>
  <si>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</si>
  <si>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</si>
  <si>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</si>
  <si>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</si>
  <si>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</si>
  <si>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</si>
  <si>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</si>
  <si>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</si>
  <si>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</si>
  <si>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</si>
  <si>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</si>
  <si>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</si>
  <si>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</si>
  <si>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</si>
  <si>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</si>
  <si>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</si>
  <si>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</si>
  <si>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</si>
  <si>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</si>
  <si>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</si>
  <si>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</si>
  <si>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</si>
  <si>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</si>
  <si>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</si>
  <si>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</si>
  <si>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</si>
  <si>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</si>
  <si>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</si>
  <si>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</si>
  <si>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</si>
  <si>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</si>
  <si>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</si>
  <si>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</si>
  <si>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</si>
  <si>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</si>
  <si>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</si>
  <si>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</si>
  <si>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</si>
  <si>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</si>
  <si>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</si>
  <si>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</si>
  <si>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</si>
  <si>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</si>
  <si>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</si>
  <si>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</si>
  <si>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</si>
  <si>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</si>
  <si>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</si>
  <si>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</si>
  <si>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</si>
  <si>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</si>
  <si>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</si>
  <si>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</si>
  <si>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</si>
  <si>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</si>
  <si>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</si>
  <si>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</si>
  <si>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</si>
  <si>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</si>
  <si>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</si>
  <si>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</si>
  <si>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</si>
  <si>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</si>
  <si>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</si>
  <si>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</si>
  <si>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</si>
  <si>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</si>
  <si>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</si>
  <si>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</si>
  <si>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</si>
  <si>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</si>
  <si>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</si>
  <si>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</si>
  <si>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</si>
  <si>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</si>
  <si>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</si>
  <si>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</si>
  <si>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</si>
  <si>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</si>
  <si>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</si>
  <si>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</si>
  <si>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</si>
  <si>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</si>
  <si>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</si>
  <si>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</si>
  <si>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</si>
  <si>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</si>
  <si>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</si>
  <si>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</si>
  <si>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</si>
  <si>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</si>
  <si>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</si>
  <si>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</si>
  <si>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</si>
  <si>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</si>
  <si>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</si>
  <si>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</si>
  <si>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</si>
  <si>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</si>
  <si>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</si>
  <si>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</si>
  <si>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</si>
  <si>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</si>
  <si>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</si>
  <si>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</si>
  <si>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</si>
  <si>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</si>
  <si>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</si>
  <si>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</si>
  <si>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</si>
  <si>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</si>
  <si>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</si>
  <si>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</si>
  <si>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</si>
  <si>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</si>
  <si>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</si>
  <si>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</si>
  <si>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</si>
  <si>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</si>
  <si>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</si>
  <si>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</si>
  <si>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</si>
  <si>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</si>
  <si>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</si>
  <si>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</si>
  <si>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</si>
  <si>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</si>
  <si>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</si>
  <si>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</si>
  <si>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</si>
  <si>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</si>
  <si>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</si>
  <si>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</si>
  <si>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</si>
  <si>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</si>
  <si>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</si>
  <si>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</si>
  <si>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</si>
  <si>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</si>
  <si>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</si>
  <si>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</si>
  <si>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</si>
  <si>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</si>
  <si>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</si>
  <si>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</si>
  <si>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</si>
  <si>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</si>
  <si>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</si>
  <si>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</si>
  <si>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</si>
  <si>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</si>
  <si>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</si>
  <si>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</si>
  <si>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</si>
  <si>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</si>
  <si>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</si>
  <si>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</si>
  <si>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</si>
  <si>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</si>
  <si>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</si>
  <si>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</si>
  <si>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</si>
  <si>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</si>
  <si>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</si>
  <si>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</si>
  <si>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</si>
  <si>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</si>
  <si>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</si>
  <si>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</si>
  <si>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</si>
  <si>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</si>
  <si>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</si>
  <si>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</si>
  <si>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</si>
  <si>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</si>
  <si>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</si>
  <si>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</si>
  <si>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</si>
  <si>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</si>
  <si>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</si>
  <si>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</si>
  <si>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</si>
  <si>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</si>
  <si>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</si>
  <si>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</si>
  <si>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</si>
  <si>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</si>
  <si>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</si>
  <si>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</si>
  <si>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</si>
  <si>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</si>
  <si>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</si>
  <si>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</si>
  <si>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</si>
  <si>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</si>
  <si>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</si>
  <si>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</si>
  <si>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</si>
  <si>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</si>
  <si>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</si>
  <si>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</si>
  <si>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</si>
  <si>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</si>
  <si>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</si>
  <si>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</si>
  <si>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</si>
  <si>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</si>
  <si>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</si>
  <si>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</si>
  <si>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</si>
  <si>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</si>
  <si>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</si>
  <si>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</si>
  <si>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</si>
  <si>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</si>
  <si>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</si>
  <si>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</si>
  <si>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</si>
  <si>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</si>
  <si>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</si>
  <si>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</si>
  <si>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</si>
  <si>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</si>
  <si>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</si>
  <si>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</si>
  <si>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</si>
  <si>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</si>
  <si>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</si>
  <si>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</si>
  <si>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</si>
  <si>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</si>
  <si>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</si>
  <si>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</si>
  <si>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</si>
  <si>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</si>
  <si>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</si>
  <si>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</si>
  <si>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</si>
  <si>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</si>
  <si>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</si>
  <si>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</si>
  <si>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</si>
  <si>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</si>
  <si>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</si>
  <si>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</si>
  <si>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</si>
  <si>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</si>
  <si>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</si>
  <si>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</si>
  <si>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</si>
  <si>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</si>
  <si>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</si>
  <si>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</si>
  <si>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</si>
  <si>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</si>
  <si>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</si>
  <si>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</si>
  <si>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</si>
  <si>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</si>
  <si>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</si>
  <si>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</si>
  <si>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</si>
  <si>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</si>
  <si>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</si>
  <si>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</si>
  <si>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</si>
  <si>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</si>
  <si>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</si>
  <si>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</si>
  <si>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</si>
  <si>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</si>
  <si>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</si>
  <si>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</si>
  <si>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</si>
  <si>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</si>
  <si>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</si>
  <si>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</si>
  <si>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</si>
  <si>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</si>
  <si>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</si>
  <si>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</si>
  <si>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</si>
  <si>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</si>
  <si>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</si>
  <si>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</si>
  <si>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</si>
  <si>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</si>
  <si>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</si>
  <si>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</si>
  <si>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</si>
  <si>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</si>
  <si>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</si>
  <si>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</si>
  <si>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</si>
  <si>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</si>
  <si>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</si>
  <si>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</si>
  <si>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</si>
  <si>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</si>
  <si>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</si>
  <si>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</si>
  <si>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</si>
  <si>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</si>
  <si>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</si>
  <si>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</si>
  <si>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</si>
  <si>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</si>
  <si>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</si>
  <si>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</si>
  <si>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</si>
  <si>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</si>
  <si>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</si>
  <si>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</si>
  <si>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</si>
  <si>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</si>
  <si>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</si>
  <si>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</si>
  <si>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</si>
  <si>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</si>
  <si>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</si>
  <si>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</si>
  <si>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</si>
  <si>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</si>
  <si>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</si>
  <si>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</si>
  <si>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</si>
  <si>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</si>
  <si>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</si>
  <si>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</si>
  <si>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</si>
  <si>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</si>
  <si>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</si>
  <si>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</si>
  <si>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</si>
  <si>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</si>
  <si>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</si>
  <si>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</si>
  <si>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</si>
  <si>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</si>
  <si>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</si>
  <si>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</si>
  <si>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</si>
  <si>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</si>
  <si>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</si>
  <si>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</si>
  <si>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</si>
  <si>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</si>
  <si>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</si>
  <si>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</si>
  <si>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</si>
  <si>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</si>
  <si>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</si>
  <si>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</si>
  <si>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</si>
  <si>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</si>
  <si>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</si>
  <si>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</si>
  <si>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</si>
  <si>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</si>
  <si>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</si>
  <si>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</si>
  <si>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</si>
  <si>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</si>
  <si>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</si>
  <si>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</si>
  <si>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</si>
  <si>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</si>
  <si>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</si>
  <si>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</si>
  <si>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</si>
  <si>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</si>
  <si>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</si>
  <si>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</si>
  <si>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</si>
  <si>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</si>
  <si>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</si>
  <si>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</si>
  <si>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</si>
  <si>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</si>
  <si>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</si>
  <si>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</si>
  <si>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</si>
  <si>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</si>
  <si>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</si>
  <si>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</si>
  <si>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</si>
  <si>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</si>
  <si>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</si>
  <si>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</si>
  <si>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</si>
  <si>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</si>
  <si>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</si>
  <si>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</si>
  <si>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</si>
  <si>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</si>
  <si>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</si>
  <si>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</si>
  <si>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</si>
  <si>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</si>
  <si>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</si>
  <si>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</si>
  <si>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</si>
  <si>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</si>
  <si>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</si>
  <si>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</si>
  <si>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</si>
  <si>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</si>
  <si>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</si>
  <si>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</si>
  <si>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</si>
  <si>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</si>
  <si>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</si>
  <si>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</si>
  <si>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</si>
  <si>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</si>
  <si>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</si>
  <si>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</si>
  <si>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</si>
  <si>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</si>
  <si>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</si>
  <si>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</si>
  <si>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</si>
  <si>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</si>
  <si>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</si>
  <si>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</si>
  <si>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</si>
  <si>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</si>
  <si>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</si>
  <si>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</si>
  <si>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</si>
  <si>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</si>
  <si>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</si>
  <si>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</si>
  <si>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</si>
  <si>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</si>
  <si>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</si>
  <si>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</si>
  <si>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</si>
  <si>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</si>
  <si>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</si>
  <si>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</si>
  <si>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</si>
  <si>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</si>
  <si>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</si>
  <si>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</si>
  <si>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</si>
  <si>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</si>
  <si>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</si>
  <si>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</si>
  <si>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</si>
  <si>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</si>
  <si>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</si>
  <si>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</si>
  <si>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</si>
  <si>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</si>
  <si>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</si>
  <si>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</si>
  <si>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</si>
  <si>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</si>
  <si>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</si>
  <si>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</si>
  <si>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</si>
  <si>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</si>
  <si>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</si>
  <si>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</si>
  <si>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</si>
  <si>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</si>
  <si>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</si>
  <si>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</si>
  <si>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</si>
  <si>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</si>
  <si>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</si>
  <si>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</si>
  <si>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</si>
  <si>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</si>
  <si>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</si>
  <si>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</si>
  <si>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</si>
  <si>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</si>
  <si>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</si>
  <si>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</si>
  <si>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</si>
  <si>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</si>
  <si>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</si>
  <si>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</si>
  <si>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</si>
  <si>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</si>
  <si>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</si>
  <si>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</si>
  <si>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</si>
  <si>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</si>
  <si>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</si>
  <si>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</si>
  <si>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</si>
  <si>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</si>
  <si>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</si>
  <si>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</si>
  <si>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</si>
  <si>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</si>
  <si>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</si>
  <si>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</si>
  <si>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</si>
  <si>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</si>
  <si>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</si>
  <si>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</si>
  <si>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</si>
  <si>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</si>
  <si>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</si>
  <si>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</si>
  <si>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</si>
  <si>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</si>
  <si>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</si>
  <si>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</si>
  <si>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</si>
  <si>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</si>
  <si>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</si>
  <si>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</si>
  <si>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</si>
  <si>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</si>
  <si>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</si>
  <si>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</si>
  <si>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</si>
  <si>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</si>
  <si>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</si>
  <si>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</si>
  <si>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</si>
  <si>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</si>
  <si>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</si>
  <si>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</si>
  <si>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</si>
  <si>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</si>
  <si>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</si>
  <si>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</si>
  <si>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</si>
  <si>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</si>
  <si>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</si>
  <si>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</si>
  <si>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</si>
  <si>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</si>
  <si>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</si>
  <si>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</si>
  <si>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</si>
  <si>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</si>
  <si>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</si>
  <si>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</si>
  <si>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</si>
  <si>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</si>
  <si>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</si>
  <si>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</si>
  <si>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</si>
  <si>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</si>
  <si>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</si>
  <si>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</si>
  <si>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</si>
  <si>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</si>
  <si>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</si>
  <si>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</si>
  <si>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</si>
  <si>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</si>
  <si>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</si>
  <si>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</si>
  <si>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</si>
  <si>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</si>
  <si>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</si>
  <si>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</si>
  <si>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</si>
  <si>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</si>
  <si>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</si>
  <si>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</si>
  <si>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</si>
  <si>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</si>
  <si>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</si>
  <si>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</si>
  <si>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</si>
  <si>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</si>
  <si>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</si>
  <si>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</si>
  <si>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</si>
  <si>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</si>
  <si>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</si>
  <si>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</si>
  <si>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</si>
  <si>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</si>
  <si>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</si>
  <si>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</si>
  <si>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</si>
  <si>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</si>
  <si>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</si>
  <si>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</si>
  <si>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</si>
  <si>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</si>
  <si>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</si>
  <si>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</si>
  <si>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</si>
  <si>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</si>
  <si>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</si>
  <si>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</si>
  <si>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</si>
  <si>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</si>
  <si>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</si>
  <si>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</si>
  <si>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</si>
  <si>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</si>
  <si>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</si>
  <si>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</si>
  <si>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</si>
  <si>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</si>
  <si>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</si>
  <si>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</si>
  <si>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</si>
  <si>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</si>
  <si>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</si>
  <si>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</si>
  <si>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</si>
  <si>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</si>
  <si>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</si>
  <si>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</si>
  <si>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</si>
  <si>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</si>
  <si>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</si>
  <si>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</si>
  <si>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</si>
  <si>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</si>
  <si>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</si>
  <si>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</si>
  <si>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</si>
  <si>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</si>
  <si>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</si>
  <si>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</si>
  <si>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</si>
  <si>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</si>
  <si>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</si>
  <si>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</si>
  <si>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</si>
  <si>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</si>
  <si>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</si>
  <si>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</si>
  <si>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</si>
  <si>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</si>
  <si>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</si>
  <si>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</si>
  <si>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</si>
  <si>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</si>
  <si>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</si>
  <si>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</si>
  <si>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</si>
  <si>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</si>
  <si>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</si>
  <si>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</si>
  <si>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</si>
  <si>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</si>
  <si>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</si>
  <si>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</si>
  <si>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</si>
  <si>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</si>
  <si>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</si>
  <si>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</si>
  <si>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</si>
  <si>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</si>
  <si>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</si>
  <si>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</si>
  <si>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</si>
  <si>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</si>
  <si>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</si>
  <si>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</si>
  <si>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</si>
  <si>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</si>
  <si>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</si>
  <si>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</si>
  <si>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</si>
  <si>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</si>
  <si>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</si>
  <si>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</si>
  <si>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</si>
  <si>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</si>
  <si>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</si>
  <si>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</si>
  <si>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</si>
  <si>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</si>
  <si>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</si>
  <si>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</si>
  <si>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</si>
  <si>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</si>
  <si>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</si>
  <si>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</si>
  <si>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</si>
  <si>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</si>
  <si>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</si>
  <si>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</si>
  <si>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</si>
  <si>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</si>
  <si>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</si>
  <si>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</si>
  <si>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</si>
  <si>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</si>
  <si>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</si>
  <si>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</si>
  <si>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</si>
  <si>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</si>
  <si>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</si>
  <si>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</si>
  <si>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</si>
  <si>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</si>
  <si>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</si>
  <si>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</si>
  <si>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</si>
  <si>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</si>
  <si>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</si>
  <si>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</si>
  <si>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</si>
  <si>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</si>
  <si>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</si>
  <si>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</si>
  <si>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</si>
  <si>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</si>
  <si>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</si>
  <si>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</si>
  <si>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</si>
  <si>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</si>
  <si>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</si>
  <si>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</si>
  <si>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</si>
  <si>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</si>
  <si>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</si>
  <si>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</si>
  <si>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</si>
  <si>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</si>
  <si>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</si>
  <si>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</si>
  <si>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</si>
  <si>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</si>
  <si>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</si>
  <si>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</si>
  <si>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</si>
  <si>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</si>
  <si>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</si>
  <si>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</si>
  <si>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</si>
  <si>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</si>
  <si>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</si>
  <si>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</si>
  <si>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</si>
  <si>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</si>
  <si>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</si>
  <si>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</si>
  <si>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</si>
  <si>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</si>
  <si>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</si>
  <si>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</si>
  <si>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</si>
  <si>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</si>
  <si>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</si>
  <si>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</si>
  <si>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</si>
  <si>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</si>
  <si>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</si>
  <si>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</si>
  <si>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</si>
  <si>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</si>
  <si>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</si>
  <si>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</si>
  <si>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</si>
  <si>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</si>
  <si>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</si>
  <si>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</si>
  <si>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</si>
  <si>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</si>
  <si>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</si>
  <si>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</si>
  <si>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</si>
  <si>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</si>
  <si>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</si>
  <si>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</si>
  <si>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</si>
  <si>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</si>
  <si>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</si>
  <si>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</si>
  <si>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</si>
  <si>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</si>
  <si>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</si>
  <si>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</si>
  <si>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</si>
  <si>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</si>
  <si>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</si>
  <si>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</si>
  <si>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</si>
  <si>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</si>
  <si>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</si>
  <si>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</si>
  <si>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</si>
  <si>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</si>
  <si>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</si>
  <si>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</si>
  <si>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</si>
  <si>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</si>
  <si>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</si>
  <si>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</si>
  <si>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</si>
  <si>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</si>
  <si>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</si>
  <si>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</si>
  <si>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</si>
  <si>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</si>
  <si>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</si>
  <si>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</si>
  <si>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</si>
  <si>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</si>
  <si>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</si>
  <si>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</si>
  <si>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</si>
  <si>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</si>
  <si>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</si>
  <si>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</si>
  <si>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</si>
  <si>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</si>
  <si>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</si>
  <si>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</si>
  <si>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</si>
  <si>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</si>
  <si>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</si>
  <si>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</si>
  <si>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</si>
  <si>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</si>
  <si>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</si>
  <si>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</si>
  <si>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</si>
  <si>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</si>
  <si>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</si>
  <si>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</si>
  <si>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</si>
  <si>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</si>
  <si>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</si>
  <si>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</si>
  <si>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</si>
  <si>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</si>
  <si>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</si>
  <si>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</si>
  <si>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</si>
  <si>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</si>
  <si>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</si>
  <si>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</si>
  <si>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</si>
  <si>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</si>
  <si>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</si>
  <si>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</si>
  <si>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</si>
  <si>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</si>
  <si>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</si>
  <si>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</si>
  <si>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</si>
  <si>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</si>
  <si>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</si>
  <si>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</si>
  <si>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</si>
  <si>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</si>
  <si>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</si>
  <si>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</si>
  <si>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</si>
  <si>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</si>
  <si>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</si>
  <si>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</si>
  <si>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</si>
  <si>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</si>
  <si>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</si>
  <si>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</si>
  <si>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</si>
  <si>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</si>
  <si>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</si>
  <si>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</si>
  <si>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</si>
  <si>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</si>
  <si>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</si>
  <si>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</si>
  <si>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</si>
  <si>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</si>
  <si>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</si>
  <si>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</si>
  <si>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</si>
  <si>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</si>
  <si>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</si>
  <si>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</si>
  <si>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</si>
  <si>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</si>
  <si>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</si>
  <si>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</si>
  <si>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</si>
  <si>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</si>
  <si>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</si>
  <si>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</si>
  <si>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</si>
  <si>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</si>
  <si>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</si>
  <si>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</si>
  <si>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</si>
  <si>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</si>
  <si>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</si>
  <si>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</si>
  <si>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</si>
  <si>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</si>
  <si>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</si>
  <si>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</si>
  <si>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</si>
  <si>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</si>
  <si>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</si>
  <si>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</si>
  <si>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</si>
  <si>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</si>
  <si>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</si>
  <si>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</si>
  <si>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</si>
  <si>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</si>
  <si>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</si>
  <si>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</si>
  <si>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</si>
  <si>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</si>
  <si>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</si>
  <si>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</si>
  <si>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</si>
  <si>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</si>
  <si>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</si>
  <si>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</si>
  <si>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</si>
  <si>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</si>
  <si>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</si>
  <si>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</si>
  <si>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</si>
  <si>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</si>
  <si>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</si>
  <si>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</si>
  <si>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</si>
  <si>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</si>
  <si>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</si>
  <si>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</si>
  <si>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</si>
  <si>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</si>
  <si>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</si>
  <si>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</si>
  <si>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</si>
  <si>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</si>
  <si>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</si>
  <si>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</si>
  <si>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</si>
  <si>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</si>
  <si>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</si>
  <si>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</si>
  <si>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</si>
  <si>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</si>
  <si>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</si>
  <si>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</si>
  <si>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</si>
  <si>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</si>
  <si>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</si>
  <si>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</si>
  <si>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</si>
  <si>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</si>
  <si>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</si>
  <si>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</si>
  <si>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</si>
  <si>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</si>
  <si>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</si>
  <si>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</si>
  <si>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</si>
  <si>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</si>
  <si>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</si>
  <si>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</si>
  <si>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</si>
  <si>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</si>
  <si>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</si>
  <si>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</si>
  <si>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</si>
  <si>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</si>
  <si>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</si>
  <si>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</si>
  <si>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</si>
  <si>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</si>
  <si>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</si>
  <si>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</si>
  <si>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</si>
  <si>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</si>
  <si>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</si>
  <si>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</si>
  <si>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</si>
  <si>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</si>
  <si>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</si>
  <si>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</si>
  <si>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</si>
  <si>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</si>
  <si>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</si>
  <si>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</si>
  <si>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</si>
  <si>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</si>
  <si>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</si>
  <si>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</si>
  <si>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</si>
  <si>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</si>
  <si>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</si>
  <si>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</si>
  <si>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</si>
  <si>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</si>
  <si>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</si>
  <si>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</si>
  <si>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</si>
  <si>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</si>
  <si>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</si>
  <si>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</si>
  <si>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</si>
  <si>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</si>
  <si>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</si>
  <si>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</si>
  <si>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</si>
  <si>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</si>
  <si>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</si>
  <si>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</si>
  <si>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</si>
  <si>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</si>
  <si>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</si>
  <si>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</si>
  <si>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</si>
  <si>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</si>
  <si>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</si>
  <si>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</si>
  <si>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</si>
  <si>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</si>
  <si>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</si>
  <si>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</si>
  <si>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</si>
  <si>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</si>
  <si>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</si>
  <si>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</si>
  <si>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</si>
  <si>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</si>
  <si>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</si>
  <si>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</si>
  <si>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</si>
  <si>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</si>
  <si>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</si>
  <si>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</si>
  <si>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</si>
  <si>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</si>
  <si>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</si>
  <si>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</si>
  <si>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</si>
  <si>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</si>
  <si>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</si>
  <si>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</si>
  <si>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</si>
  <si>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</si>
  <si>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</si>
  <si>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</si>
  <si>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</si>
  <si>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</si>
  <si>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</si>
  <si>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</si>
  <si>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</si>
  <si>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</si>
  <si>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</si>
  <si>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</si>
  <si>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</si>
  <si>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</si>
  <si>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</si>
  <si>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</si>
  <si>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</si>
  <si>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</si>
  <si>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</si>
  <si>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</si>
  <si>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</si>
  <si>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</si>
  <si>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</si>
  <si>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</si>
  <si>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</si>
  <si>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</si>
  <si>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</si>
  <si>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</si>
  <si>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</si>
  <si>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</si>
  <si>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</si>
  <si>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</si>
  <si>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</si>
  <si>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</si>
  <si>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</si>
  <si>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</si>
  <si>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</si>
  <si>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</si>
  <si>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</si>
  <si>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</si>
  <si>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</si>
  <si>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</si>
  <si>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</si>
  <si>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</si>
  <si>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</si>
  <si>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</si>
  <si>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</si>
  <si>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</si>
  <si>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</si>
  <si>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</si>
  <si>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</si>
  <si>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</si>
  <si>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</si>
  <si>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</si>
  <si>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</si>
  <si>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</si>
  <si>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</si>
  <si>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</si>
  <si>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</si>
  <si>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</si>
  <si>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</si>
  <si>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</si>
  <si>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</si>
  <si>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</si>
  <si>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</si>
  <si>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</si>
  <si>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</si>
  <si>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</si>
  <si>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</si>
  <si>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</si>
  <si>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</si>
  <si>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</si>
  <si>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</si>
  <si>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</si>
  <si>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</si>
  <si>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</si>
  <si>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</si>
  <si>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</si>
  <si>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</si>
  <si>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</si>
  <si>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</si>
  <si>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</si>
  <si>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</si>
  <si>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</si>
  <si>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</si>
  <si>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</si>
  <si>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</si>
  <si>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</si>
  <si>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</si>
  <si>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</si>
  <si>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</si>
  <si>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</si>
  <si>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</si>
  <si>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</si>
  <si>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</si>
  <si>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</si>
  <si>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</si>
  <si>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</si>
  <si>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</si>
  <si>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</si>
  <si>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</si>
  <si>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</si>
  <si>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</si>
  <si>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</si>
  <si>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</si>
  <si>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</si>
  <si>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</si>
  <si>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</si>
  <si>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</si>
  <si>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</si>
  <si>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</si>
  <si>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</si>
  <si>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</si>
  <si>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</si>
  <si>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</si>
  <si>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</si>
  <si>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</si>
  <si>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</si>
  <si>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</si>
  <si>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</si>
  <si>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</si>
  <si>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</si>
  <si>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</si>
  <si>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</si>
  <si>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</si>
  <si>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</si>
  <si>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</si>
  <si>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</si>
  <si>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</si>
  <si>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</si>
  <si>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</si>
  <si>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</si>
  <si>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</si>
  <si>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</si>
  <si>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</si>
  <si>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</si>
  <si>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</si>
  <si>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</si>
  <si>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</si>
  <si>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</si>
  <si>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</si>
  <si>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</si>
  <si>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</si>
  <si>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</si>
  <si>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</si>
  <si>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</si>
  <si>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</si>
  <si>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</si>
  <si>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</si>
  <si>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</si>
  <si>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</si>
  <si>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</si>
  <si>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</si>
  <si>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</si>
  <si>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</si>
  <si>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</si>
  <si>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</si>
  <si>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</si>
  <si>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</si>
  <si>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</si>
  <si>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</si>
  <si>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</si>
  <si>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</si>
  <si>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</si>
  <si>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</si>
  <si>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</si>
  <si>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</si>
  <si>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</si>
  <si>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</si>
  <si>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</si>
  <si>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</si>
  <si>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</si>
  <si>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</si>
  <si>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</si>
  <si>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</si>
  <si>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</si>
  <si>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</si>
  <si>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</si>
  <si>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</si>
  <si>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</si>
  <si>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</si>
  <si>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</si>
  <si>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</si>
  <si>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</si>
  <si>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</si>
  <si>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</si>
  <si>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</si>
  <si>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</si>
  <si>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</si>
  <si>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</si>
  <si>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</si>
  <si>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</si>
  <si>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</si>
  <si>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</si>
  <si>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</si>
  <si>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</si>
  <si>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</si>
  <si>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</si>
  <si>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</si>
  <si>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</si>
  <si>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</si>
  <si>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</si>
  <si>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</si>
  <si>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</si>
  <si>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</si>
  <si>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</si>
  <si>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</si>
  <si>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</si>
  <si>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</si>
  <si>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</si>
  <si>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</si>
  <si>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</si>
  <si>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</si>
  <si>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</si>
  <si>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</si>
  <si>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</si>
  <si>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</si>
  <si>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</si>
  <si>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</si>
  <si>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</si>
  <si>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</si>
  <si>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</si>
  <si>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</si>
  <si>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</si>
  <si>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</si>
  <si>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</si>
  <si>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</si>
  <si>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</si>
  <si>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</si>
  <si>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</si>
  <si>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</si>
  <si>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</si>
  <si>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</si>
  <si>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</si>
  <si>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</si>
  <si>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</si>
  <si>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</si>
  <si>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</si>
  <si>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</si>
  <si>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</si>
  <si>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</si>
  <si>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</si>
  <si>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</si>
  <si>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</si>
  <si>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</si>
  <si>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</si>
  <si>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</si>
  <si>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</si>
  <si>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</si>
  <si>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</si>
  <si>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</si>
  <si>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</si>
  <si>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</si>
  <si>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</si>
  <si>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</si>
  <si>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</si>
  <si>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</si>
  <si>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</si>
  <si>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</si>
  <si>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</si>
  <si>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</si>
  <si>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</si>
  <si>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</si>
  <si>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</si>
  <si>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</si>
  <si>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</si>
  <si>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</si>
  <si>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</si>
  <si>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</si>
  <si>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</si>
  <si>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</si>
  <si>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</si>
  <si>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</si>
  <si>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</si>
  <si>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</si>
  <si>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</si>
  <si>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</si>
  <si>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</si>
  <si>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</si>
  <si>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</si>
  <si>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</si>
  <si>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</si>
  <si>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</si>
  <si>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</si>
  <si>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</si>
  <si>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</si>
  <si>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</si>
  <si>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</si>
  <si>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</si>
  <si>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</si>
  <si>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</si>
  <si>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</si>
  <si>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</si>
  <si>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</si>
  <si>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</si>
  <si>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</si>
  <si>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</si>
  <si>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</si>
  <si>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</si>
  <si>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</si>
  <si>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</si>
  <si>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</si>
  <si>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</si>
  <si>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</si>
  <si>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</si>
  <si>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</si>
  <si>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</si>
  <si>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</si>
  <si>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</si>
  <si>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</si>
  <si>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</si>
  <si>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</si>
  <si>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</si>
  <si>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</si>
  <si>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</si>
  <si>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</si>
  <si>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</si>
  <si>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</si>
  <si>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</si>
  <si>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</si>
  <si>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</si>
  <si>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</si>
  <si>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</si>
  <si>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</si>
  <si>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</si>
  <si>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</si>
  <si>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</si>
  <si>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</si>
  <si>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</si>
  <si>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</si>
  <si>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</si>
  <si>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</si>
  <si>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</si>
  <si>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</si>
  <si>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</si>
  <si>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</si>
  <si>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</si>
  <si>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</si>
  <si>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</si>
  <si>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</si>
  <si>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</si>
  <si>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</si>
  <si>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</si>
  <si>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</si>
  <si>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</si>
  <si>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</si>
  <si>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</si>
  <si>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</si>
  <si>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</si>
  <si>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</si>
  <si>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</si>
  <si>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</si>
  <si>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</si>
  <si>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</si>
  <si>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</si>
  <si>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</si>
  <si>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</si>
  <si>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</si>
  <si>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</si>
  <si>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</si>
  <si>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</si>
  <si>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</si>
  <si>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</si>
  <si>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</si>
  <si>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</si>
  <si>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</si>
  <si>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</si>
  <si>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</si>
  <si>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</si>
  <si>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</si>
  <si>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</si>
  <si>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</si>
  <si>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</si>
  <si>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</si>
  <si>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</si>
  <si>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</si>
  <si>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</si>
  <si>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</si>
  <si>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</si>
  <si>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</si>
  <si>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</si>
  <si>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</si>
  <si>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</si>
  <si>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</si>
  <si>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</si>
  <si>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</si>
  <si>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</si>
  <si>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</si>
  <si>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</si>
  <si>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</si>
  <si>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</si>
  <si>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</si>
  <si>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</si>
  <si>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</si>
  <si>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</si>
  <si>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</si>
  <si>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</si>
  <si>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</si>
  <si>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</si>
  <si>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</si>
  <si>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</si>
  <si>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</si>
  <si>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</si>
  <si>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</si>
  <si>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</si>
  <si>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</si>
  <si>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</si>
  <si>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</si>
  <si>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</si>
  <si>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</si>
  <si>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</si>
  <si>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</si>
  <si>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</si>
  <si>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</si>
  <si>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</si>
  <si>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</si>
  <si>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</si>
  <si>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</si>
  <si>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</si>
  <si>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</si>
  <si>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</si>
  <si>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</si>
  <si>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</si>
  <si>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</si>
  <si>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</si>
  <si>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</si>
  <si>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</si>
  <si>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</si>
  <si>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</si>
  <si>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</si>
  <si>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</si>
  <si>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</si>
  <si>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</si>
  <si>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</si>
  <si>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</si>
  <si>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</si>
  <si>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</si>
  <si>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</si>
  <si>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</si>
  <si>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</si>
  <si>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</si>
  <si>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</si>
  <si>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</si>
  <si>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</si>
  <si>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</si>
  <si>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</si>
  <si>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</si>
  <si>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</si>
  <si>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</si>
  <si>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</si>
  <si>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</si>
  <si>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</si>
  <si>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</si>
  <si>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</si>
  <si>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</si>
  <si>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</si>
  <si>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</si>
  <si>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</si>
  <si>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</si>
  <si>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</si>
  <si>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</si>
  <si>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</si>
  <si>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</si>
  <si>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</si>
  <si>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</si>
  <si>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</si>
  <si>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</si>
  <si>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</si>
  <si>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</si>
  <si>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</si>
  <si>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</si>
  <si>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</si>
  <si>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</si>
  <si>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</si>
  <si>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</si>
  <si>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</si>
  <si>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</si>
  <si>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</si>
  <si>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</si>
  <si>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</si>
  <si>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</si>
  <si>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</si>
  <si>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</si>
  <si>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</si>
  <si>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</si>
  <si>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</si>
  <si>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</si>
  <si>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</si>
  <si>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</si>
  <si>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</si>
  <si>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</si>
  <si>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</si>
  <si>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</si>
  <si>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</si>
  <si>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</si>
  <si>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</si>
  <si>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</si>
  <si>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</si>
  <si>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</si>
  <si>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</si>
  <si>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</si>
  <si>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</si>
  <si>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</si>
  <si>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</si>
  <si>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</si>
  <si>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</si>
  <si>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</si>
  <si>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</si>
  <si>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</si>
  <si>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</si>
  <si>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</si>
  <si>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</si>
  <si>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</si>
  <si>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</si>
  <si>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</si>
  <si>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</si>
  <si>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</si>
  <si>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</si>
  <si>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</si>
  <si>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</si>
  <si>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</si>
  <si>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</si>
  <si>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</si>
  <si>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</si>
  <si>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</si>
  <si>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</si>
  <si>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</si>
  <si>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</si>
  <si>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</si>
  <si>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</si>
  <si>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</si>
  <si>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</si>
  <si>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</si>
  <si>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</si>
  <si>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</si>
  <si>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</si>
  <si>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</si>
  <si>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</si>
  <si>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</si>
  <si>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</si>
  <si>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</si>
  <si>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</si>
  <si>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</si>
  <si>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</si>
  <si>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</si>
  <si>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</si>
  <si>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</si>
  <si>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</si>
  <si>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</si>
  <si>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</si>
  <si>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</si>
  <si>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</si>
  <si>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</si>
  <si>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</si>
  <si>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</si>
  <si>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</si>
  <si>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</si>
  <si>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</si>
  <si>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</si>
  <si>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</si>
  <si>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</si>
  <si>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</si>
  <si>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</si>
  <si>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</si>
  <si>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</si>
  <si>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</si>
  <si>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</si>
  <si>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</si>
  <si>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</si>
  <si>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</si>
  <si>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</si>
  <si>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</si>
  <si>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</si>
  <si>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</si>
  <si>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</si>
  <si>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</si>
  <si>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</si>
  <si>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</si>
  <si>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</si>
  <si>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</si>
  <si>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</si>
  <si>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</si>
  <si>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</si>
  <si>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</si>
  <si>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</si>
  <si>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</si>
  <si>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</si>
  <si>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</si>
  <si>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</si>
  <si>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</si>
  <si>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</si>
  <si>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</si>
  <si>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</si>
  <si>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</si>
  <si>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</si>
  <si>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</si>
  <si>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</si>
  <si>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</si>
  <si>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</si>
  <si>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</si>
  <si>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</si>
  <si>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</si>
  <si>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</si>
  <si>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</si>
  <si>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</si>
  <si>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</si>
  <si>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</si>
  <si>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</si>
  <si>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</si>
  <si>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</si>
  <si>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</si>
  <si>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</si>
  <si>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</si>
  <si>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</si>
  <si>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</si>
  <si>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</si>
  <si>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</si>
  <si>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</si>
  <si>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</si>
  <si>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</si>
  <si>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</si>
  <si>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</si>
  <si>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</si>
  <si>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</si>
  <si>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</si>
  <si>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</si>
  <si>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</si>
  <si>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</si>
  <si>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</si>
  <si>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</si>
  <si>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</si>
  <si>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</si>
  <si>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</si>
  <si>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</si>
  <si>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</si>
  <si>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</si>
  <si>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</si>
  <si>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</si>
  <si>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</si>
  <si>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</si>
  <si>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</si>
  <si>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</si>
  <si>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</si>
  <si>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</si>
  <si>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</si>
  <si>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</si>
  <si>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</si>
  <si>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</si>
  <si>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</si>
  <si>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</si>
  <si>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</si>
  <si>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</si>
  <si>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</si>
  <si>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</si>
  <si>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</si>
  <si>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</si>
  <si>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</si>
  <si>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</si>
  <si>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</si>
  <si>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</si>
  <si>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</si>
  <si>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</si>
  <si>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</si>
  <si>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</si>
  <si>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</si>
  <si>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</si>
  <si>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</si>
  <si>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</si>
  <si>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</si>
  <si>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</si>
  <si>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</si>
  <si>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</si>
  <si>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</si>
  <si>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</si>
  <si>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</si>
  <si>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</si>
  <si>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</si>
  <si>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</si>
  <si>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</si>
  <si>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</si>
  <si>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</si>
  <si>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</si>
  <si>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</si>
  <si>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</si>
  <si>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</si>
  <si>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</si>
  <si>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</si>
  <si>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</si>
  <si>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</si>
  <si>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</si>
  <si>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</si>
  <si>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</si>
  <si>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</si>
  <si>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</si>
  <si>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</si>
  <si>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</si>
  <si>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</si>
  <si>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</si>
  <si>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</si>
  <si>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</si>
  <si>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</si>
  <si>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</si>
  <si>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</si>
  <si>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</si>
  <si>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</si>
  <si>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</si>
  <si>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</si>
  <si>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</si>
  <si>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</si>
  <si>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</si>
  <si>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</si>
  <si>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</si>
  <si>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</si>
  <si>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</si>
  <si>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</si>
  <si>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</si>
  <si>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</si>
  <si>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</si>
  <si>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</si>
  <si>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</si>
  <si>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</si>
  <si>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</si>
  <si>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</si>
  <si>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</si>
  <si>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</si>
  <si>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</si>
  <si>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</si>
  <si>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</si>
  <si>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</si>
  <si>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</si>
  <si>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</si>
  <si>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</si>
  <si>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</si>
  <si>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</si>
  <si>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</si>
  <si>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</si>
  <si>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</si>
  <si>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</si>
  <si>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</si>
  <si>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</si>
  <si>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</si>
  <si>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</si>
  <si>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</si>
  <si>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</si>
  <si>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</si>
  <si>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</si>
  <si>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</si>
  <si>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</si>
  <si>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</si>
  <si>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</si>
  <si>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</si>
  <si>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</si>
  <si>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</si>
  <si>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</si>
  <si>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</si>
  <si>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</si>
  <si>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</si>
  <si>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</si>
  <si>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</si>
  <si>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</si>
  <si>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</si>
  <si>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</si>
  <si>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</si>
  <si>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</si>
  <si>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</si>
  <si>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</si>
  <si>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</si>
  <si>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</si>
  <si>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</si>
  <si>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</si>
  <si>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</si>
  <si>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</si>
  <si>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</si>
  <si>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</si>
  <si>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</si>
  <si>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</si>
  <si>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</si>
  <si>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</si>
  <si>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</si>
  <si>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</si>
  <si>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</si>
  <si>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</si>
  <si>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</si>
  <si>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</si>
  <si>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</si>
  <si>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</si>
  <si>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</si>
  <si>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</si>
  <si>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</si>
  <si>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</si>
  <si>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</si>
  <si>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</si>
  <si>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</si>
  <si>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</si>
  <si>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</si>
  <si>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</si>
  <si>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</si>
  <si>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</si>
  <si>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</si>
  <si>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</si>
  <si>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</si>
  <si>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</si>
  <si>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</si>
  <si>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</si>
  <si>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</si>
  <si>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</si>
  <si>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</si>
  <si>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</si>
  <si>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</si>
  <si>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</si>
  <si>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</si>
  <si>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</si>
  <si>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</si>
  <si>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</si>
  <si>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</si>
  <si>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</si>
  <si>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</si>
  <si>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</si>
  <si>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</si>
  <si>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</si>
  <si>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</si>
  <si>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</si>
  <si>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</si>
  <si>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</si>
  <si>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</si>
  <si>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</si>
  <si>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</si>
  <si>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</si>
  <si>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</si>
  <si>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</si>
  <si>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</si>
  <si>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</si>
  <si>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</si>
  <si>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</si>
  <si>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</si>
  <si>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</si>
  <si>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</si>
  <si>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</si>
  <si>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</si>
  <si>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</si>
  <si>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</si>
  <si>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</si>
  <si>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</si>
  <si>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</si>
  <si>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</si>
  <si>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</si>
  <si>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</si>
  <si>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</si>
  <si>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</si>
  <si>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</si>
  <si>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</si>
  <si>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</si>
  <si>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</si>
  <si>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</si>
  <si>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</si>
  <si>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</si>
  <si>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</si>
  <si>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</si>
  <si>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</si>
  <si>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</si>
  <si>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</si>
  <si>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</si>
  <si>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</si>
  <si>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</si>
  <si>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</si>
  <si>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</si>
  <si>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</si>
  <si>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</si>
  <si>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</si>
  <si>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</si>
  <si>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</si>
  <si>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</si>
  <si>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</si>
  <si>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</si>
  <si>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</si>
  <si>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</si>
  <si>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</si>
  <si>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</si>
  <si>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</si>
  <si>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</si>
  <si>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</si>
  <si>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</si>
  <si>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</si>
  <si>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</si>
  <si>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</si>
  <si>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</si>
  <si>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</si>
  <si>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</si>
  <si>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</si>
  <si>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</si>
  <si>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</si>
  <si>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</si>
  <si>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</si>
  <si>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</si>
  <si>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</si>
  <si>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</si>
  <si>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</si>
  <si>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</si>
  <si>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</si>
  <si>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</si>
  <si>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</si>
  <si>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</si>
  <si>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</si>
  <si>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</si>
  <si>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</si>
  <si>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</si>
  <si>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</si>
  <si>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</si>
  <si>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</si>
  <si>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</si>
  <si>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</si>
  <si>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</si>
  <si>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</si>
  <si>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</si>
  <si>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</si>
  <si>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</si>
  <si>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</si>
  <si>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</si>
  <si>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</si>
  <si>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</si>
  <si>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</si>
  <si>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</si>
  <si>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</si>
  <si>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</si>
  <si>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</si>
  <si>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</si>
  <si>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</si>
  <si>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</si>
  <si>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</si>
  <si>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</si>
  <si>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</si>
  <si>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</si>
  <si>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</si>
  <si>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</si>
  <si>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</si>
  <si>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</si>
  <si>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</si>
  <si>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</si>
  <si>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</si>
  <si>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</si>
  <si>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</si>
  <si>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</si>
  <si>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</si>
  <si>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</si>
  <si>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</si>
  <si>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</si>
  <si>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</si>
  <si>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</si>
  <si>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</si>
  <si>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</si>
  <si>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</si>
  <si>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</si>
  <si>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</si>
  <si>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</si>
  <si>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</si>
  <si>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</si>
  <si>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</si>
  <si>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</si>
  <si>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</si>
  <si>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</si>
  <si>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</si>
  <si>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</si>
  <si>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</si>
  <si>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</si>
  <si>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</si>
  <si>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</si>
  <si>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</si>
  <si>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</si>
  <si>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</si>
  <si>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</si>
  <si>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</si>
  <si>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</si>
  <si>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</si>
  <si>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</si>
  <si>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</si>
  <si>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</si>
  <si>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</si>
  <si>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</si>
  <si>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</si>
  <si>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</si>
  <si>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</si>
  <si>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</si>
  <si>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</si>
  <si>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</si>
  <si>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</si>
  <si>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</si>
  <si>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</si>
  <si>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</si>
  <si>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</si>
  <si>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</si>
  <si>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</si>
  <si>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</si>
  <si>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</si>
  <si>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</si>
  <si>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</si>
  <si>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</si>
  <si>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</si>
  <si>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</si>
  <si>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</si>
  <si>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</si>
  <si>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</si>
  <si>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</si>
  <si>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</si>
  <si>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</si>
  <si>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</si>
  <si>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</si>
  <si>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</si>
  <si>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</si>
  <si>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</si>
  <si>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</si>
  <si>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</si>
  <si>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</si>
  <si>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</si>
  <si>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</si>
  <si>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</si>
  <si>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</si>
  <si>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</si>
  <si>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</si>
  <si>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</si>
  <si>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</si>
  <si>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</si>
  <si>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</si>
  <si>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</si>
  <si>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</si>
  <si>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</si>
  <si>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</si>
  <si>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</si>
  <si>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</si>
  <si>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</si>
  <si>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</si>
  <si>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</si>
  <si>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</si>
  <si>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</si>
  <si>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</si>
  <si>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</si>
  <si>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</si>
  <si>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</si>
  <si>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</si>
  <si>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</si>
  <si>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</si>
  <si>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</si>
  <si>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</si>
  <si>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</si>
  <si>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</si>
  <si>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</si>
  <si>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</si>
  <si>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</si>
  <si>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</si>
  <si>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</si>
  <si>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</si>
  <si>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</si>
  <si>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</si>
  <si>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</si>
  <si>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</si>
  <si>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</si>
  <si>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</si>
  <si>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</si>
  <si>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</si>
  <si>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</si>
  <si>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</si>
  <si>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</si>
  <si>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</si>
  <si>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</si>
  <si>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</si>
  <si>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</si>
  <si>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</si>
  <si>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</si>
  <si>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</si>
  <si>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</si>
  <si>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</si>
  <si>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</si>
  <si>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</si>
  <si>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</si>
  <si>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</si>
  <si>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</si>
  <si>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</si>
  <si>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</si>
  <si>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</si>
  <si>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</si>
  <si>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</si>
  <si>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</si>
  <si>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</si>
  <si>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</si>
  <si>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</si>
  <si>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</si>
  <si>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</si>
  <si>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</si>
  <si>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</si>
  <si>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</si>
  <si>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</si>
  <si>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</si>
  <si>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</si>
  <si>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</si>
  <si>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</si>
  <si>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</si>
  <si>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</si>
  <si>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</si>
  <si>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</si>
  <si>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</si>
  <si>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</si>
  <si>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</si>
  <si>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</si>
  <si>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</si>
  <si>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</si>
  <si>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</si>
  <si>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</si>
  <si>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</si>
  <si>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</si>
  <si>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</si>
  <si>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</si>
  <si>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</si>
  <si>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</si>
  <si>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</si>
  <si>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</si>
  <si>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</si>
  <si>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</si>
  <si>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</si>
  <si>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</si>
  <si>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</si>
  <si>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</si>
  <si>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</si>
  <si>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</si>
  <si>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</si>
  <si>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</si>
  <si>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</si>
  <si>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</si>
  <si>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</si>
  <si>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</si>
  <si>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</si>
  <si>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</si>
  <si>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</si>
  <si>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</si>
  <si>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</si>
  <si>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</si>
  <si>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</si>
  <si>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</si>
  <si>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</si>
  <si>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</si>
  <si>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</si>
  <si>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</si>
  <si>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</si>
  <si>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</si>
  <si>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</si>
  <si>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</si>
  <si>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</si>
  <si>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</si>
  <si>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</si>
  <si>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</si>
  <si>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</si>
  <si>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</si>
  <si>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</si>
  <si>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</si>
  <si>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</si>
  <si>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</si>
  <si>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</si>
  <si>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</si>
  <si>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</si>
  <si>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</si>
  <si>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</si>
  <si>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</si>
  <si>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</si>
  <si>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</si>
  <si>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</si>
  <si>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</si>
  <si>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</si>
  <si>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</si>
  <si>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</si>
  <si>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</si>
  <si>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</si>
  <si>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</si>
  <si>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</si>
  <si>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</si>
  <si>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</si>
  <si>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</si>
  <si>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</si>
  <si>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</si>
  <si>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</si>
  <si>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</si>
  <si>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</si>
  <si>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</si>
  <si>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</si>
  <si>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</si>
  <si>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</si>
  <si>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</si>
  <si>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</si>
  <si>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</si>
  <si>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</si>
  <si>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</si>
  <si>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</si>
  <si>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</si>
  <si>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</si>
  <si>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</si>
  <si>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</si>
  <si>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</si>
  <si>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</si>
  <si>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</si>
  <si>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</si>
  <si>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</si>
  <si>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</si>
  <si>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</si>
  <si>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</si>
  <si>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</si>
  <si>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</si>
  <si>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</si>
  <si>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</si>
  <si>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</si>
  <si>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</si>
  <si>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</si>
  <si>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</si>
  <si>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</si>
  <si>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</si>
  <si>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</si>
  <si>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</si>
  <si>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</si>
  <si>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</si>
  <si>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</si>
  <si>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</si>
  <si>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</si>
  <si>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</si>
  <si>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</si>
  <si>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</si>
  <si>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</si>
  <si>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</si>
  <si>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</si>
  <si>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</si>
  <si>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</si>
  <si>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</si>
  <si>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</si>
  <si>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</si>
  <si>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</si>
  <si>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</si>
  <si>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</si>
  <si>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</si>
  <si>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</si>
  <si>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</si>
  <si>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</si>
  <si>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</si>
  <si>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</si>
  <si>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</si>
  <si>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</si>
  <si>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</si>
  <si>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</si>
  <si>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</si>
  <si>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</si>
  <si>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</si>
  <si>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</si>
  <si>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</si>
  <si>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</si>
  <si>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</si>
  <si>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</si>
  <si>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</si>
  <si>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</si>
  <si>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</si>
  <si>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</si>
  <si>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</si>
  <si>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</si>
  <si>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</si>
  <si>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</si>
  <si>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</si>
  <si>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</si>
  <si>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</si>
  <si>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</si>
  <si>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</si>
  <si>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</si>
  <si>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</si>
  <si>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</si>
  <si>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</si>
  <si>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</si>
  <si>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</si>
  <si>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</si>
  <si>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</si>
  <si>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</si>
  <si>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</si>
  <si>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</si>
  <si>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</si>
  <si>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</si>
  <si>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</si>
  <si>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</si>
  <si>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</si>
  <si>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</si>
  <si>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</si>
  <si>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</si>
  <si>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</si>
  <si>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</si>
  <si>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</si>
  <si>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</si>
  <si>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</si>
  <si>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</si>
  <si>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</si>
  <si>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</si>
  <si>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</si>
  <si>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</si>
  <si>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</si>
  <si>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</si>
  <si>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</si>
  <si>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</si>
  <si>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</si>
  <si>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</si>
  <si>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</si>
  <si>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</si>
  <si>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</si>
  <si>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</si>
  <si>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</si>
  <si>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</si>
  <si>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</si>
  <si>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</si>
  <si>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</si>
  <si>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</si>
  <si>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</si>
  <si>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</si>
  <si>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</si>
  <si>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</si>
  <si>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</si>
  <si>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</si>
  <si>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</si>
  <si>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</si>
  <si>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</si>
  <si>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</si>
  <si>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</si>
  <si>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</si>
  <si>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</si>
  <si>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</si>
  <si>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</si>
  <si>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</si>
  <si>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</si>
  <si>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</si>
  <si>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</si>
  <si>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</si>
  <si>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</si>
  <si>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</si>
  <si>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</si>
  <si>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</si>
  <si>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</si>
  <si>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</si>
  <si>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</si>
  <si>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</si>
  <si>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</si>
  <si>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</si>
  <si>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</si>
  <si>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</si>
  <si>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</si>
  <si>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</si>
  <si>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</si>
  <si>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</si>
  <si>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</si>
  <si>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</si>
  <si>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</si>
  <si>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</si>
  <si>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</si>
  <si>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</si>
  <si>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</si>
  <si>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</si>
  <si>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</si>
  <si>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</si>
  <si>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</si>
  <si>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</si>
  <si>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</si>
  <si>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</si>
  <si>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</si>
  <si>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</si>
  <si>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</si>
  <si>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</si>
  <si>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</si>
  <si>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</si>
  <si>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</si>
  <si>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</si>
  <si>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</si>
  <si>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</si>
  <si>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</si>
  <si>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</si>
  <si>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</si>
  <si>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</si>
  <si>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</si>
  <si>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</si>
  <si>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</si>
  <si>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</si>
  <si>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</si>
  <si>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</si>
  <si>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</si>
  <si>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</si>
  <si>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</si>
  <si>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</si>
  <si>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</si>
  <si>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</si>
  <si>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</si>
  <si>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</si>
  <si>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</si>
  <si>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</si>
  <si>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</si>
  <si>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</si>
  <si>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</si>
  <si>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</si>
  <si>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</si>
  <si>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</si>
  <si>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</si>
  <si>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</si>
  <si>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</si>
  <si>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</si>
  <si>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</si>
  <si>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</si>
  <si>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</si>
  <si>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</si>
  <si>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</si>
  <si>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</si>
  <si>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</si>
  <si>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</si>
  <si>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</si>
  <si>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</si>
  <si>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</si>
  <si>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</si>
  <si>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</si>
  <si>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</si>
  <si>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</si>
  <si>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</si>
  <si>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</si>
  <si>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</si>
  <si>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</si>
  <si>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</si>
  <si>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</si>
  <si>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</si>
  <si>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</si>
  <si>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</si>
  <si>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</si>
  <si>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</si>
  <si>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</si>
  <si>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</si>
  <si>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</si>
  <si>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</si>
  <si>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</si>
  <si>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</si>
  <si>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</si>
  <si>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</si>
  <si>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</si>
  <si>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</si>
  <si>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</si>
  <si>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</si>
  <si>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</si>
  <si>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</si>
  <si>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</si>
  <si>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</si>
  <si>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</si>
  <si>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</si>
  <si>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</si>
  <si>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</si>
  <si>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</si>
  <si>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</si>
  <si>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</si>
  <si>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</si>
  <si>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</si>
  <si>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</si>
  <si>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</si>
  <si>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</si>
  <si>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</si>
  <si>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</si>
  <si>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</si>
  <si>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</si>
  <si>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</si>
  <si>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</si>
  <si>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</si>
  <si>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</si>
  <si>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</si>
  <si>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</si>
  <si>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</si>
  <si>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</si>
  <si>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</si>
  <si>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</si>
  <si>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</si>
  <si>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</si>
  <si>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</si>
  <si>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</si>
  <si>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</si>
  <si>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</si>
  <si>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</si>
  <si>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</si>
  <si>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</si>
  <si>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</si>
  <si>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</si>
  <si>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</si>
  <si>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</si>
  <si>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</si>
  <si>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</si>
  <si>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</si>
  <si>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</si>
  <si>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</si>
  <si>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</si>
  <si>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</si>
  <si>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</si>
  <si>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</si>
  <si>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</si>
  <si>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</si>
  <si>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</si>
  <si>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</si>
  <si>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</si>
  <si>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</si>
  <si>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</si>
  <si>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</si>
  <si>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</si>
  <si>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</si>
  <si>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</si>
  <si>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</si>
  <si>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</si>
  <si>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</si>
  <si>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</si>
  <si>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</si>
  <si>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</si>
  <si>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</si>
  <si>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</si>
  <si>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</si>
  <si>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</si>
  <si>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</si>
  <si>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</si>
  <si>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</si>
  <si>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</si>
  <si>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</si>
  <si>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</si>
  <si>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</si>
  <si>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</si>
  <si>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</si>
  <si>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</si>
  <si>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</si>
  <si>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</si>
  <si>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</si>
  <si>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</si>
  <si>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</si>
  <si>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</si>
  <si>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</si>
  <si>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</si>
  <si>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</si>
  <si>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</si>
  <si>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</si>
  <si>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</si>
  <si>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</si>
  <si>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</si>
  <si>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</si>
  <si>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</si>
  <si>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</si>
  <si>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</si>
  <si>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</si>
  <si>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</si>
  <si>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</si>
  <si>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</si>
  <si>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</si>
  <si>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</si>
  <si>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</si>
  <si>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</si>
  <si>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</si>
  <si>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</si>
  <si>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</si>
  <si>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</si>
  <si>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</si>
  <si>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</si>
  <si>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</si>
  <si>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</si>
  <si>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</si>
  <si>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</si>
  <si>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</si>
  <si>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</si>
  <si>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</si>
  <si>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</si>
  <si>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</si>
  <si>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</si>
  <si>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</si>
  <si>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</si>
  <si>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</si>
  <si>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</si>
  <si>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</si>
  <si>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</si>
  <si>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</si>
  <si>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</si>
  <si>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</si>
  <si>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</si>
  <si>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</si>
  <si>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</si>
  <si>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</si>
  <si>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</si>
  <si>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</si>
  <si>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</si>
  <si>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</si>
  <si>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</si>
  <si>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</si>
  <si>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</si>
  <si>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</si>
  <si>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</si>
  <si>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</si>
  <si>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</si>
  <si>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</si>
  <si>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</si>
  <si>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</si>
  <si>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</si>
  <si>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</si>
  <si>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</si>
  <si>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</si>
  <si>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</si>
  <si>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</si>
  <si>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</si>
  <si>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</si>
  <si>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</si>
  <si>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</si>
  <si>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</si>
  <si>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</si>
  <si>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</si>
  <si>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</si>
  <si>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</si>
  <si>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</si>
  <si>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</si>
  <si>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</si>
  <si>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</si>
  <si>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</si>
  <si>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</si>
  <si>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</si>
  <si>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</si>
  <si>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</si>
  <si>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</si>
  <si>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</si>
  <si>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</si>
  <si>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</si>
  <si>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</si>
  <si>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</si>
  <si>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</si>
  <si>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</si>
  <si>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</si>
  <si>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</si>
  <si>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</si>
  <si>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</si>
  <si>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</si>
  <si>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</si>
  <si>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</si>
  <si>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</si>
  <si>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</si>
  <si>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</si>
  <si>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</si>
  <si>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</si>
  <si>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</si>
  <si>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</si>
  <si>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</si>
  <si>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</si>
  <si>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</si>
  <si>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</si>
  <si>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</si>
  <si>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</si>
  <si>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</si>
  <si>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</si>
  <si>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</si>
  <si>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</si>
  <si>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</si>
  <si>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</si>
  <si>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</si>
  <si>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</si>
  <si>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</si>
  <si>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</si>
  <si>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</si>
  <si>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</si>
  <si>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</si>
  <si>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</si>
  <si>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</si>
  <si>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</si>
  <si>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</si>
  <si>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</si>
  <si>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</si>
  <si>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</si>
  <si>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</si>
  <si>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</si>
  <si>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</si>
  <si>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</si>
  <si>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</si>
  <si>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</si>
  <si>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</si>
  <si>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</si>
  <si>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</si>
  <si>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</si>
  <si>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</si>
  <si>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</si>
  <si>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</si>
  <si>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</si>
  <si>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</si>
  <si>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</si>
  <si>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</si>
  <si>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</si>
  <si>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</si>
  <si>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</si>
  <si>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</si>
  <si>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</si>
  <si>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</si>
  <si>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</si>
  <si>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</si>
  <si>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</si>
  <si>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</si>
  <si>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</si>
  <si>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</si>
  <si>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</si>
  <si>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</si>
  <si>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</si>
  <si>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</si>
  <si>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</si>
  <si>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</si>
  <si>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</si>
  <si>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</si>
  <si>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</si>
  <si>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</si>
  <si>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</si>
  <si>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</si>
  <si>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</si>
  <si>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</si>
  <si>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</si>
  <si>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</si>
  <si>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</si>
  <si>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</si>
  <si>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</si>
  <si>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</si>
  <si>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</si>
  <si>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</si>
  <si>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</si>
  <si>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</si>
  <si>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</si>
  <si>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</si>
  <si>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</si>
  <si>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</si>
  <si>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</si>
  <si>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</si>
  <si>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</si>
  <si>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</si>
  <si>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</si>
  <si>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</si>
  <si>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</si>
  <si>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</si>
  <si>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</si>
  <si>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</si>
  <si>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</si>
  <si>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</si>
  <si>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</si>
  <si>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</si>
  <si>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</si>
  <si>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</si>
  <si>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</si>
  <si>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</si>
  <si>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</si>
  <si>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</si>
  <si>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</si>
  <si>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</si>
  <si>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</si>
  <si>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</si>
  <si>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</si>
  <si>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</si>
  <si>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</si>
  <si>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</si>
  <si>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</si>
  <si>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</si>
  <si>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</si>
  <si>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</si>
  <si>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</si>
  <si>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</si>
  <si>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</si>
  <si>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</si>
  <si>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</si>
  <si>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</si>
  <si>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</si>
  <si>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</si>
  <si>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</si>
  <si>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</si>
  <si>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</si>
  <si>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</si>
  <si>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</si>
  <si>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</si>
  <si>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</si>
  <si>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</si>
  <si>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</si>
  <si>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</si>
  <si>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</si>
  <si>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</si>
  <si>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</si>
  <si>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</si>
  <si>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</si>
  <si>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</si>
  <si>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</si>
  <si>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</si>
  <si>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</si>
  <si>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</si>
  <si>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</si>
  <si>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</si>
  <si>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</si>
  <si>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</si>
  <si>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</si>
  <si>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</si>
  <si>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</si>
  <si>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</si>
  <si>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</si>
  <si>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</si>
  <si>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</si>
  <si>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</si>
  <si>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</si>
  <si>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</si>
  <si>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</si>
  <si>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</si>
  <si>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</si>
  <si>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</si>
  <si>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</si>
  <si>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</si>
  <si>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</si>
  <si>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</si>
  <si>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</si>
  <si>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</si>
  <si>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</si>
  <si>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</si>
  <si>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</si>
  <si>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</si>
  <si>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</si>
  <si>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</si>
  <si>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</si>
  <si>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</si>
  <si>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</si>
  <si>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</si>
  <si>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</si>
  <si>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</si>
  <si>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</si>
  <si>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</si>
  <si>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</si>
  <si>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</si>
  <si>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</si>
  <si>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</si>
  <si>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</si>
  <si>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</si>
  <si>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</si>
  <si>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</si>
  <si>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</si>
  <si>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</si>
  <si>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</si>
  <si>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</si>
  <si>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</si>
  <si>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</si>
  <si>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</si>
  <si>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</si>
  <si>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</si>
  <si>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</si>
  <si>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</si>
  <si>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</si>
  <si>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</si>
  <si>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</si>
  <si>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</si>
  <si>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</si>
  <si>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</si>
  <si>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</si>
  <si>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</si>
  <si>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</si>
  <si>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</si>
  <si>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</si>
  <si>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</si>
  <si>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</si>
  <si>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</si>
  <si>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</si>
  <si>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</si>
  <si>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</si>
  <si>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</si>
  <si>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</si>
  <si>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</si>
  <si>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</si>
  <si>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</si>
  <si>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</si>
  <si>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</si>
  <si>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</si>
  <si>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</si>
  <si>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</si>
  <si>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</si>
  <si>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</si>
  <si>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</si>
  <si>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</si>
  <si>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</si>
  <si>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</si>
  <si>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</si>
  <si>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</si>
  <si>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</si>
  <si>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</si>
  <si>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</si>
  <si>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</si>
  <si>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</si>
  <si>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</si>
  <si>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</si>
  <si>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</si>
  <si>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</si>
  <si>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</si>
  <si>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</si>
  <si>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</si>
  <si>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</si>
  <si>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</si>
  <si>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</si>
  <si>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</si>
  <si>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</si>
  <si>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</si>
  <si>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</si>
  <si>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</si>
  <si>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</si>
  <si>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</si>
  <si>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</si>
  <si>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</si>
  <si>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</si>
  <si>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</si>
  <si>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</si>
  <si>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</si>
  <si>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</si>
  <si>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</si>
  <si>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</si>
  <si>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</si>
  <si>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</si>
  <si>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</si>
  <si>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</si>
  <si>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</si>
  <si>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</si>
  <si>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</si>
  <si>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</si>
  <si>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</si>
  <si>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</si>
  <si>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</si>
  <si>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</si>
  <si>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</si>
  <si>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</si>
  <si>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</si>
  <si>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</si>
  <si>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</si>
  <si>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</si>
  <si>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</si>
  <si>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</si>
  <si>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</si>
  <si>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</si>
  <si>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</si>
  <si>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</si>
  <si>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</si>
  <si>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</si>
  <si>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</si>
  <si>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</si>
  <si>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</si>
  <si>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</si>
  <si>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</si>
  <si>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</si>
  <si>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</si>
  <si>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</si>
  <si>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</si>
  <si>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</si>
  <si>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</si>
  <si>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</si>
  <si>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</si>
  <si>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</si>
  <si>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</si>
  <si>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</si>
  <si>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</si>
  <si>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</si>
  <si>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</si>
  <si>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</si>
  <si>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</si>
  <si>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</si>
  <si>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</si>
  <si>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</si>
  <si>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</si>
  <si>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</si>
  <si>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</si>
  <si>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</si>
  <si>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</si>
  <si>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</si>
  <si>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</si>
  <si>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</si>
  <si>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</si>
  <si>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</si>
  <si>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</si>
  <si>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</si>
  <si>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</si>
  <si>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</si>
  <si>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</si>
  <si>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</si>
  <si>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</si>
  <si>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</si>
  <si>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</si>
  <si>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</si>
  <si>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</si>
  <si>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</si>
  <si>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</si>
  <si>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</si>
  <si>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</si>
  <si>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</si>
  <si>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</si>
  <si>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</si>
  <si>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</si>
  <si>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</si>
  <si>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</si>
  <si>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</si>
  <si>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</si>
  <si>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</si>
  <si>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</si>
  <si>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</si>
  <si>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</si>
  <si>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</si>
  <si>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</si>
  <si>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</si>
  <si>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</si>
  <si>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</si>
  <si>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</si>
  <si>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</si>
  <si>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</si>
  <si>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</si>
  <si>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</si>
  <si>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</si>
  <si>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</si>
  <si>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</si>
  <si>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</si>
  <si>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</si>
  <si>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</si>
  <si>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</si>
  <si>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</si>
  <si>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</si>
  <si>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</si>
  <si>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</si>
  <si>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</si>
  <si>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</si>
  <si>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</si>
  <si>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</si>
  <si>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</si>
  <si>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</si>
  <si>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</si>
  <si>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</si>
  <si>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</si>
  <si>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</si>
  <si>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</si>
  <si>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</si>
  <si>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</si>
  <si>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</si>
  <si>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</si>
  <si>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</si>
  <si>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</si>
  <si>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</si>
  <si>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</si>
  <si>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</si>
  <si>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</si>
  <si>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</si>
  <si>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</si>
  <si>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</si>
  <si>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</si>
  <si>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</si>
  <si>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</si>
  <si>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</si>
  <si>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</si>
  <si>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</si>
  <si>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</si>
  <si>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</si>
  <si>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</si>
  <si>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</si>
  <si>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</si>
  <si>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</si>
  <si>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</si>
  <si>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</si>
  <si>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</si>
  <si>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</si>
  <si>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</si>
  <si>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</si>
  <si>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</si>
  <si>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</si>
  <si>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</si>
  <si>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</si>
  <si>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</si>
  <si>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</si>
  <si>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</si>
  <si>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</si>
  <si>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</si>
  <si>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</si>
  <si>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</si>
  <si>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</si>
  <si>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</si>
  <si>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</si>
  <si>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</si>
  <si>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</si>
  <si>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</si>
  <si>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</si>
  <si>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</si>
  <si>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</si>
  <si>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</si>
  <si>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</si>
  <si>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</si>
  <si>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</si>
  <si>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</si>
  <si>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</si>
  <si>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</si>
  <si>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</si>
  <si>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</si>
  <si>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</si>
  <si>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</si>
  <si>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</si>
  <si>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</si>
  <si>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</si>
  <si>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</si>
  <si>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</si>
  <si>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</si>
  <si>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</si>
  <si>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</si>
  <si>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</si>
  <si>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</si>
  <si>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</si>
  <si>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</si>
  <si>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</si>
  <si>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</si>
  <si>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</si>
  <si>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</si>
  <si>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</si>
  <si>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</si>
  <si>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</si>
  <si>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</si>
  <si>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</si>
  <si>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</si>
  <si>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</si>
  <si>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</si>
  <si>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</si>
  <si>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</si>
  <si>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</si>
  <si>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</si>
  <si>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</si>
  <si>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</si>
  <si>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</si>
  <si>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</si>
  <si>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</si>
  <si>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</si>
  <si>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</si>
  <si>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</si>
  <si>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</si>
  <si>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</si>
  <si>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</si>
  <si>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</si>
  <si>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</si>
  <si>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</si>
  <si>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</si>
  <si>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</si>
  <si>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</si>
  <si>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</si>
  <si>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</si>
  <si>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</si>
  <si>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</si>
  <si>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</si>
  <si>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</si>
  <si>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</si>
  <si>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</si>
  <si>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</si>
  <si>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</si>
  <si>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</si>
  <si>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</si>
  <si>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</si>
  <si>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</si>
  <si>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</si>
  <si>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</si>
  <si>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</si>
  <si>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</si>
  <si>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</si>
  <si>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</si>
  <si>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</si>
  <si>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</si>
  <si>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</si>
  <si>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</si>
  <si>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</si>
  <si>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</si>
  <si>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</si>
  <si>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</si>
  <si>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</si>
  <si>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</si>
  <si>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</si>
  <si>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</si>
  <si>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</si>
  <si>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</si>
  <si>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</si>
  <si>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</si>
  <si>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</si>
  <si>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</si>
  <si>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</si>
  <si>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</si>
  <si>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</si>
  <si>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</si>
  <si>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</si>
  <si>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</si>
  <si>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</si>
  <si>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</si>
  <si>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</si>
  <si>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</si>
  <si>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</si>
  <si>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</si>
  <si>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</si>
  <si>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</si>
  <si>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</si>
  <si>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</si>
  <si>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</si>
  <si>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</si>
  <si>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</si>
  <si>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</si>
  <si>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</si>
  <si>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</si>
  <si>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</si>
  <si>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</si>
  <si>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</si>
  <si>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</si>
  <si>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</si>
  <si>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</si>
  <si>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</si>
  <si>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</si>
  <si>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</si>
  <si>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</si>
  <si>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</si>
  <si>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</si>
  <si>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</si>
  <si>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</si>
  <si>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</si>
  <si>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</si>
  <si>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</si>
  <si>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</si>
  <si>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</si>
  <si>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</si>
  <si>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</si>
  <si>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</si>
  <si>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</si>
  <si>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</si>
  <si>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</si>
  <si>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</si>
  <si>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</si>
  <si>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</si>
  <si>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</si>
  <si>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</si>
  <si>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</si>
  <si>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</si>
  <si>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</si>
  <si>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</si>
  <si>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</si>
  <si>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</si>
  <si>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</si>
  <si>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</si>
  <si>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</si>
  <si>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</si>
  <si>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</si>
  <si>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</si>
  <si>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</si>
  <si>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</si>
  <si>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</si>
  <si>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</si>
  <si>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</si>
  <si>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</si>
  <si>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</si>
  <si>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</si>
  <si>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</si>
  <si>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</si>
  <si>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</si>
  <si>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</si>
  <si>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</si>
  <si>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</si>
  <si>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</si>
  <si>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</si>
  <si>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</si>
  <si>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</si>
  <si>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</si>
  <si>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</si>
  <si>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</si>
  <si>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</si>
  <si>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</si>
  <si>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</si>
  <si>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</si>
  <si>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</si>
  <si>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</si>
  <si>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</si>
  <si>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</si>
  <si>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</si>
  <si>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</si>
  <si>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</si>
  <si>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</si>
  <si>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</si>
  <si>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</si>
  <si>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</si>
  <si>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</si>
  <si>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</si>
  <si>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</si>
  <si>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</si>
  <si>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</si>
  <si>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</si>
  <si>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</si>
  <si>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</si>
  <si>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</si>
  <si>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</si>
  <si>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</si>
  <si>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</si>
  <si>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</si>
  <si>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</si>
  <si>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</si>
  <si>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</si>
  <si>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</si>
  <si>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</si>
  <si>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</si>
  <si>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</si>
  <si>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</si>
  <si>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</si>
  <si>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</si>
  <si>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</si>
  <si>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</si>
  <si>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</si>
  <si>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</si>
  <si>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</si>
  <si>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</si>
  <si>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</si>
  <si>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</si>
  <si>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</si>
  <si>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</si>
  <si>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</si>
  <si>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</si>
  <si>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</si>
  <si>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</si>
  <si>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</si>
  <si>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</si>
  <si>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</si>
  <si>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</si>
  <si>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</si>
  <si>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</si>
  <si>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</si>
  <si>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</si>
  <si>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</si>
  <si>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</si>
  <si>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</si>
  <si>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</si>
  <si>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</si>
  <si>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</si>
  <si>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</si>
  <si>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</si>
  <si>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</si>
  <si>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</si>
  <si>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</si>
  <si>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</si>
  <si>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</si>
  <si>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</si>
  <si>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</si>
  <si>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</si>
  <si>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</si>
  <si>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</si>
  <si>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</si>
  <si>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</si>
  <si>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</si>
  <si>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</si>
  <si>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</si>
  <si>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</si>
  <si>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</si>
  <si>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</si>
  <si>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</si>
  <si>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</si>
  <si>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</si>
  <si>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</si>
  <si>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</si>
  <si>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</si>
  <si>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</si>
  <si>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</si>
  <si>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</si>
  <si>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</si>
  <si>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</si>
  <si>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</si>
  <si>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</si>
  <si>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</si>
  <si>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</si>
  <si>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</si>
  <si>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</si>
  <si>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</si>
  <si>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</si>
  <si>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</si>
  <si>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</si>
  <si>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</si>
  <si>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</si>
  <si>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</si>
  <si>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</si>
  <si>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</si>
  <si>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</si>
  <si>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</si>
  <si>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</si>
  <si>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</si>
  <si>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</si>
  <si>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</si>
  <si>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</si>
  <si>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</si>
  <si>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</si>
  <si>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</si>
  <si>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</si>
  <si>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</si>
  <si>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</si>
  <si>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</si>
  <si>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</si>
  <si>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</si>
  <si>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</si>
  <si>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</si>
  <si>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</si>
  <si>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</si>
  <si>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</si>
  <si>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</si>
  <si>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</si>
  <si>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</si>
  <si>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</si>
  <si>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</si>
  <si>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</si>
  <si>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</si>
  <si>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</si>
  <si>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</si>
  <si>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</si>
  <si>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</si>
  <si>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</si>
  <si>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</si>
  <si>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</si>
  <si>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</si>
  <si>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</si>
  <si>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</si>
  <si>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</si>
  <si>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</si>
  <si>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</si>
  <si>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</si>
  <si>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</si>
  <si>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</si>
  <si>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</si>
  <si>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</si>
  <si>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</si>
  <si>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</si>
  <si>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</si>
  <si>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</si>
  <si>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</si>
  <si>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</si>
  <si>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</si>
  <si>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</si>
  <si>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</si>
  <si>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</si>
  <si>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</si>
  <si>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</si>
  <si>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</si>
  <si>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</si>
  <si>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</si>
  <si>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</si>
  <si>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</si>
  <si>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</si>
  <si>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</si>
  <si>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</si>
  <si>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</si>
  <si>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</si>
  <si>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</si>
  <si>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</si>
  <si>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</si>
  <si>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</si>
  <si>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</si>
  <si>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</si>
  <si>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</si>
  <si>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</si>
  <si>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</si>
  <si>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</si>
  <si>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</si>
  <si>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</si>
  <si>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</si>
  <si>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</si>
  <si>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</si>
  <si>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</si>
  <si>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</si>
  <si>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</si>
  <si>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</si>
  <si>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</si>
  <si>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</si>
  <si>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</si>
  <si>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</si>
  <si>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</si>
  <si>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</si>
  <si>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</si>
  <si>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</si>
  <si>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</si>
  <si>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</si>
  <si>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</si>
  <si>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</si>
  <si>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</si>
  <si>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</si>
  <si>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</si>
  <si>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</si>
  <si>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</si>
  <si>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</si>
  <si>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</si>
  <si>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</si>
  <si>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</si>
  <si>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</si>
  <si>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</si>
  <si>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</si>
  <si>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</si>
  <si>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</si>
  <si>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</si>
  <si>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</si>
  <si>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</si>
  <si>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</si>
  <si>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</si>
  <si>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</si>
  <si>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</si>
  <si>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</si>
  <si>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</si>
  <si>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</si>
  <si>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</si>
  <si>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</si>
  <si>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</si>
  <si>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</si>
  <si>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</si>
  <si>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</si>
  <si>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</si>
  <si>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</si>
  <si>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</si>
  <si>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</si>
  <si>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</si>
  <si>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</si>
  <si>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</si>
  <si>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</si>
  <si>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</si>
  <si>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</si>
  <si>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</si>
  <si>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</si>
  <si>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</si>
  <si>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</si>
  <si>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</si>
  <si>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</si>
  <si>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</si>
  <si>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</si>
  <si>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</si>
  <si>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</si>
  <si>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</si>
  <si>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</si>
  <si>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</si>
  <si>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</si>
  <si>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</si>
  <si>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</si>
  <si>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</si>
  <si>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</si>
  <si>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</si>
  <si>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</si>
  <si>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</si>
  <si>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</si>
  <si>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</si>
  <si>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</si>
  <si>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</si>
  <si>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</si>
  <si>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</si>
  <si>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</si>
  <si>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</si>
  <si>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</si>
  <si>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</si>
  <si>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</si>
  <si>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</si>
  <si>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</si>
  <si>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</si>
  <si>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</si>
  <si>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</si>
  <si>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</si>
  <si>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</si>
  <si>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</si>
  <si>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</si>
  <si>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</si>
  <si>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</si>
  <si>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</si>
  <si>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</si>
  <si>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</si>
  <si>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</si>
  <si>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</si>
  <si>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</si>
  <si>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</si>
  <si>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</si>
  <si>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</si>
  <si>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</si>
  <si>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</si>
  <si>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</si>
  <si>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</si>
  <si>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</si>
  <si>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</si>
  <si>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</si>
  <si>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</si>
  <si>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</si>
  <si>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</si>
  <si>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</si>
  <si>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</si>
  <si>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</si>
  <si>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</si>
  <si>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</si>
  <si>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</si>
  <si>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</si>
  <si>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</si>
  <si>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</si>
  <si>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</si>
  <si>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</si>
  <si>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</si>
  <si>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</si>
  <si>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</si>
  <si>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</si>
  <si>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</si>
  <si>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</si>
  <si>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</si>
  <si>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</si>
  <si>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</si>
  <si>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</si>
  <si>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</si>
  <si>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</si>
  <si>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</si>
  <si>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</si>
  <si>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</si>
  <si>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</si>
  <si>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</si>
  <si>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</si>
  <si>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</si>
  <si>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</si>
  <si>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</si>
  <si>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</si>
  <si>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</si>
  <si>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</si>
  <si>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</si>
  <si>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</si>
  <si>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</si>
  <si>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</si>
  <si>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</si>
  <si>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</si>
  <si>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</si>
  <si>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</si>
  <si>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</si>
  <si>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</si>
  <si>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</si>
  <si>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</si>
  <si>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</si>
  <si>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</si>
  <si>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</si>
  <si>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</si>
  <si>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</si>
  <si>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</si>
  <si>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</si>
  <si>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</si>
  <si>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</si>
  <si>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</si>
  <si>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</si>
  <si>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</si>
  <si>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</si>
  <si>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</si>
  <si>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</si>
  <si>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</si>
  <si>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</si>
  <si>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</si>
  <si>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</si>
  <si>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</si>
  <si>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</si>
  <si>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</si>
  <si>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</si>
  <si>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</si>
  <si>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</si>
  <si>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</si>
  <si>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</si>
  <si>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</si>
  <si>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</si>
  <si>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</si>
  <si>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</si>
  <si>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</si>
  <si>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</si>
  <si>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</si>
  <si>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</si>
  <si>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</si>
  <si>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</si>
  <si>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</si>
  <si>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</si>
  <si>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</si>
  <si>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</si>
  <si>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</si>
  <si>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</si>
  <si>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</si>
  <si>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</si>
  <si>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</si>
  <si>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</si>
  <si>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</si>
  <si>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</si>
  <si>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</si>
  <si>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</si>
  <si>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</si>
  <si>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</si>
  <si>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</si>
  <si>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</si>
  <si>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</si>
  <si>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</si>
  <si>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</si>
  <si>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</si>
  <si>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</si>
  <si>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</si>
  <si>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</si>
  <si>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</si>
  <si>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</si>
  <si>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</si>
  <si>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</si>
  <si>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</si>
  <si>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</si>
  <si>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</si>
  <si>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</si>
  <si>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</si>
  <si>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</si>
  <si>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</si>
  <si>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</si>
  <si>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</si>
  <si>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</si>
  <si>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</si>
  <si>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</si>
  <si>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</si>
  <si>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</si>
  <si>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</si>
  <si>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</si>
  <si>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</si>
  <si>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</si>
  <si>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</si>
  <si>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</si>
  <si>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</si>
  <si>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</si>
  <si>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</si>
  <si>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</si>
  <si>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</si>
  <si>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</si>
  <si>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</si>
  <si>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</si>
  <si>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</si>
  <si>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</si>
  <si>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</si>
  <si>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</si>
  <si>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</si>
  <si>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</si>
  <si>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</si>
  <si>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</si>
  <si>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</si>
  <si>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</si>
  <si>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</si>
  <si>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</si>
  <si>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</si>
  <si>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</si>
  <si>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</si>
  <si>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</si>
  <si>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</si>
  <si>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</si>
  <si>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</si>
  <si>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</si>
  <si>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</si>
  <si>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</si>
  <si>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</si>
  <si>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</si>
  <si>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</si>
  <si>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</si>
  <si>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</si>
  <si>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</si>
  <si>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</si>
  <si>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</si>
  <si>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</si>
  <si>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</si>
  <si>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</si>
  <si>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</si>
  <si>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</si>
  <si>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</si>
  <si>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</si>
  <si>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</si>
  <si>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</si>
  <si>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</si>
  <si>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</si>
  <si>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</si>
  <si>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</si>
  <si>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</si>
  <si>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</si>
  <si>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</si>
  <si>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</si>
  <si>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</si>
  <si>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</si>
  <si>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</si>
  <si>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</si>
  <si>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</si>
  <si>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</si>
  <si>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</si>
  <si>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</si>
  <si>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</si>
  <si>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</si>
  <si>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</si>
  <si>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</si>
  <si>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</si>
  <si>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</si>
  <si>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</si>
  <si>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</si>
  <si>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</si>
  <si>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</si>
  <si>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</si>
  <si>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</si>
  <si>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</si>
  <si>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</si>
  <si>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</si>
  <si>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</si>
  <si>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</si>
  <si>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</si>
  <si>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</si>
  <si>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</si>
  <si>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</si>
  <si>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</si>
  <si>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</si>
  <si>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</si>
  <si>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</si>
  <si>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</si>
  <si>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</si>
  <si>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</si>
  <si>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</si>
  <si>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</si>
  <si>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</si>
  <si>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</si>
  <si>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</si>
  <si>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</si>
  <si>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</si>
  <si>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</si>
  <si>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</si>
  <si>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</si>
  <si>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</si>
  <si>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</si>
  <si>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</si>
  <si>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</si>
  <si>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</si>
  <si>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</si>
  <si>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</si>
  <si>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</si>
  <si>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</si>
  <si>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</si>
  <si>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</si>
  <si>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</si>
  <si>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</si>
  <si>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</si>
  <si>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</si>
  <si>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</si>
  <si>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</si>
  <si>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</si>
  <si>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</si>
  <si>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</si>
  <si>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</si>
  <si>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</si>
  <si>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</si>
  <si>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</si>
  <si>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</si>
  <si>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</si>
  <si>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</si>
  <si>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</si>
  <si>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</si>
  <si>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</si>
  <si>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</si>
  <si>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</si>
  <si>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</si>
  <si>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</si>
  <si>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</si>
  <si>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</si>
  <si>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</si>
  <si>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</si>
  <si>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</si>
  <si>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</si>
  <si>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</si>
  <si>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</si>
  <si>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</si>
  <si>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</si>
  <si>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</si>
  <si>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</si>
  <si>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</si>
  <si>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</si>
  <si>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</si>
  <si>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</si>
  <si>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</si>
  <si>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</si>
  <si>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</si>
  <si>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</si>
  <si>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</si>
  <si>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</si>
  <si>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</si>
  <si>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</si>
  <si>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</si>
  <si>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</si>
  <si>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</si>
  <si>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</si>
  <si>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</si>
  <si>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</si>
  <si>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</si>
  <si>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</si>
  <si>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</si>
  <si>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</si>
  <si>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</si>
  <si>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</si>
  <si>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</si>
  <si>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</si>
  <si>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</si>
  <si>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</si>
  <si>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</si>
  <si>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</si>
  <si>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</si>
  <si>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</si>
  <si>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</si>
  <si>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</si>
  <si>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</si>
  <si>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</si>
  <si>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</si>
  <si>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</si>
  <si>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</si>
  <si>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</si>
  <si>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</si>
  <si>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</si>
  <si>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</si>
  <si>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</si>
  <si>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</si>
  <si>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</si>
  <si>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</si>
  <si>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</si>
  <si>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</si>
  <si>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</si>
  <si>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</si>
  <si>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</si>
  <si>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</si>
  <si>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</si>
  <si>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</si>
  <si>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</si>
  <si>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</si>
  <si>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</si>
  <si>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</si>
  <si>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</si>
  <si>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</si>
  <si>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</si>
  <si>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</si>
  <si>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</si>
  <si>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</si>
  <si>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</si>
  <si>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</si>
  <si>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</si>
  <si>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</si>
  <si>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</si>
  <si>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</si>
  <si>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</si>
  <si>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</si>
  <si>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</si>
  <si>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</si>
  <si>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</si>
  <si>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</si>
  <si>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</si>
  <si>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</si>
  <si>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</si>
  <si>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</si>
  <si>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</si>
  <si>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</si>
  <si>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</si>
  <si>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</si>
  <si>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</si>
  <si>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</si>
  <si>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</si>
  <si>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</si>
  <si>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</si>
  <si>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</si>
  <si>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</si>
  <si>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</si>
  <si>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</si>
  <si>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</si>
  <si>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</si>
  <si>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</si>
  <si>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</si>
  <si>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</si>
  <si>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</si>
  <si>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</si>
  <si>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</si>
  <si>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</si>
  <si>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</si>
  <si>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</si>
  <si>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</si>
  <si>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</si>
  <si>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</si>
  <si>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</si>
  <si>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</si>
  <si>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</si>
  <si>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</si>
  <si>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</si>
  <si>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</si>
  <si>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</si>
  <si>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</si>
  <si>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</si>
  <si>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</si>
  <si>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</si>
  <si>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</si>
  <si>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</si>
  <si>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</si>
  <si>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</si>
  <si>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</si>
  <si>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</si>
  <si>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</si>
  <si>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</si>
  <si>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</si>
  <si>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</si>
  <si>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</si>
  <si>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</si>
  <si>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</si>
  <si>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</si>
  <si>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</si>
  <si>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</si>
  <si>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</si>
  <si>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</si>
  <si>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</si>
  <si>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</si>
  <si>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</si>
  <si>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</si>
  <si>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</si>
  <si>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</si>
  <si>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</si>
  <si>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</si>
  <si>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</si>
  <si>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</si>
  <si>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</si>
  <si>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</si>
  <si>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</si>
  <si>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</si>
  <si>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</si>
  <si>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</si>
  <si>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</si>
  <si>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</si>
  <si>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</si>
  <si>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</si>
  <si>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</si>
  <si>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</si>
  <si>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</si>
  <si>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</si>
  <si>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</si>
  <si>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</si>
  <si>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</si>
  <si>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</si>
  <si>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</si>
  <si>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</si>
  <si>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</si>
  <si>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</si>
  <si>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</si>
  <si>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</si>
  <si>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</si>
  <si>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</si>
  <si>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</si>
  <si>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</si>
  <si>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</si>
  <si>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</si>
  <si>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</si>
  <si>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</si>
  <si>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</si>
  <si>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</si>
  <si>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</si>
  <si>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</si>
  <si>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</si>
  <si>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</si>
  <si>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</si>
  <si>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</si>
  <si>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</si>
  <si>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</si>
  <si>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</si>
  <si>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</si>
  <si>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</si>
  <si>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</si>
  <si>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</si>
  <si>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</si>
  <si>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</si>
  <si>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</si>
  <si>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</si>
  <si>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</si>
  <si>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</si>
  <si>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</si>
  <si>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</si>
  <si>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</si>
  <si>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</si>
  <si>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</si>
  <si>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</si>
  <si>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</si>
  <si>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</si>
  <si>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</si>
  <si>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</si>
  <si>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</si>
  <si>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</si>
  <si>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</si>
  <si>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</si>
  <si>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</si>
  <si>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</si>
  <si>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</si>
  <si>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</si>
  <si>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</si>
  <si>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</si>
  <si>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</si>
  <si>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</si>
  <si>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</si>
  <si>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</si>
  <si>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</si>
  <si>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</si>
  <si>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</si>
  <si>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</si>
  <si>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</si>
  <si>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</si>
  <si>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</si>
  <si>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</si>
  <si>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</si>
  <si>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</si>
  <si>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</si>
  <si>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</si>
  <si>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</si>
  <si>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</si>
  <si>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</si>
  <si>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</si>
  <si>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</si>
  <si>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</si>
  <si>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</si>
  <si>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</si>
  <si>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</si>
  <si>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</si>
  <si>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</si>
  <si>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</si>
  <si>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</si>
  <si>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</si>
  <si>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</si>
  <si>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</si>
  <si>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</si>
  <si>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</si>
  <si>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</si>
  <si>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</si>
  <si>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</si>
  <si>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</si>
  <si>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</si>
  <si>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</si>
  <si>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</si>
  <si>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</si>
  <si>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</si>
  <si>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</si>
  <si>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</si>
  <si>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</si>
  <si>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</si>
  <si>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</si>
  <si>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</si>
  <si>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</si>
  <si>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</si>
  <si>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</si>
  <si>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</si>
  <si>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</si>
  <si>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</si>
  <si>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</si>
  <si>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</si>
  <si>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</si>
  <si>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</si>
  <si>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</si>
  <si>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</si>
  <si>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</si>
  <si>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</si>
  <si>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</si>
  <si>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</si>
  <si>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</si>
  <si>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</si>
  <si>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</si>
  <si>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</si>
  <si>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</si>
  <si>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</si>
  <si>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</si>
  <si>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</si>
  <si>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</si>
  <si>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</si>
  <si>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</si>
  <si>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</si>
  <si>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</si>
  <si>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</si>
  <si>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</si>
  <si>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</si>
  <si>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</si>
  <si>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</si>
  <si>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</si>
  <si>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</si>
  <si>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</si>
  <si>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</si>
  <si>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</si>
  <si>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</si>
  <si>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</si>
  <si>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</si>
  <si>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</si>
  <si>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</si>
  <si>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</si>
  <si>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</si>
  <si>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</si>
  <si>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</si>
  <si>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</si>
  <si>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</si>
  <si>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</si>
  <si>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</si>
  <si>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</si>
  <si>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</si>
  <si>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</si>
  <si>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</si>
  <si>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</si>
  <si>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</si>
  <si>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</si>
  <si>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</si>
  <si>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</si>
  <si>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</si>
  <si>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</si>
  <si>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</si>
  <si>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</si>
  <si>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</si>
  <si>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</si>
  <si>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</si>
  <si>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</si>
  <si>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</si>
  <si>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</si>
  <si>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</si>
  <si>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</si>
  <si>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</si>
  <si>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</si>
  <si>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</si>
  <si>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</si>
  <si>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</si>
  <si>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</si>
  <si>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</si>
  <si>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</si>
  <si>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</si>
  <si>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</si>
  <si>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</si>
  <si>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</si>
  <si>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</si>
  <si>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</si>
  <si>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</si>
  <si>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</si>
  <si>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</si>
  <si>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</si>
  <si>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</si>
  <si>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</si>
  <si>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</si>
  <si>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</si>
  <si>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</si>
  <si>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</si>
  <si>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</si>
  <si>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</si>
  <si>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</si>
  <si>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</si>
  <si>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</si>
  <si>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</si>
  <si>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</si>
  <si>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</si>
  <si>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</si>
  <si>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</si>
  <si>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</si>
  <si>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</si>
  <si>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</si>
  <si>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</si>
  <si>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</si>
  <si>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</si>
  <si>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</si>
  <si>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</si>
  <si>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</si>
  <si>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</si>
  <si>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</si>
  <si>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</si>
  <si>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</si>
  <si>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</si>
  <si>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</si>
  <si>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</si>
  <si>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</si>
  <si>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</si>
  <si>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</si>
  <si>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</si>
  <si>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</si>
  <si>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</si>
  <si>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</si>
  <si>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</si>
  <si>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</si>
  <si>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</si>
  <si>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</si>
  <si>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</si>
  <si>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</si>
  <si>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</si>
  <si>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</si>
  <si>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</si>
  <si>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</si>
  <si>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</si>
  <si>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</si>
  <si>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</si>
  <si>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</si>
  <si>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</si>
  <si>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</si>
  <si>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</si>
  <si>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</si>
  <si>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</si>
  <si>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</si>
  <si>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</si>
  <si>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</si>
  <si>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</si>
  <si>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</si>
  <si>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</si>
  <si>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</si>
  <si>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</si>
  <si>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</si>
  <si>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</si>
  <si>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</si>
  <si>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</si>
  <si>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</si>
  <si>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</si>
  <si>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</si>
  <si>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</si>
  <si>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</si>
  <si>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</si>
  <si>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</si>
  <si>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</si>
  <si>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</si>
  <si>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</si>
  <si>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</si>
  <si>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</si>
  <si>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</si>
  <si>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</si>
  <si>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</si>
  <si>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</si>
  <si>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</si>
  <si>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</si>
  <si>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</si>
  <si>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</si>
  <si>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</si>
  <si>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</si>
  <si>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</si>
  <si>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</si>
  <si>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</si>
  <si>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</si>
  <si>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</si>
  <si>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</si>
  <si>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</si>
  <si>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</si>
  <si>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</si>
  <si>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</si>
  <si>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</si>
  <si>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</si>
  <si>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</si>
  <si>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</si>
  <si>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</si>
  <si>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</si>
  <si>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</si>
  <si>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</si>
  <si>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</si>
  <si>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</si>
  <si>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</si>
  <si>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</si>
  <si>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</si>
  <si>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</si>
  <si>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</si>
  <si>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</si>
  <si>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</si>
  <si>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</si>
  <si>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</si>
  <si>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</si>
  <si>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</si>
  <si>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</si>
  <si>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</si>
  <si>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</si>
  <si>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</si>
  <si>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</si>
  <si>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</si>
  <si>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</si>
  <si>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</si>
  <si>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</si>
  <si>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</si>
  <si>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</si>
  <si>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</si>
  <si>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</si>
  <si>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</si>
  <si>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</si>
  <si>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</si>
  <si>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</si>
  <si>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</si>
  <si>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</si>
  <si>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</si>
  <si>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</si>
  <si>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</si>
  <si>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</si>
  <si>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</si>
  <si>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</si>
  <si>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</si>
  <si>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</si>
  <si>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</si>
  <si>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</si>
  <si>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</si>
  <si>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</si>
  <si>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</si>
  <si>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</si>
  <si>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</si>
  <si>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</si>
  <si>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</si>
  <si>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</si>
  <si>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</si>
  <si>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</si>
  <si>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</si>
  <si>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</si>
  <si>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</si>
  <si>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</si>
  <si>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</si>
  <si>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</si>
  <si>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</si>
  <si>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</si>
  <si>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</si>
  <si>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</si>
  <si>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</si>
  <si>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</si>
  <si>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</si>
  <si>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</si>
  <si>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</si>
  <si>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</si>
  <si>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</si>
  <si>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</si>
  <si>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</si>
  <si>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</si>
  <si>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</si>
  <si>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</si>
  <si>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</si>
  <si>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</si>
  <si>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</si>
  <si>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</si>
  <si>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</si>
  <si>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</si>
  <si>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</si>
  <si>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</si>
  <si>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</si>
  <si>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</si>
  <si>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</si>
  <si>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</si>
  <si>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</si>
  <si>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</si>
  <si>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</si>
  <si>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</si>
  <si>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</si>
  <si>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</si>
  <si>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</si>
  <si>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</si>
  <si>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</si>
  <si>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</si>
  <si>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</si>
  <si>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</si>
  <si>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</si>
  <si>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</si>
  <si>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</si>
  <si>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</si>
  <si>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</si>
  <si>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</si>
  <si>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</si>
  <si>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</si>
  <si>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</si>
  <si>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</si>
  <si>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</si>
  <si>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</si>
  <si>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</si>
  <si>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</si>
  <si>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</si>
  <si>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</si>
  <si>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</si>
  <si>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</si>
  <si>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</si>
  <si>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</si>
  <si>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</si>
  <si>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</si>
  <si>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</si>
  <si>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</si>
  <si>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</si>
  <si>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</si>
  <si>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</si>
  <si>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</si>
  <si>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</si>
  <si>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</si>
  <si>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</si>
  <si>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</si>
  <si>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</si>
  <si>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</si>
  <si>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</si>
  <si>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</si>
  <si>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</si>
  <si>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</si>
  <si>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</si>
  <si>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</si>
  <si>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</si>
  <si>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</si>
  <si>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</si>
  <si>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</si>
  <si>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</si>
  <si>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</si>
  <si>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</si>
  <si>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</si>
  <si>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</si>
  <si>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</si>
  <si>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</si>
  <si>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</si>
  <si>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</si>
  <si>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</si>
  <si>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</si>
  <si>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</si>
  <si>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</si>
  <si>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</si>
  <si>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</si>
  <si>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</si>
  <si>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</si>
  <si>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</si>
  <si>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</si>
  <si>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</si>
  <si>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</si>
  <si>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</si>
  <si>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</si>
  <si>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</si>
  <si>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</si>
  <si>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</si>
  <si>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</si>
  <si>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</si>
  <si>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</si>
  <si>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</si>
  <si>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</si>
  <si>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</si>
  <si>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</si>
  <si>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</si>
  <si>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</si>
  <si>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</si>
  <si>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</si>
  <si>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</si>
  <si>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</si>
  <si>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</si>
  <si>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</si>
  <si>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</si>
  <si>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</si>
  <si>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</si>
  <si>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</si>
  <si>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</si>
  <si>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</si>
  <si>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</si>
  <si>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</si>
  <si>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</si>
  <si>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</si>
  <si>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</si>
  <si>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</si>
  <si>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</si>
  <si>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</si>
  <si>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</si>
  <si>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</si>
  <si>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</si>
  <si>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</si>
  <si>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</si>
  <si>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</si>
  <si>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</si>
  <si>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</si>
  <si>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</si>
  <si>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</si>
  <si>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</si>
  <si>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</si>
  <si>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</si>
  <si>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</si>
  <si>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</si>
  <si>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</si>
  <si>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</si>
  <si>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</si>
  <si>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</si>
  <si>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</si>
  <si>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</si>
  <si>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</si>
  <si>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</si>
  <si>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</si>
  <si>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</si>
  <si>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</si>
  <si>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</si>
  <si>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</si>
  <si>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</si>
  <si>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</si>
  <si>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</si>
  <si>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</si>
  <si>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</si>
  <si>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</si>
  <si>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</si>
  <si>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</si>
  <si>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</si>
  <si>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</si>
  <si>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</si>
  <si>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</si>
  <si>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</si>
  <si>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</si>
  <si>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</si>
  <si>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</si>
  <si>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</si>
  <si>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</si>
  <si>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</si>
  <si>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</si>
  <si>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</si>
  <si>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</si>
  <si>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</si>
  <si>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</si>
  <si>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</si>
  <si>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</si>
  <si>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</si>
  <si>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</si>
  <si>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</si>
  <si>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</si>
  <si>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</si>
  <si>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</si>
  <si>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</si>
  <si>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</si>
  <si>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</si>
  <si>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</si>
  <si>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</si>
  <si>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</si>
  <si>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</si>
  <si>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</si>
  <si>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</si>
  <si>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</si>
  <si>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</si>
  <si>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</si>
  <si>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</si>
  <si>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</si>
  <si>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</si>
  <si>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</si>
  <si>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</si>
  <si>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</si>
  <si>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</si>
  <si>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</si>
  <si>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</si>
  <si>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</si>
  <si>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</si>
  <si>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</si>
  <si>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</si>
  <si>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</si>
  <si>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</si>
  <si>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</si>
  <si>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</si>
  <si>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</si>
  <si>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</si>
  <si>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</si>
  <si>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</si>
  <si>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</si>
  <si>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</si>
  <si>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</si>
  <si>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</si>
  <si>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</si>
  <si>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</si>
  <si>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</si>
  <si>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</si>
  <si>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</si>
  <si>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</si>
  <si>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</si>
  <si>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</si>
  <si>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</si>
  <si>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</si>
  <si>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</si>
  <si>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</si>
  <si>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</si>
  <si>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</si>
  <si>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</si>
  <si>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</si>
  <si>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</si>
  <si>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</si>
  <si>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</si>
  <si>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</si>
  <si>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</si>
  <si>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</si>
  <si>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</si>
  <si>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</si>
  <si>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</si>
  <si>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</si>
  <si>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</si>
  <si>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</si>
  <si>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</si>
  <si>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</si>
  <si>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</si>
  <si>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</si>
  <si>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</si>
  <si>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</si>
  <si>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</si>
  <si>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</si>
  <si>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</si>
  <si>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</si>
  <si>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</si>
  <si>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</si>
  <si>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</si>
  <si>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</si>
  <si>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</si>
  <si>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</si>
  <si>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</si>
  <si>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</si>
  <si>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</si>
  <si>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</si>
  <si>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</si>
  <si>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</si>
  <si>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</si>
  <si>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</si>
  <si>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</si>
  <si>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</si>
  <si>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</si>
  <si>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</si>
  <si>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</si>
  <si>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</si>
  <si>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</si>
  <si>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</si>
  <si>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</si>
  <si>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</si>
  <si>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</si>
  <si>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</si>
  <si>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</si>
  <si>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</si>
  <si>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</si>
  <si>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</si>
  <si>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</si>
  <si>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</si>
  <si>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</si>
  <si>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</si>
  <si>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</si>
  <si>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</si>
  <si>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</si>
  <si>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</si>
  <si>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</si>
  <si>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</si>
  <si>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</si>
  <si>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</si>
  <si>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</si>
  <si>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</si>
  <si>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</si>
  <si>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</si>
  <si>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</si>
  <si>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</si>
  <si>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</si>
  <si>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</si>
  <si>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</si>
  <si>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</si>
  <si>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</si>
  <si>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</si>
  <si>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</si>
  <si>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</si>
  <si>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</si>
  <si>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</si>
  <si>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</si>
  <si>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</si>
  <si>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</si>
  <si>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</si>
  <si>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</si>
  <si>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</si>
  <si>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</si>
  <si>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</si>
  <si>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</si>
  <si>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</si>
  <si>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</si>
  <si>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</si>
  <si>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</si>
  <si>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</si>
  <si>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</si>
  <si>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</si>
  <si>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</si>
  <si>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</si>
  <si>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</si>
  <si>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</si>
  <si>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</si>
  <si>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</si>
  <si>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</si>
  <si>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</si>
  <si>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</si>
  <si>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</si>
  <si>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</si>
  <si>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</si>
  <si>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</si>
  <si>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</si>
  <si>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</si>
  <si>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</si>
  <si>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</si>
  <si>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</si>
  <si>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</si>
  <si>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</si>
  <si>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</si>
  <si>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</si>
  <si>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</si>
  <si>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</si>
  <si>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</si>
  <si>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</si>
  <si>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</si>
  <si>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</si>
  <si>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</si>
  <si>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</si>
  <si>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</si>
  <si>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</si>
  <si>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</si>
  <si>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</si>
  <si>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</si>
  <si>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</si>
  <si>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</si>
  <si>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</si>
  <si>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</si>
  <si>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</si>
  <si>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</si>
  <si>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</si>
  <si>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</si>
  <si>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</si>
  <si>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</si>
  <si>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</si>
  <si>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</si>
  <si>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</si>
  <si>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</si>
  <si>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</si>
  <si>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</si>
  <si>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</si>
  <si>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</si>
  <si>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</si>
  <si>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</si>
  <si>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</si>
  <si>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</si>
  <si>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</si>
  <si>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</si>
  <si>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</si>
  <si>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</si>
  <si>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</si>
  <si>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</si>
  <si>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</si>
  <si>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</si>
  <si>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</si>
  <si>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</si>
  <si>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</si>
  <si>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</si>
  <si>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</si>
  <si>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</si>
  <si>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</si>
  <si>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</si>
  <si>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</si>
  <si>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</si>
  <si>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</si>
  <si>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</si>
  <si>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</si>
  <si>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</si>
  <si>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</si>
  <si>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</si>
  <si>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</si>
  <si>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</si>
  <si>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</si>
  <si>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</si>
  <si>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</si>
  <si>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</si>
  <si>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</si>
  <si>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</si>
  <si>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</si>
  <si>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</si>
  <si>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</si>
  <si>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</si>
  <si>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</si>
  <si>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</si>
  <si>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</si>
  <si>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</si>
  <si>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</si>
  <si>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</si>
  <si>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</si>
  <si>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</si>
  <si>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</si>
  <si>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</si>
  <si>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</si>
  <si>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</si>
  <si>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</si>
  <si>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</si>
  <si>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</si>
  <si>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</si>
  <si>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</si>
  <si>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</si>
  <si>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</si>
  <si>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</si>
  <si>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</si>
  <si>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</si>
  <si>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</si>
  <si>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</si>
  <si>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</si>
  <si>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</si>
  <si>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</si>
  <si>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</si>
  <si>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</si>
  <si>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</si>
  <si>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</si>
  <si>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</si>
  <si>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</si>
  <si>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</si>
  <si>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</si>
  <si>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</si>
  <si>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</si>
  <si>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</si>
  <si>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</si>
  <si>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</si>
  <si>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</si>
  <si>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</si>
  <si>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</si>
  <si>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</si>
  <si>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</si>
  <si>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</si>
  <si>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</si>
  <si>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</si>
  <si>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</si>
  <si>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</si>
  <si>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</si>
  <si>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</si>
  <si>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</si>
  <si>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</si>
  <si>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</si>
  <si>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</si>
  <si>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</si>
  <si>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</si>
  <si>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</si>
  <si>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</si>
  <si>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</si>
  <si>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</si>
  <si>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</si>
  <si>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</si>
  <si>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</si>
  <si>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</si>
  <si>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</si>
  <si>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</si>
  <si>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</si>
  <si>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</si>
  <si>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</si>
  <si>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</si>
  <si>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</si>
  <si>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</si>
  <si>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</si>
  <si>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</si>
  <si>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</si>
  <si>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</si>
  <si>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</si>
  <si>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</si>
  <si>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</si>
  <si>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</si>
  <si>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</si>
  <si>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</si>
  <si>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</si>
  <si>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</si>
  <si>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</si>
  <si>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</si>
  <si>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</si>
  <si>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</si>
  <si>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</si>
  <si>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</si>
  <si>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</si>
  <si>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</si>
  <si>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</si>
  <si>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</si>
  <si>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</si>
  <si>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</si>
  <si>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</si>
  <si>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</si>
  <si>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</si>
  <si>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</si>
  <si>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</si>
  <si>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</si>
  <si>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</si>
  <si>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</si>
  <si>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</si>
  <si>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</si>
  <si>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</si>
  <si>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</si>
  <si>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</si>
  <si>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</si>
  <si>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</si>
  <si>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</si>
  <si>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</si>
  <si>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</si>
  <si>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</si>
  <si>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</si>
  <si>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</si>
  <si>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</si>
  <si>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</si>
  <si>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</si>
  <si>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</si>
  <si>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</si>
  <si>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</si>
  <si>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</si>
  <si>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</si>
  <si>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</si>
  <si>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</si>
  <si>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</si>
  <si>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</si>
  <si>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</si>
  <si>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</si>
  <si>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</si>
  <si>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</si>
  <si>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</si>
  <si>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</si>
  <si>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</si>
  <si>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</si>
  <si>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</si>
  <si>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</si>
  <si>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</si>
  <si>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</si>
  <si>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</si>
  <si>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</si>
  <si>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</si>
  <si>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</si>
  <si>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</si>
  <si>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</si>
  <si>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</si>
  <si>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</si>
  <si>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</si>
  <si>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</si>
  <si>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</si>
  <si>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</si>
  <si>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</si>
  <si>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</si>
  <si>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</si>
  <si>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</si>
  <si>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</si>
  <si>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</si>
  <si>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</si>
  <si>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</si>
  <si>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</si>
  <si>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</si>
  <si>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</si>
  <si>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</si>
  <si>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</si>
  <si>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</si>
  <si>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</si>
  <si>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</si>
  <si>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</si>
  <si>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</si>
  <si>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</si>
  <si>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</si>
  <si>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</si>
  <si>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</si>
  <si>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</si>
  <si>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</si>
  <si>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</si>
  <si>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</si>
  <si>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</si>
  <si>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</si>
  <si>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</si>
  <si>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</si>
  <si>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</si>
  <si>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</si>
  <si>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</si>
  <si>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</si>
  <si>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</si>
  <si>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</si>
  <si>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</si>
  <si>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</si>
  <si>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</si>
  <si>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</si>
  <si>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</si>
  <si>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</si>
  <si>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</si>
  <si>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</si>
  <si>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</si>
  <si>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</si>
  <si>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</si>
  <si>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</si>
  <si>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</si>
  <si>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</si>
  <si>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</si>
  <si>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</si>
  <si>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</si>
  <si>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</si>
  <si>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</si>
  <si>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</si>
  <si>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</si>
  <si>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</si>
  <si>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</si>
  <si>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</si>
  <si>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</si>
  <si>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</si>
  <si>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</si>
  <si>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</si>
  <si>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</si>
  <si>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</si>
  <si>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</si>
  <si>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</si>
  <si>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</si>
  <si>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</si>
  <si>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</si>
  <si>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</si>
  <si>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</si>
  <si>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</si>
  <si>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</si>
  <si>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</si>
  <si>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</si>
  <si>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</si>
  <si>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</si>
  <si>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</si>
  <si>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</si>
  <si>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</si>
  <si>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</si>
  <si>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</si>
  <si>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</si>
  <si>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</si>
  <si>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</si>
  <si>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</si>
  <si>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</si>
  <si>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</si>
  <si>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</si>
  <si>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</si>
  <si>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</si>
  <si>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</si>
  <si>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</si>
  <si>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</si>
  <si>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</si>
  <si>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</si>
  <si>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</si>
  <si>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</si>
  <si>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</si>
  <si>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</si>
  <si>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</si>
  <si>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</si>
  <si>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</si>
  <si>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</si>
  <si>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</si>
  <si>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</si>
  <si>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</si>
  <si>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</si>
  <si>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</si>
  <si>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</si>
  <si>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</si>
  <si>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</si>
  <si>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</si>
  <si>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</si>
  <si>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</si>
  <si>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</si>
  <si>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</si>
  <si>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</si>
  <si>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</si>
  <si>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</si>
  <si>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</si>
  <si>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</si>
  <si>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</si>
  <si>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</si>
  <si>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</si>
  <si>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</si>
  <si>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</si>
  <si>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</si>
  <si>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</si>
  <si>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</si>
  <si>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</si>
  <si>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</si>
  <si>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</si>
  <si>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</si>
  <si>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</si>
  <si>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</si>
  <si>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</si>
  <si>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</si>
  <si>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</si>
  <si>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</si>
  <si>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</si>
  <si>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</si>
  <si>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</si>
  <si>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</si>
  <si>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</si>
  <si>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</si>
  <si>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</si>
  <si>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</si>
  <si>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</si>
  <si>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</si>
  <si>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</si>
  <si>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</si>
  <si>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</si>
  <si>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</si>
  <si>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</si>
  <si>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</si>
  <si>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</si>
  <si>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</si>
  <si>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</si>
  <si>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</si>
  <si>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</si>
  <si>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</si>
  <si>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</si>
  <si>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</si>
  <si>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</si>
  <si>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</si>
  <si>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</si>
  <si>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</si>
  <si>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</si>
  <si>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</si>
  <si>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</si>
  <si>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</si>
  <si>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</si>
  <si>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</si>
  <si>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</si>
  <si>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</si>
  <si>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</si>
  <si>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</si>
  <si>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</si>
  <si>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</si>
  <si>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</si>
  <si>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</si>
  <si>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</si>
  <si>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</si>
  <si>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</si>
  <si>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</si>
  <si>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</si>
  <si>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</si>
  <si>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</si>
  <si>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</si>
  <si>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</si>
  <si>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</si>
  <si>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</si>
  <si>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</si>
  <si>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</si>
  <si>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</si>
  <si>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</si>
  <si>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</si>
  <si>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</si>
  <si>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</si>
  <si>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</si>
  <si>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</si>
  <si>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</si>
  <si>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</si>
  <si>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</si>
  <si>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</si>
  <si>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</si>
  <si>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</si>
  <si>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</si>
  <si>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</si>
  <si>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</si>
  <si>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</si>
  <si>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</si>
  <si>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</si>
  <si>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</si>
  <si>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</si>
  <si>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</si>
  <si>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</si>
  <si>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</si>
  <si>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</si>
  <si>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</si>
  <si>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</si>
  <si>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</si>
  <si>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</si>
  <si>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</si>
  <si>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</si>
  <si>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</si>
  <si>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</si>
  <si>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</si>
  <si>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</si>
  <si>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</si>
  <si>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</si>
  <si>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</si>
  <si>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</si>
  <si>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</si>
  <si>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</si>
  <si>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</si>
  <si>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</si>
  <si>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</si>
  <si>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</si>
  <si>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</si>
  <si>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</si>
  <si>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</si>
  <si>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</si>
  <si>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</si>
  <si>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</si>
  <si>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</si>
  <si>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</si>
  <si>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</si>
  <si>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</si>
  <si>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</si>
  <si>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</si>
  <si>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</si>
  <si>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</si>
  <si>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</si>
  <si>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</si>
  <si>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</si>
  <si>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</si>
  <si>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</si>
  <si>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</si>
  <si>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</si>
  <si>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</si>
  <si>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</si>
  <si>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</si>
  <si>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</si>
  <si>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</si>
  <si>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</si>
  <si>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</si>
  <si>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</si>
  <si>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</si>
  <si>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</si>
  <si>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</si>
  <si>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</si>
  <si>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</si>
  <si>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</si>
  <si>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</si>
  <si>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</si>
  <si>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</si>
  <si>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</si>
  <si>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</si>
  <si>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</si>
  <si>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</si>
  <si>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</si>
  <si>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</si>
  <si>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</si>
  <si>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</si>
  <si>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</si>
  <si>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</si>
  <si>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</si>
  <si>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</si>
  <si>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</si>
  <si>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</si>
  <si>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</si>
  <si>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</si>
  <si>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</si>
  <si>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</si>
  <si>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</si>
  <si>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</si>
  <si>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</si>
  <si>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</si>
  <si>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</si>
  <si>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</si>
  <si>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</si>
  <si>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</si>
  <si>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</si>
  <si>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</si>
  <si>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</si>
  <si>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</si>
  <si>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</si>
  <si>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</si>
  <si>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</si>
  <si>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</si>
  <si>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</si>
  <si>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</si>
  <si>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</si>
  <si>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</si>
  <si>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</si>
  <si>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</si>
  <si>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</si>
  <si>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</si>
  <si>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</si>
  <si>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</si>
  <si>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</si>
  <si>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</si>
  <si>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</si>
  <si>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</si>
  <si>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</si>
  <si>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</si>
  <si>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</si>
  <si>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</si>
  <si>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</si>
  <si>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</si>
  <si>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</si>
  <si>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</si>
  <si>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</si>
  <si>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</si>
  <si>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</si>
  <si>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</si>
  <si>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</si>
  <si>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</si>
  <si>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</si>
  <si>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</si>
  <si>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</si>
  <si>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</si>
  <si>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</si>
  <si>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</si>
  <si>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</si>
  <si>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</si>
  <si>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</si>
  <si>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</si>
  <si>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</si>
  <si>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</si>
  <si>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</si>
  <si>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</si>
  <si>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</si>
  <si>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</si>
  <si>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</si>
  <si>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</si>
  <si>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</si>
  <si>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</si>
  <si>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</si>
  <si>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</si>
  <si>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</si>
  <si>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</si>
  <si>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</si>
  <si>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</si>
  <si>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</si>
  <si>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</si>
  <si>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</si>
  <si>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</si>
  <si>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</si>
  <si>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</si>
  <si>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</si>
  <si>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</si>
  <si>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</si>
  <si>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</si>
  <si>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</si>
  <si>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</si>
  <si>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</si>
  <si>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</si>
  <si>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</si>
  <si>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</si>
  <si>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</si>
  <si>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</si>
  <si>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</si>
  <si>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</si>
  <si>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</si>
  <si>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</si>
  <si>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</si>
  <si>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</si>
  <si>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</si>
  <si>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</si>
  <si>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</si>
  <si>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</si>
  <si>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</si>
  <si>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</si>
  <si>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</si>
  <si>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</si>
  <si>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</si>
  <si>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</si>
  <si>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</si>
  <si>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</si>
  <si>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</si>
  <si>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</si>
  <si>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</si>
  <si>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</si>
  <si>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</si>
  <si>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</si>
  <si>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</si>
  <si>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</si>
  <si>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</si>
  <si>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</si>
  <si>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</si>
  <si>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</si>
  <si>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</si>
  <si>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</si>
  <si>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</si>
  <si>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</si>
  <si>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</si>
  <si>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</si>
  <si>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</si>
  <si>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</si>
  <si>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</si>
  <si>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</si>
  <si>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</si>
  <si>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</si>
  <si>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</si>
  <si>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</si>
  <si>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</si>
  <si>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</si>
  <si>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</si>
  <si>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</si>
  <si>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</si>
  <si>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</si>
  <si>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</si>
  <si>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</si>
  <si>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</si>
  <si>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</si>
  <si>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</si>
  <si>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</si>
  <si>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</si>
  <si>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</si>
  <si>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</si>
  <si>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</si>
  <si>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</si>
  <si>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</si>
  <si>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</si>
  <si>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</si>
  <si>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</si>
  <si>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</si>
  <si>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</si>
  <si>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</si>
  <si>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</si>
  <si>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</si>
  <si>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</si>
  <si>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</si>
  <si>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</si>
  <si>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</si>
  <si>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</si>
  <si>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</si>
  <si>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</si>
  <si>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</si>
  <si>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</si>
  <si>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</si>
  <si>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</si>
  <si>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</si>
  <si>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</si>
  <si>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</si>
  <si>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</si>
  <si>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</si>
  <si>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</si>
  <si>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</si>
  <si>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</si>
  <si>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</si>
  <si>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</si>
  <si>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</si>
  <si>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</si>
  <si>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</si>
  <si>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</si>
  <si>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</si>
  <si>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</si>
  <si>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</si>
  <si>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</si>
  <si>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</si>
  <si>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</si>
  <si>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</si>
  <si>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</si>
  <si>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</si>
  <si>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</si>
  <si>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</si>
  <si>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</si>
  <si>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</si>
  <si>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</si>
  <si>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</si>
  <si>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</si>
  <si>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</si>
  <si>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</si>
  <si>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</si>
  <si>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</si>
  <si>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</si>
  <si>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</si>
  <si>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</si>
  <si>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</si>
  <si>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</si>
  <si>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</si>
  <si>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</si>
  <si>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</si>
  <si>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</si>
  <si>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</si>
  <si>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</si>
  <si>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</si>
  <si>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</si>
  <si>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</si>
  <si>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</si>
  <si>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</si>
  <si>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</si>
  <si>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</si>
  <si>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</si>
  <si>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</si>
  <si>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</si>
  <si>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</si>
  <si>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</si>
  <si>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</si>
  <si>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</si>
  <si>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</si>
  <si>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</si>
  <si>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</si>
  <si>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</si>
  <si>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</si>
  <si>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</si>
  <si>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</si>
  <si>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</si>
  <si>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</si>
  <si>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</si>
  <si>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</si>
  <si>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</si>
  <si>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</si>
  <si>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</si>
  <si>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</si>
  <si>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</si>
  <si>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</si>
  <si>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</si>
  <si>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</si>
  <si>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</si>
  <si>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</si>
  <si>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</si>
  <si>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</si>
  <si>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</si>
  <si>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</si>
  <si>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</si>
  <si>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</si>
  <si>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</si>
  <si>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</si>
  <si>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</si>
  <si>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</si>
  <si>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</si>
  <si>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</si>
  <si>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</si>
  <si>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</si>
  <si>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</si>
  <si>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</si>
  <si>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</si>
  <si>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</si>
  <si>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</si>
  <si>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</si>
  <si>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</si>
  <si>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</si>
  <si>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</si>
  <si>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</si>
  <si>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</si>
  <si>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</si>
  <si>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</si>
  <si>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</si>
  <si>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</si>
  <si>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</si>
  <si>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</si>
  <si>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</si>
  <si>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</si>
  <si>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</si>
  <si>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</si>
  <si>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</si>
  <si>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</si>
  <si>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</si>
  <si>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</si>
  <si>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</si>
  <si>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</si>
  <si>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</si>
  <si>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</si>
  <si>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</si>
  <si>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</si>
  <si>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</si>
  <si>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</si>
  <si>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</si>
  <si>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</si>
  <si>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</si>
  <si>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</si>
  <si>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</si>
  <si>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</si>
  <si>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</si>
  <si>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</si>
  <si>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</si>
  <si>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</si>
  <si>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</si>
  <si>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</si>
  <si>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</si>
  <si>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</si>
  <si>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</si>
  <si>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</si>
  <si>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</si>
  <si>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</si>
  <si>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</si>
  <si>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</si>
  <si>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</si>
  <si>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</si>
  <si>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</si>
  <si>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</si>
  <si>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</si>
  <si>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</si>
  <si>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</si>
  <si>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</si>
  <si>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</si>
  <si>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</si>
  <si>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</si>
  <si>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</si>
  <si>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</si>
  <si>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</si>
  <si>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</si>
  <si>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</si>
  <si>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</si>
  <si>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</si>
  <si>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</si>
  <si>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</si>
  <si>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</si>
  <si>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</si>
  <si>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</si>
  <si>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</si>
  <si>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</si>
  <si>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</si>
  <si>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</si>
  <si>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</si>
  <si>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</si>
  <si>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</si>
  <si>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</si>
  <si>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</si>
  <si>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</si>
  <si>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</si>
  <si>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</si>
  <si>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</si>
  <si>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</si>
  <si>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</si>
  <si>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</si>
  <si>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</si>
  <si>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</si>
  <si>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</si>
  <si>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</si>
  <si>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</si>
  <si>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</si>
  <si>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</si>
  <si>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</si>
  <si>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</si>
  <si>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</si>
  <si>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</si>
  <si>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</si>
  <si>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</si>
  <si>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</si>
  <si>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</si>
  <si>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</si>
  <si>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</si>
  <si>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</si>
  <si>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</si>
  <si>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</si>
  <si>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</si>
  <si>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</si>
  <si>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</si>
  <si>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</si>
  <si>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</si>
  <si>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</si>
  <si>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</si>
  <si>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</si>
  <si>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</si>
  <si>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</si>
  <si>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</si>
  <si>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</si>
  <si>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</si>
  <si>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</si>
  <si>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</si>
  <si>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</si>
  <si>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</si>
  <si>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</si>
  <si>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</si>
  <si>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</si>
  <si>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</si>
  <si>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</si>
  <si>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</si>
  <si>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</si>
  <si>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</si>
  <si>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</si>
  <si>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</si>
  <si>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</si>
  <si>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</si>
  <si>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</si>
  <si>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</si>
  <si>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</si>
  <si>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</si>
  <si>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</si>
  <si>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</si>
  <si>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</si>
  <si>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</si>
  <si>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</si>
  <si>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</si>
  <si>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</si>
  <si>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</si>
  <si>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</si>
  <si>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</si>
  <si>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</si>
  <si>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</si>
  <si>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</si>
  <si>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</si>
  <si>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</si>
  <si>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</si>
  <si>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</si>
  <si>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</si>
  <si>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</si>
  <si>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</si>
  <si>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</si>
  <si>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</si>
  <si>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</si>
  <si>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</si>
  <si>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</si>
  <si>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</si>
  <si>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</si>
  <si>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</si>
  <si>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</si>
  <si>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</si>
  <si>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</si>
  <si>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</si>
  <si>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</si>
  <si>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</si>
  <si>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</si>
  <si>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</si>
  <si>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</si>
  <si>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</si>
  <si>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</si>
  <si>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</si>
  <si>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</si>
  <si>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</si>
  <si>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</si>
  <si>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</si>
  <si>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</si>
  <si>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</si>
  <si>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</si>
  <si>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</si>
  <si>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</si>
  <si>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</si>
  <si>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</si>
  <si>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</si>
  <si>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</si>
  <si>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</si>
  <si>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</si>
  <si>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</si>
  <si>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</si>
  <si>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</si>
  <si>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</si>
  <si>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</si>
  <si>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</si>
  <si>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</si>
  <si>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</si>
  <si>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</si>
  <si>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</si>
  <si>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</si>
  <si>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</si>
  <si>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</si>
  <si>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</si>
  <si>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</si>
  <si>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</si>
  <si>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</si>
  <si>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</si>
  <si>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</si>
  <si>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</si>
  <si>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</si>
  <si>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</si>
  <si>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</si>
  <si>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</si>
  <si>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</si>
  <si>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</si>
  <si>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</si>
  <si>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</si>
  <si>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</si>
  <si>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</si>
  <si>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</si>
  <si>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</si>
  <si>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</si>
  <si>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</si>
  <si>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</si>
  <si>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</si>
  <si>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</si>
  <si>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</si>
  <si>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</si>
  <si>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</si>
  <si>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</si>
  <si>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</si>
  <si>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</si>
  <si>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</si>
  <si>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</si>
  <si>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</si>
  <si>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</si>
  <si>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</si>
  <si>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</si>
  <si>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</si>
  <si>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</si>
  <si>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</si>
  <si>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</si>
  <si>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</si>
  <si>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</si>
  <si>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</si>
  <si>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</si>
  <si>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</si>
  <si>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</si>
  <si>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</si>
  <si>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</si>
  <si>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</si>
  <si>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</si>
  <si>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</si>
  <si>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</si>
  <si>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</si>
  <si>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</si>
  <si>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</si>
  <si>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</si>
  <si>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</si>
  <si>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</si>
  <si>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</si>
  <si>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</si>
  <si>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</si>
  <si>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</si>
  <si>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</si>
  <si>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</si>
  <si>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</si>
  <si>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</si>
  <si>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</si>
  <si>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</si>
  <si>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</si>
  <si>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</si>
  <si>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</si>
  <si>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</si>
  <si>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</si>
  <si>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</si>
  <si>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</si>
  <si>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</si>
  <si>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</si>
  <si>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</si>
  <si>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</si>
  <si>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</si>
  <si>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</si>
  <si>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</si>
  <si>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</si>
  <si>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</si>
  <si>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</si>
  <si>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</si>
  <si>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</si>
  <si>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</si>
  <si>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</si>
  <si>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</si>
  <si>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</si>
  <si>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</si>
  <si>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</si>
  <si>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</si>
  <si>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</si>
  <si>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</si>
  <si>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</si>
  <si>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</si>
  <si>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</si>
  <si>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</si>
  <si>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</si>
  <si>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</si>
  <si>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</si>
  <si>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</si>
  <si>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</si>
  <si>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</si>
  <si>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</si>
  <si>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</si>
  <si>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</si>
  <si>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</si>
  <si>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</si>
  <si>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</si>
  <si>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</si>
  <si>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</si>
  <si>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</si>
  <si>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</si>
  <si>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</si>
  <si>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</si>
  <si>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</si>
  <si>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</si>
  <si>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</si>
  <si>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</si>
  <si>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</si>
  <si>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</si>
  <si>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</si>
  <si>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</si>
  <si>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</si>
  <si>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</si>
  <si>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</si>
  <si>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</si>
  <si>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</si>
  <si>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</si>
  <si>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</si>
  <si>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</si>
  <si>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</si>
  <si>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</si>
  <si>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</si>
  <si>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</si>
  <si>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</si>
  <si>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</si>
  <si>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</si>
  <si>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</si>
  <si>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</si>
  <si>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</si>
  <si>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</si>
  <si>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</si>
  <si>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</si>
  <si>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</si>
  <si>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</si>
  <si>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</si>
  <si>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</si>
  <si>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</si>
  <si>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</si>
  <si>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</si>
  <si>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</si>
  <si>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</si>
  <si>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</si>
  <si>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</si>
  <si>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</si>
  <si>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</si>
  <si>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</si>
  <si>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</si>
  <si>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</si>
  <si>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</si>
  <si>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</si>
  <si>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</si>
  <si>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</si>
  <si>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</si>
  <si>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</si>
  <si>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</si>
  <si>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</si>
  <si>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</si>
  <si>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</si>
  <si>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</si>
  <si>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</si>
  <si>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</si>
  <si>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</si>
  <si>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</si>
  <si>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</si>
  <si>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</si>
  <si>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</si>
  <si>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</si>
  <si>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</si>
  <si>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</si>
  <si>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</si>
  <si>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</si>
  <si>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</si>
  <si>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</si>
  <si>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</si>
  <si>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</si>
  <si>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</si>
  <si>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</si>
  <si>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</si>
  <si>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</si>
  <si>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</si>
  <si>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</si>
  <si>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</si>
  <si>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</si>
  <si>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</si>
  <si>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</si>
  <si>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</si>
  <si>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</si>
  <si>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</si>
  <si>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</si>
  <si>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</si>
  <si>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</si>
  <si>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</si>
  <si>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</si>
  <si>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</si>
  <si>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</si>
  <si>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</si>
  <si>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</si>
  <si>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</si>
  <si>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</si>
  <si>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</si>
  <si>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</si>
  <si>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</si>
  <si>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</si>
  <si>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</si>
  <si>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</si>
  <si>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</si>
  <si>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</si>
  <si>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</si>
  <si>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</si>
  <si>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</si>
  <si>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</si>
  <si>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</si>
  <si>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</si>
  <si>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</si>
  <si>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</si>
  <si>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</si>
  <si>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</si>
  <si>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</si>
  <si>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</si>
  <si>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</si>
  <si>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</si>
  <si>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</si>
  <si>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</si>
  <si>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</si>
  <si>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</si>
  <si>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</si>
  <si>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</si>
  <si>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</si>
  <si>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</si>
  <si>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</si>
  <si>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</si>
  <si>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</si>
  <si>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</si>
  <si>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</si>
  <si>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</si>
  <si>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</si>
  <si>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</si>
  <si>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</si>
  <si>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</si>
  <si>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</si>
  <si>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</si>
  <si>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</si>
  <si>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</si>
  <si>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</si>
  <si>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</si>
  <si>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</si>
  <si>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</si>
  <si>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</si>
  <si>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</si>
  <si>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</si>
  <si>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</si>
  <si>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</si>
  <si>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</si>
  <si>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</si>
  <si>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</si>
  <si>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</si>
  <si>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</si>
  <si>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</si>
  <si>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</si>
  <si>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</si>
  <si>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</si>
  <si>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</si>
  <si>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</si>
  <si>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</si>
  <si>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</si>
  <si>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</si>
  <si>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</si>
  <si>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</si>
  <si>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</si>
  <si>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</si>
  <si>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</si>
  <si>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</si>
  <si>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</si>
  <si>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</si>
  <si>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</si>
  <si>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</si>
  <si>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</si>
  <si>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</si>
  <si>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</si>
  <si>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</si>
  <si>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</si>
  <si>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</si>
  <si>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</si>
  <si>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</si>
  <si>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</si>
  <si>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</si>
  <si>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</si>
  <si>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</si>
  <si>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</si>
  <si>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</si>
  <si>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</si>
  <si>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</si>
  <si>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</si>
  <si>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</si>
  <si>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</si>
  <si>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</si>
  <si>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</si>
  <si>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</si>
  <si>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</si>
  <si>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</si>
  <si>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</si>
  <si>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</si>
  <si>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</si>
  <si>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</si>
  <si>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</si>
  <si>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</si>
  <si>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</si>
  <si>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</si>
  <si>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</si>
  <si>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</si>
  <si>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</si>
  <si>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</si>
  <si>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</si>
  <si>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</si>
  <si>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</si>
  <si>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</si>
  <si>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</si>
  <si>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</si>
  <si>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</si>
  <si>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</si>
  <si>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</si>
  <si>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</si>
  <si>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</si>
  <si>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</si>
  <si>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</si>
  <si>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</si>
  <si>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</si>
  <si>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</si>
  <si>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</si>
  <si>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</si>
  <si>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</si>
  <si>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</si>
  <si>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</si>
  <si>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</si>
  <si>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</si>
  <si>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</si>
  <si>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</si>
  <si>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</si>
  <si>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</si>
  <si>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</si>
  <si>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</si>
  <si>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</si>
  <si>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</si>
  <si>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</si>
  <si>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</si>
  <si>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</si>
  <si>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</si>
  <si>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</si>
  <si>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</si>
  <si>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</si>
  <si>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</si>
  <si>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</si>
  <si>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</si>
  <si>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</si>
  <si>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</si>
  <si>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</si>
  <si>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</si>
  <si>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</si>
  <si>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</si>
  <si>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</si>
  <si>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</si>
  <si>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</si>
  <si>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</si>
  <si>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</si>
  <si>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</si>
  <si>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</si>
  <si>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</si>
  <si>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</si>
  <si>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</si>
  <si>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</si>
  <si>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</si>
  <si>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</si>
  <si>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</si>
  <si>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</si>
  <si>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</si>
  <si>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</si>
  <si>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</si>
  <si>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</si>
  <si>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</si>
  <si>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</si>
  <si>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</si>
  <si>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</si>
  <si>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</si>
  <si>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</si>
  <si>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</si>
  <si>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</si>
  <si>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</si>
  <si>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</si>
  <si>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</si>
  <si>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</si>
  <si>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</si>
  <si>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</si>
  <si>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</si>
  <si>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</si>
  <si>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</si>
  <si>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</si>
  <si>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</si>
  <si>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</si>
  <si>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</si>
  <si>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</si>
  <si>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</si>
  <si>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</si>
  <si>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</si>
  <si>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</si>
  <si>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</si>
  <si>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</si>
  <si>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</si>
  <si>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</si>
  <si>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</si>
  <si>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</si>
  <si>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</si>
  <si>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</si>
  <si>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</si>
  <si>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</si>
  <si>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</si>
  <si>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</si>
  <si>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</si>
  <si>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</si>
  <si>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</si>
  <si>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</si>
  <si>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</si>
  <si>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</si>
  <si>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</si>
  <si>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</si>
  <si>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</si>
  <si>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</si>
  <si>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</si>
  <si>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</si>
  <si>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</si>
  <si>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</si>
  <si>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</si>
  <si>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</si>
  <si>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</si>
  <si>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</si>
  <si>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</si>
  <si>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</si>
  <si>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</si>
  <si>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</si>
  <si>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</si>
  <si>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</si>
  <si>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</si>
  <si>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</si>
  <si>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</si>
  <si>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</si>
  <si>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</si>
  <si>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</si>
  <si>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</si>
  <si>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</si>
  <si>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</si>
  <si>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</si>
  <si>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</si>
  <si>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</si>
  <si>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</si>
  <si>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</si>
  <si>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</si>
  <si>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</si>
  <si>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</si>
  <si>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</si>
  <si>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</si>
  <si>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</si>
  <si>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</si>
  <si>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</si>
  <si>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</si>
  <si>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</si>
  <si>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</si>
  <si>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</si>
  <si>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</si>
  <si>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</si>
  <si>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</si>
  <si>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</si>
  <si>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</si>
  <si>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</si>
  <si>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</si>
  <si>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</si>
  <si>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</si>
  <si>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</si>
  <si>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</si>
  <si>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</si>
  <si>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</si>
  <si>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</si>
  <si>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</si>
  <si>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</si>
  <si>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</si>
  <si>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</si>
  <si>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</si>
  <si>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</si>
  <si>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</si>
  <si>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</si>
  <si>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</si>
  <si>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</si>
  <si>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</si>
  <si>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</si>
  <si>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</si>
  <si>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</si>
  <si>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</si>
  <si>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</si>
  <si>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</si>
  <si>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</si>
  <si>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</si>
  <si>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</si>
  <si>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</si>
  <si>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</si>
  <si>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</si>
  <si>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</si>
  <si>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</si>
  <si>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</si>
  <si>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</si>
  <si>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</si>
  <si>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</si>
  <si>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</si>
  <si>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</si>
  <si>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</si>
  <si>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</si>
  <si>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</si>
  <si>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</si>
  <si>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</si>
  <si>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</si>
  <si>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</si>
  <si>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</si>
  <si>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</si>
  <si>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</si>
  <si>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</si>
  <si>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</si>
  <si>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</si>
  <si>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</si>
  <si>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</si>
  <si>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</si>
  <si>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</si>
  <si>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</si>
  <si>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</si>
  <si>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</si>
  <si>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</si>
  <si>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</si>
  <si>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</si>
  <si>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</si>
  <si>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</si>
  <si>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</si>
  <si>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</si>
  <si>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</si>
  <si>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</si>
  <si>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</si>
  <si>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</si>
  <si>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</si>
  <si>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</si>
  <si>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</si>
  <si>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</si>
  <si>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</si>
  <si>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</si>
  <si>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</si>
  <si>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</si>
  <si>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</si>
  <si>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</si>
  <si>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</si>
  <si>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</si>
  <si>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</si>
  <si>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</si>
  <si>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</si>
  <si>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</si>
  <si>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</si>
  <si>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</si>
  <si>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</si>
  <si>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</si>
  <si>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</si>
  <si>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</si>
  <si>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</si>
  <si>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</si>
  <si>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</si>
  <si>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</si>
  <si>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</si>
  <si>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</si>
  <si>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</si>
  <si>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</si>
  <si>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</si>
  <si>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</si>
  <si>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</si>
  <si>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</si>
  <si>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</si>
  <si>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</si>
  <si>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</si>
  <si>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</si>
  <si>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</si>
  <si>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</si>
  <si>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</si>
  <si>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</si>
  <si>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</si>
  <si>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</si>
  <si>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</si>
  <si>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</si>
  <si>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</si>
  <si>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</si>
  <si>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</si>
  <si>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</si>
  <si>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</si>
  <si>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</si>
  <si>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</si>
  <si>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</si>
  <si>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</si>
  <si>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</si>
  <si>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</si>
  <si>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</si>
  <si>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</si>
  <si>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</si>
  <si>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</si>
  <si>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</si>
  <si>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</si>
  <si>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</si>
  <si>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</si>
  <si>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</si>
  <si>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</si>
  <si>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</si>
  <si>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</si>
  <si>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</si>
  <si>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</si>
  <si>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</si>
  <si>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</si>
  <si>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</si>
  <si>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</si>
  <si>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</si>
  <si>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</si>
  <si>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</si>
  <si>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</si>
  <si>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</si>
  <si>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</si>
  <si>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</si>
  <si>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</si>
  <si>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</si>
  <si>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</si>
  <si>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</si>
  <si>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</si>
  <si>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</si>
  <si>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</si>
  <si>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</si>
  <si>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</si>
  <si>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</si>
  <si>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</si>
  <si>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</si>
  <si>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</si>
  <si>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</si>
  <si>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</si>
  <si>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</si>
  <si>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</si>
  <si>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</si>
  <si>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</si>
  <si>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</si>
  <si>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</si>
  <si>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</si>
  <si>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</si>
  <si>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</si>
  <si>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</si>
  <si>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</si>
  <si>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</si>
  <si>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</si>
  <si>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</si>
  <si>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</si>
  <si>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</si>
  <si>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</si>
  <si>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</si>
  <si>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</si>
  <si>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</si>
  <si>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</si>
  <si>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</si>
  <si>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</si>
  <si>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</si>
  <si>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</si>
  <si>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</si>
  <si>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</si>
  <si>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</si>
  <si>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</si>
  <si>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</si>
  <si>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</si>
  <si>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</si>
  <si>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</si>
  <si>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</si>
  <si>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</si>
  <si>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</si>
  <si>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</si>
  <si>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</si>
  <si>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</si>
  <si>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</si>
  <si>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</si>
  <si>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</si>
  <si>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</si>
  <si>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</si>
  <si>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</si>
  <si>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</si>
  <si>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</si>
  <si>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</si>
  <si>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</si>
  <si>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</si>
  <si>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</si>
  <si>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</si>
  <si>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</si>
  <si>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</si>
  <si>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</si>
  <si>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</si>
  <si>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</si>
  <si>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</si>
  <si>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</si>
  <si>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</si>
  <si>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</si>
  <si>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</si>
  <si>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</si>
  <si>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</si>
  <si>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</si>
  <si>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</si>
  <si>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</si>
  <si>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</si>
  <si>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</si>
  <si>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</si>
  <si>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</si>
  <si>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</si>
  <si>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</si>
  <si>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</si>
  <si>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</si>
  <si>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</si>
  <si>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</si>
  <si>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</si>
  <si>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</si>
  <si>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</si>
  <si>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</si>
  <si>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</si>
  <si>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</si>
  <si>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</si>
  <si>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</si>
  <si>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</si>
  <si>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</si>
  <si>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</si>
  <si>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</si>
  <si>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</si>
  <si>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</si>
  <si>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</si>
  <si>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</si>
  <si>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</si>
  <si>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</si>
  <si>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</si>
  <si>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</si>
  <si>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</si>
  <si>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</si>
  <si>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</si>
  <si>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</si>
  <si>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</si>
  <si>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</si>
  <si>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</si>
  <si>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</si>
  <si>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</si>
  <si>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</si>
  <si>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</si>
  <si>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</si>
  <si>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</si>
  <si>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</si>
  <si>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</si>
  <si>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</si>
  <si>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</si>
  <si>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</si>
  <si>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</si>
  <si>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</si>
  <si>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</si>
  <si>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</si>
  <si>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</si>
  <si>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</si>
  <si>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</si>
  <si>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</si>
  <si>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</si>
  <si>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</si>
  <si>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</si>
  <si>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</si>
  <si>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</si>
  <si>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</si>
  <si>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</si>
  <si>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</si>
  <si>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</si>
  <si>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</si>
  <si>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</si>
  <si>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</si>
  <si>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</si>
  <si>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</si>
  <si>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</si>
  <si>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</si>
  <si>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</si>
  <si>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</si>
  <si>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</si>
  <si>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</si>
  <si>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</si>
  <si>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</si>
  <si>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</si>
  <si>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</si>
  <si>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</si>
  <si>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</si>
  <si>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</si>
  <si>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</si>
  <si>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</si>
  <si>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</si>
  <si>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</si>
  <si>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</si>
  <si>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</si>
  <si>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</si>
  <si>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</si>
  <si>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</si>
  <si>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</si>
  <si>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</si>
  <si>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</si>
  <si>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</si>
  <si>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</si>
  <si>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</si>
  <si>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</si>
  <si>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</si>
  <si>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</si>
  <si>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</si>
  <si>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</si>
  <si>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</si>
  <si>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</si>
  <si>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</si>
  <si>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</si>
  <si>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</si>
  <si>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</si>
  <si>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</si>
  <si>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</si>
  <si>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</si>
  <si>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</si>
  <si>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</si>
  <si>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</si>
  <si>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</si>
  <si>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</si>
  <si>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</si>
  <si>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</si>
  <si>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</si>
  <si>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</si>
  <si>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</si>
  <si>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</si>
  <si>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</si>
  <si>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</si>
  <si>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</si>
  <si>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</si>
  <si>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</si>
  <si>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</si>
  <si>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</si>
  <si>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</si>
  <si>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</si>
  <si>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</si>
  <si>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</si>
  <si>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</si>
  <si>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</si>
  <si>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</si>
  <si>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</si>
  <si>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</si>
  <si>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</si>
  <si>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</si>
  <si>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</si>
  <si>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</si>
  <si>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</si>
  <si>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</si>
  <si>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</si>
  <si>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</si>
  <si>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</si>
  <si>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</si>
  <si>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</si>
  <si>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</si>
  <si>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</si>
  <si>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</si>
  <si>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</si>
  <si>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</si>
  <si>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</si>
  <si>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</si>
  <si>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</si>
  <si>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</si>
  <si>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</si>
  <si>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</si>
  <si>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</si>
  <si>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</si>
  <si>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</si>
  <si>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</si>
  <si>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</si>
  <si>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</si>
  <si>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</si>
  <si>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</si>
  <si>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</si>
  <si>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</si>
  <si>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</si>
  <si>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</si>
  <si>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</si>
  <si>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</si>
  <si>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</si>
  <si>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</si>
  <si>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</si>
  <si>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</si>
  <si>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</si>
  <si>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</si>
  <si>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</si>
  <si>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</si>
  <si>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</si>
  <si>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</si>
  <si>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</si>
  <si>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</si>
  <si>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</si>
  <si>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</si>
  <si>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</si>
  <si>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</si>
  <si>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</si>
  <si>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</si>
  <si>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</si>
  <si>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</si>
  <si>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</si>
  <si>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</si>
  <si>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</si>
  <si>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</si>
  <si>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</si>
  <si>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</si>
  <si>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</si>
  <si>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</si>
  <si>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</si>
  <si>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</si>
  <si>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</si>
  <si>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</si>
  <si>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</si>
  <si>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</si>
  <si>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</si>
  <si>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</si>
  <si>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</si>
  <si>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</si>
  <si>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</si>
  <si>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</si>
  <si>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</si>
  <si>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</si>
  <si>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</si>
  <si>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</si>
  <si>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</si>
  <si>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</si>
  <si>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</si>
  <si>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</si>
  <si>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</si>
  <si>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</si>
  <si>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</si>
  <si>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</si>
  <si>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</si>
  <si>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</si>
  <si>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</si>
  <si>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</si>
  <si>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</si>
  <si>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</si>
  <si>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</si>
  <si>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</si>
  <si>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</si>
  <si>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</si>
  <si>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</si>
  <si>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</si>
  <si>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</si>
  <si>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</si>
  <si>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</si>
  <si>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</si>
  <si>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</si>
  <si>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</si>
  <si>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</si>
  <si>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</si>
  <si>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</si>
  <si>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</si>
  <si>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</si>
  <si>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</si>
  <si>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</si>
  <si>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</si>
  <si>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</si>
  <si>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</si>
  <si>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</si>
  <si>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</si>
  <si>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</si>
  <si>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</si>
  <si>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</si>
  <si>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</si>
  <si>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</si>
  <si>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</si>
  <si>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</si>
  <si>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</si>
  <si>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</si>
  <si>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</si>
  <si>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</si>
  <si>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</si>
  <si>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</si>
  <si>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</si>
  <si>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</si>
  <si>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</si>
  <si>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</si>
  <si>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</si>
  <si>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</si>
  <si>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</si>
  <si>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</si>
  <si>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</si>
  <si>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</si>
  <si>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</si>
  <si>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</si>
  <si>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</si>
  <si>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</si>
  <si>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</si>
  <si>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</si>
  <si>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</si>
  <si>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</si>
  <si>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</si>
  <si>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</si>
  <si>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</si>
  <si>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</si>
  <si>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</si>
  <si>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</si>
  <si>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</si>
  <si>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</si>
  <si>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</si>
  <si>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</si>
  <si>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</si>
  <si>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</si>
  <si>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</si>
  <si>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</si>
  <si>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</si>
  <si>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</si>
  <si>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</si>
  <si>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</si>
  <si>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</si>
  <si>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</si>
  <si>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</si>
  <si>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</si>
  <si>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</si>
  <si>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</si>
  <si>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</si>
  <si>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</si>
  <si>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</si>
  <si>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</si>
  <si>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</si>
  <si>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</si>
  <si>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</si>
  <si>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</si>
  <si>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</si>
  <si>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</si>
  <si>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</si>
  <si>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</si>
  <si>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</si>
  <si>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</si>
  <si>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</si>
  <si>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</si>
  <si>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</si>
  <si>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</si>
  <si>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</si>
  <si>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</si>
  <si>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</si>
  <si>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</si>
  <si>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</si>
  <si>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</si>
  <si>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</si>
  <si>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</si>
  <si>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</si>
  <si>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</si>
  <si>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</si>
  <si>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</si>
  <si>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</si>
  <si>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</si>
  <si>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</si>
  <si>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</si>
  <si>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</si>
  <si>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</si>
  <si>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</si>
  <si>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</si>
  <si>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</si>
  <si>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</si>
  <si>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</si>
  <si>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</si>
  <si>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</si>
  <si>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</si>
  <si>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</si>
  <si>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</si>
  <si>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</si>
  <si>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</si>
  <si>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</si>
  <si>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</si>
  <si>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</si>
  <si>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</si>
  <si>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</si>
  <si>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</si>
  <si>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</si>
  <si>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</si>
  <si>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</si>
  <si>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</si>
  <si>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</si>
  <si>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</si>
  <si>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</si>
  <si>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</si>
  <si>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</si>
  <si>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</si>
  <si>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</si>
  <si>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</si>
  <si>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</si>
  <si>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</si>
  <si>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</si>
  <si>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</si>
  <si>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</si>
  <si>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</si>
  <si>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</si>
  <si>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</si>
  <si>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</si>
  <si>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</si>
  <si>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</si>
  <si>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</si>
  <si>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</si>
  <si>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</si>
  <si>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</si>
  <si>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</si>
  <si>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</si>
  <si>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</si>
  <si>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</si>
  <si>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</si>
  <si>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</si>
  <si>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</si>
  <si>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</si>
  <si>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</si>
  <si>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</si>
  <si>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</si>
  <si>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</si>
  <si>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</si>
  <si>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</si>
  <si>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</si>
  <si>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</si>
  <si>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</si>
  <si>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</si>
  <si>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</si>
  <si>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</si>
  <si>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</si>
  <si>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</si>
  <si>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</si>
  <si>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</si>
  <si>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</si>
  <si>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</si>
  <si>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</si>
  <si>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</si>
  <si>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</si>
  <si>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</si>
  <si>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</si>
  <si>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</si>
  <si>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</si>
  <si>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</si>
  <si>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</si>
  <si>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</si>
  <si>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</si>
  <si>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</si>
  <si>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</si>
  <si>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</si>
  <si>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</si>
  <si>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</si>
  <si>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</si>
  <si>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</si>
  <si>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</si>
  <si>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</si>
  <si>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</si>
  <si>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</si>
  <si>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</si>
  <si>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</si>
  <si>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</si>
  <si>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</si>
  <si>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</si>
  <si>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</si>
  <si>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</si>
  <si>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</si>
  <si>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</si>
  <si>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</si>
  <si>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</si>
  <si>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</si>
  <si>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</si>
  <si>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</si>
  <si>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</si>
  <si>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</si>
  <si>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</si>
  <si>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</si>
  <si>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</si>
  <si>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</si>
  <si>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</si>
  <si>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</si>
  <si>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</si>
  <si>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</si>
  <si>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</si>
  <si>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</si>
  <si>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</si>
  <si>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</si>
  <si>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</si>
  <si>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</si>
  <si>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</si>
  <si>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</si>
  <si>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</si>
  <si>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</si>
  <si>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</si>
  <si>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</si>
  <si>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</si>
  <si>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</si>
  <si>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</si>
  <si>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</si>
  <si>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</si>
  <si>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</si>
  <si>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</si>
  <si>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</si>
  <si>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</si>
  <si>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</si>
  <si>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</si>
  <si>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</si>
  <si>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</si>
  <si>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</si>
  <si>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</si>
  <si>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</si>
  <si>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</si>
  <si>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</si>
  <si>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</si>
  <si>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</si>
  <si>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</si>
  <si>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</si>
  <si>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</si>
  <si>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</si>
  <si>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</si>
  <si>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</si>
  <si>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</si>
  <si>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</si>
  <si>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</si>
  <si>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</si>
  <si>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</si>
  <si>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</si>
  <si>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</si>
  <si>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</si>
  <si>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</si>
  <si>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</si>
  <si>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</si>
  <si>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</si>
  <si>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</si>
  <si>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</si>
  <si>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</si>
  <si>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</si>
  <si>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</si>
  <si>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</si>
  <si>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</si>
  <si>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</si>
  <si>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</si>
  <si>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</si>
  <si>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</si>
  <si>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</si>
  <si>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</si>
  <si>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</si>
  <si>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</si>
  <si>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</si>
  <si>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</si>
  <si>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</si>
  <si>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</si>
  <si>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</si>
  <si>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</si>
  <si>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</si>
  <si>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</si>
  <si>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</si>
  <si>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</si>
  <si>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</si>
  <si>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</si>
  <si>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</si>
  <si>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</si>
  <si>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</si>
  <si>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</si>
  <si>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</si>
  <si>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</si>
  <si>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</si>
  <si>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</si>
  <si>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</si>
  <si>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</si>
  <si>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</si>
  <si>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</si>
  <si>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</si>
  <si>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</si>
  <si>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</si>
  <si>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</si>
  <si>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</si>
  <si>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</si>
  <si>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</si>
  <si>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</si>
  <si>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</si>
  <si>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</si>
  <si>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</si>
  <si>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</si>
  <si>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</si>
  <si>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</si>
  <si>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</si>
  <si>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</si>
  <si>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</si>
  <si>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</si>
  <si>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</si>
  <si>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</si>
  <si>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</si>
  <si>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</si>
  <si>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</si>
  <si>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</si>
  <si>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</si>
  <si>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</si>
  <si>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</si>
  <si>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</si>
  <si>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</si>
  <si>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</si>
  <si>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</si>
  <si>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</si>
  <si>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</si>
  <si>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</si>
  <si>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</si>
  <si>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</si>
  <si>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</si>
  <si>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</si>
  <si>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</si>
  <si>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</si>
  <si>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</si>
  <si>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</si>
  <si>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</si>
  <si>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</si>
  <si>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</si>
  <si>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</si>
  <si>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</si>
  <si>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</si>
  <si>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</si>
  <si>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</si>
  <si>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</si>
  <si>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</si>
  <si>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</si>
  <si>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</si>
  <si>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</si>
  <si>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</si>
  <si>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</si>
  <si>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</si>
  <si>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</si>
  <si>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</si>
  <si>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</si>
  <si>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</si>
  <si>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</si>
  <si>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</si>
  <si>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</si>
  <si>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</si>
  <si>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</si>
  <si>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</si>
  <si>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</si>
  <si>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</si>
  <si>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</si>
  <si>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</si>
  <si>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</si>
  <si>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</si>
  <si>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</si>
  <si>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</si>
  <si>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</si>
  <si>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</si>
  <si>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</si>
  <si>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</si>
  <si>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</si>
  <si>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</si>
  <si>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</si>
  <si>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</si>
  <si>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</si>
  <si>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</si>
  <si>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</si>
  <si>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</si>
  <si>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</si>
  <si>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</si>
  <si>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</si>
  <si>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</si>
  <si>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</si>
  <si>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</si>
  <si>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</si>
  <si>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</si>
  <si>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</si>
  <si>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</si>
  <si>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</si>
  <si>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</si>
  <si>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</si>
  <si>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</si>
  <si>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</si>
  <si>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</si>
  <si>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</si>
  <si>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</si>
  <si>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</si>
  <si>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</si>
  <si>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</si>
  <si>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</si>
  <si>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</si>
  <si>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</si>
  <si>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</si>
  <si>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</si>
  <si>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</si>
  <si>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</si>
  <si>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</si>
  <si>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</si>
  <si>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</si>
  <si>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</si>
  <si>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</si>
  <si>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</si>
  <si>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</si>
  <si>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</si>
  <si>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</si>
  <si>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</si>
  <si>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</si>
  <si>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</si>
  <si>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</si>
  <si>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</si>
  <si>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</si>
  <si>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</si>
  <si>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</si>
  <si>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</si>
  <si>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</si>
  <si>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</si>
  <si>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</si>
  <si>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</si>
  <si>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</si>
  <si>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</si>
  <si>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</si>
  <si>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</si>
  <si>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</si>
  <si>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</si>
  <si>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</si>
  <si>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</si>
  <si>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</si>
  <si>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</si>
  <si>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</si>
  <si>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</si>
  <si>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</si>
  <si>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</si>
  <si>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</si>
  <si>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</si>
  <si>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</si>
  <si>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</si>
  <si>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</si>
  <si>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</si>
  <si>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</si>
  <si>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</si>
  <si>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</si>
  <si>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</si>
  <si>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</si>
  <si>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</si>
  <si>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</si>
  <si>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</si>
  <si>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</si>
  <si>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</si>
  <si>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</si>
  <si>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</si>
  <si>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</si>
  <si>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</si>
  <si>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</si>
  <si>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</si>
  <si>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</si>
  <si>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</si>
  <si>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</si>
  <si>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</si>
  <si>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</si>
  <si>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</si>
  <si>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</si>
  <si>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</si>
  <si>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</si>
  <si>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</si>
  <si>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</si>
  <si>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</si>
  <si>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</si>
  <si>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</si>
  <si>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</si>
  <si>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</si>
  <si>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</si>
  <si>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</si>
  <si>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</si>
  <si>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</si>
  <si>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</si>
  <si>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</si>
  <si>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</si>
  <si>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</si>
  <si>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</si>
  <si>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</si>
  <si>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</si>
  <si>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</si>
  <si>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</si>
  <si>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</si>
  <si>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</si>
  <si>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</si>
  <si>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</si>
  <si>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</si>
  <si>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</si>
  <si>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</si>
  <si>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</si>
  <si>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</si>
  <si>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</si>
  <si>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</si>
  <si>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</si>
  <si>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</si>
  <si>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</si>
  <si>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</si>
  <si>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</si>
  <si>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</si>
  <si>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</si>
  <si>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</si>
  <si>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</si>
  <si>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</si>
  <si>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</si>
  <si>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</si>
  <si>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</si>
  <si>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</si>
  <si>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</si>
  <si>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</si>
  <si>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</si>
  <si>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</si>
  <si>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</si>
  <si>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</si>
  <si>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</si>
  <si>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</si>
  <si>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</si>
  <si>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</si>
  <si>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</si>
  <si>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</si>
  <si>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</si>
  <si>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</si>
  <si>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</si>
  <si>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</si>
  <si>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</si>
  <si>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</si>
  <si>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</si>
  <si>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</si>
  <si>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</si>
  <si>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</si>
  <si>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</si>
  <si>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</si>
  <si>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</si>
  <si>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</si>
  <si>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</si>
  <si>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</si>
  <si>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</si>
  <si>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</si>
  <si>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</si>
  <si>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</si>
  <si>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</si>
  <si>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</si>
  <si>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</si>
  <si>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</si>
  <si>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</si>
  <si>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</si>
  <si>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</si>
  <si>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</si>
  <si>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</si>
  <si>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</si>
  <si>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</si>
  <si>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</si>
  <si>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</si>
  <si>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</si>
  <si>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</si>
  <si>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</si>
  <si>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</si>
  <si>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</si>
  <si>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</si>
  <si>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</si>
  <si>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</si>
  <si>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</si>
  <si>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</si>
  <si>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</si>
  <si>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</si>
  <si>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</si>
  <si>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</si>
  <si>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</si>
  <si>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</si>
  <si>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</si>
  <si>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</si>
  <si>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</si>
  <si>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</si>
  <si>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</si>
  <si>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</si>
  <si>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</si>
  <si>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</si>
  <si>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</si>
  <si>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</si>
  <si>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</si>
  <si>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</si>
  <si>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</si>
  <si>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</si>
  <si>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</si>
  <si>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</si>
  <si>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</si>
  <si>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</si>
  <si>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</si>
  <si>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</si>
  <si>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</si>
  <si>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</si>
  <si>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</si>
  <si>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</si>
  <si>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</si>
  <si>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</si>
  <si>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</si>
  <si>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</si>
  <si>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</si>
  <si>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</si>
  <si>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</si>
  <si>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</si>
  <si>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</si>
  <si>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</si>
  <si>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</si>
  <si>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</si>
  <si>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</si>
  <si>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</si>
  <si>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</si>
  <si>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</si>
  <si>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</si>
  <si>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</si>
  <si>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</si>
  <si>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</si>
  <si>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</si>
  <si>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</si>
  <si>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</si>
  <si>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</si>
  <si>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</si>
  <si>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</si>
  <si>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</si>
  <si>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</si>
  <si>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</si>
  <si>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</si>
  <si>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</si>
  <si>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</si>
  <si>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</si>
  <si>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</si>
  <si>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</si>
  <si>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</si>
  <si>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</si>
  <si>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</si>
  <si>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</si>
  <si>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</si>
  <si>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</si>
  <si>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</si>
  <si>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</si>
  <si>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</si>
  <si>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</si>
  <si>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</si>
  <si>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</si>
  <si>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</si>
  <si>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</si>
  <si>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</si>
  <si>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</si>
  <si>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</si>
  <si>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</si>
  <si>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</si>
  <si>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</si>
  <si>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</si>
  <si>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</si>
  <si>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</si>
  <si>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</si>
  <si>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</si>
  <si>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</si>
  <si>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</si>
  <si>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</si>
  <si>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</si>
  <si>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</si>
  <si>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</si>
  <si>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</si>
  <si>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</si>
  <si>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</si>
  <si>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</si>
  <si>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</si>
  <si>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</si>
  <si>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</si>
  <si>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</si>
  <si>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</si>
  <si>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</si>
  <si>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</si>
  <si>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</si>
  <si>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</si>
  <si>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</si>
  <si>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</si>
  <si>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</si>
  <si>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</si>
  <si>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</si>
  <si>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</si>
  <si>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</si>
  <si>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</si>
  <si>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</si>
  <si>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</si>
  <si>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</si>
  <si>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</si>
  <si>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</si>
  <si>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</si>
  <si>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</si>
  <si>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</si>
  <si>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</si>
  <si>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</si>
  <si>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</si>
  <si>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</si>
  <si>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</si>
  <si>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</si>
  <si>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</si>
  <si>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</si>
  <si>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</si>
  <si>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</si>
  <si>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</si>
  <si>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</si>
  <si>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</si>
  <si>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</si>
  <si>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</si>
  <si>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</si>
  <si>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</si>
  <si>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</si>
  <si>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</si>
  <si>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</si>
  <si>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</si>
  <si>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</si>
  <si>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</si>
  <si>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</si>
  <si>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</si>
  <si>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</si>
  <si>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</si>
  <si>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</si>
  <si>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</si>
  <si>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</si>
  <si>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</si>
  <si>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</si>
  <si>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</si>
  <si>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</si>
  <si>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</si>
  <si>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</si>
  <si>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</si>
  <si>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</si>
  <si>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</si>
  <si>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</si>
  <si>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</si>
  <si>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</si>
  <si>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</si>
  <si>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</si>
  <si>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</si>
  <si>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</si>
  <si>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</si>
  <si>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</si>
  <si>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</si>
  <si>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</si>
  <si>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</si>
  <si>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</si>
  <si>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</si>
  <si>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</si>
  <si>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</si>
  <si>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</si>
  <si>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</si>
  <si>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</si>
  <si>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</si>
  <si>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</si>
  <si>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</si>
  <si>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</si>
  <si>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</si>
  <si>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</si>
  <si>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</si>
  <si>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</si>
  <si>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</si>
  <si>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</si>
  <si>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</si>
  <si>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</si>
  <si>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</si>
  <si>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</si>
  <si>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</si>
  <si>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</si>
  <si>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</si>
  <si>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</si>
  <si>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</si>
  <si>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</si>
  <si>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</si>
  <si>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</si>
  <si>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</si>
  <si>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</si>
  <si>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</si>
  <si>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</si>
  <si>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</si>
  <si>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</si>
  <si>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</si>
  <si>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</si>
  <si>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</si>
  <si>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</si>
  <si>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</si>
  <si>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</si>
  <si>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</si>
  <si>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</si>
  <si>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</si>
  <si>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</si>
  <si>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</si>
  <si>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</si>
  <si>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</si>
  <si>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</si>
  <si>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</si>
  <si>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</si>
  <si>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</si>
  <si>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</si>
  <si>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</si>
  <si>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</si>
  <si>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</si>
  <si>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</si>
  <si>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</si>
  <si>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</si>
  <si>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</si>
  <si>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</si>
  <si>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</si>
  <si>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</si>
  <si>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</si>
  <si>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</si>
  <si>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</si>
  <si>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</si>
  <si>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</si>
  <si>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</si>
  <si>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</si>
  <si>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</si>
  <si>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</si>
  <si>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</si>
  <si>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</si>
  <si>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</si>
  <si>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</si>
  <si>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</si>
  <si>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</si>
  <si>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</si>
  <si>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</si>
  <si>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</si>
  <si>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</si>
  <si>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</si>
  <si>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</si>
  <si>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</si>
  <si>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</si>
  <si>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</si>
  <si>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</si>
  <si>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</si>
  <si>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</si>
  <si>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</si>
  <si>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</si>
  <si>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</si>
  <si>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</si>
  <si>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</si>
  <si>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</si>
  <si>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</si>
  <si>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</si>
  <si>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</si>
  <si>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</si>
  <si>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</si>
  <si>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</si>
  <si>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</si>
  <si>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</si>
  <si>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</si>
  <si>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</si>
  <si>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</si>
  <si>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</si>
  <si>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</si>
  <si>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</si>
  <si>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</si>
  <si>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</si>
  <si>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</si>
  <si>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</si>
  <si>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</si>
  <si>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</si>
  <si>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</si>
  <si>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</si>
  <si>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</si>
  <si>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</si>
  <si>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</si>
  <si>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</si>
  <si>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</si>
  <si>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</si>
  <si>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</si>
  <si>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</si>
  <si>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</si>
  <si>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</si>
  <si>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</si>
  <si>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</si>
  <si>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</si>
  <si>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</si>
  <si>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</si>
  <si>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</si>
  <si>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</si>
  <si>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</si>
  <si>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</si>
  <si>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</si>
  <si>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</si>
  <si>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</si>
  <si>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</si>
  <si>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</si>
  <si>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</si>
  <si>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</si>
  <si>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</si>
  <si>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</si>
  <si>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</si>
  <si>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</si>
  <si>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</si>
  <si>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</si>
  <si>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</si>
  <si>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</si>
  <si>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</si>
  <si>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</si>
  <si>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</si>
  <si>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</si>
  <si>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</si>
  <si>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</si>
  <si>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</si>
  <si>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</si>
  <si>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</si>
  <si>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</si>
  <si>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</si>
  <si>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</si>
  <si>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</si>
  <si>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</si>
  <si>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</si>
  <si>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</si>
  <si>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</si>
  <si>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</si>
  <si>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</si>
  <si>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</si>
  <si>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</si>
  <si>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</si>
  <si>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</si>
  <si>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</si>
  <si>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</si>
  <si>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</si>
  <si>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</si>
  <si>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</si>
  <si>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</si>
  <si>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</si>
  <si>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</si>
  <si>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</si>
  <si>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</si>
  <si>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</si>
  <si>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</si>
  <si>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</si>
  <si>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</si>
  <si>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</si>
  <si>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</si>
  <si>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</si>
  <si>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</si>
  <si>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</si>
  <si>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</si>
  <si>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</si>
  <si>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</si>
  <si>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</si>
  <si>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</si>
  <si>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</si>
  <si>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</si>
  <si>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</si>
  <si>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</si>
  <si>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</si>
  <si>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</si>
  <si>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</si>
  <si>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</si>
  <si>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</si>
  <si>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</si>
  <si>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</si>
  <si>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</si>
  <si>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</si>
  <si>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</si>
  <si>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</si>
  <si>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</si>
  <si>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</si>
  <si>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</si>
  <si>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</si>
  <si>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</si>
  <si>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</si>
  <si>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</si>
  <si>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</si>
  <si>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</si>
  <si>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</si>
  <si>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</si>
  <si>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</si>
  <si>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</si>
  <si>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</si>
  <si>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</si>
  <si>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</si>
  <si>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</si>
  <si>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</si>
  <si>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</si>
  <si>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</si>
  <si>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</si>
  <si>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</si>
  <si>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</si>
  <si>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</si>
  <si>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</si>
  <si>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</si>
  <si>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</si>
  <si>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</si>
  <si>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</si>
  <si>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</si>
  <si>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</si>
  <si>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</si>
  <si>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</si>
  <si>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</si>
  <si>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</si>
  <si>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</si>
  <si>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</si>
  <si>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</si>
  <si>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</si>
  <si>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</si>
  <si>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</si>
  <si>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</si>
  <si>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</si>
  <si>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</si>
  <si>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</si>
  <si>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</si>
  <si>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</si>
  <si>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</si>
  <si>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</si>
  <si>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</si>
  <si>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</si>
  <si>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</si>
  <si>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</si>
  <si>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</si>
  <si>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</si>
  <si>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</si>
  <si>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</si>
  <si>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</si>
  <si>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</si>
  <si>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</si>
  <si>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</si>
  <si>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</si>
  <si>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</si>
  <si>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</si>
  <si>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</si>
  <si>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</si>
  <si>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</si>
  <si>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</si>
  <si>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</si>
  <si>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</si>
  <si>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</si>
  <si>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</si>
  <si>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</si>
  <si>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</si>
  <si>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</si>
  <si>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</si>
  <si>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</si>
  <si>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</si>
  <si>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</si>
  <si>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</si>
  <si>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</si>
  <si>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</si>
  <si>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</si>
  <si>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</si>
  <si>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</si>
  <si>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</si>
  <si>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</si>
  <si>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</si>
  <si>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</si>
  <si>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</si>
  <si>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</si>
  <si>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</si>
  <si>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</si>
  <si>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</si>
  <si>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</si>
  <si>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</si>
  <si>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</si>
  <si>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</si>
  <si>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</si>
  <si>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</si>
  <si>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</si>
  <si>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</si>
  <si>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</si>
  <si>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</si>
  <si>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</si>
  <si>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</si>
  <si>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</si>
  <si>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</si>
  <si>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</si>
  <si>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</si>
  <si>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</si>
  <si>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</si>
  <si>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</si>
  <si>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</si>
  <si>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</si>
  <si>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</si>
  <si>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</si>
  <si>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</si>
  <si>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</si>
  <si>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</si>
  <si>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</si>
  <si>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</si>
  <si>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</si>
  <si>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</si>
  <si>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</si>
  <si>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</si>
  <si>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</si>
  <si>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</si>
  <si>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</si>
  <si>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</si>
  <si>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</si>
  <si>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</si>
  <si>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</si>
  <si>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</si>
  <si>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</si>
  <si>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</si>
  <si>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</si>
  <si>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</si>
  <si>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</si>
  <si>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</si>
  <si>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</si>
  <si>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</si>
  <si>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</si>
  <si>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</si>
  <si>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</si>
  <si>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</si>
  <si>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</si>
  <si>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</si>
  <si>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</si>
  <si>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</si>
  <si>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</si>
  <si>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</si>
  <si>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</si>
  <si>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</si>
  <si>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</si>
  <si>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</si>
  <si>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</si>
  <si>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</si>
  <si>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</si>
  <si>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</si>
  <si>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</si>
  <si>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</si>
  <si>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</si>
  <si>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</si>
  <si>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</si>
  <si>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</si>
  <si>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</si>
  <si>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</si>
  <si>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</si>
  <si>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</si>
  <si>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</si>
  <si>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</si>
  <si>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</si>
  <si>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</si>
  <si>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</si>
  <si>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</si>
  <si>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</si>
  <si>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</si>
  <si>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</si>
  <si>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</si>
  <si>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</si>
  <si>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</si>
  <si>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</si>
  <si>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</si>
  <si>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</si>
  <si>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</si>
  <si>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</si>
  <si>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</si>
  <si>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</si>
  <si>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</si>
  <si>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</si>
  <si>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</si>
  <si>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</si>
  <si>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</si>
  <si>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</si>
  <si>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</si>
  <si>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</si>
  <si>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</si>
  <si>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</si>
  <si>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</si>
  <si>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</si>
  <si>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</si>
  <si>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</si>
  <si>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</si>
  <si>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</si>
  <si>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</si>
  <si>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</si>
  <si>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</si>
  <si>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</si>
  <si>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</si>
  <si>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</si>
  <si>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</si>
  <si>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</si>
  <si>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</si>
  <si>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</si>
  <si>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</si>
  <si>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</si>
  <si>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</si>
  <si>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</si>
  <si>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</si>
  <si>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</si>
  <si>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</si>
  <si>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</si>
  <si>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</si>
  <si>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</si>
  <si>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</si>
  <si>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</si>
  <si>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</si>
  <si>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</si>
  <si>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</si>
  <si>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</si>
  <si>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</si>
  <si>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</si>
  <si>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</si>
  <si>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</si>
  <si>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</si>
  <si>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</si>
  <si>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</si>
  <si>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</si>
  <si>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</si>
  <si>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</si>
  <si>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</si>
  <si>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</si>
  <si>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</si>
  <si>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</si>
  <si>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</si>
  <si>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</si>
  <si>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</si>
  <si>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</si>
  <si>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</si>
  <si>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</si>
  <si>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</si>
  <si>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</si>
  <si>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</si>
  <si>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</si>
  <si>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</si>
  <si>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</si>
  <si>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</si>
  <si>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</si>
  <si>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</si>
  <si>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</si>
  <si>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</si>
  <si>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</si>
  <si>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</si>
  <si>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</si>
  <si>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</si>
  <si>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</si>
  <si>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</si>
  <si>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</si>
  <si>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</si>
  <si>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</si>
  <si>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</si>
  <si>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</si>
  <si>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</si>
  <si>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</si>
  <si>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</si>
  <si>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</si>
  <si>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</si>
  <si>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</si>
  <si>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</si>
  <si>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</si>
  <si>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</si>
  <si>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</si>
  <si>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</si>
  <si>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</si>
  <si>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</si>
  <si>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</si>
  <si>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</si>
  <si>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</si>
  <si>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</si>
  <si>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</si>
  <si>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</si>
  <si>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</si>
  <si>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</si>
  <si>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</si>
  <si>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</si>
  <si>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</si>
  <si>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</si>
  <si>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</si>
  <si>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</si>
  <si>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</si>
  <si>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</si>
  <si>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</si>
  <si>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</si>
  <si>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</si>
  <si>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</si>
  <si>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</si>
  <si>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</si>
  <si>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</si>
  <si>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</si>
  <si>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</si>
  <si>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</si>
  <si>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</si>
  <si>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</si>
  <si>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</si>
  <si>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</si>
  <si>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</si>
  <si>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</si>
  <si>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</si>
  <si>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</si>
  <si>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</si>
  <si>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</si>
  <si>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</si>
  <si>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</si>
  <si>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</si>
  <si>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</si>
  <si>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</si>
  <si>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</si>
  <si>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</si>
  <si>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</si>
  <si>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</si>
  <si>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</si>
  <si>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</si>
  <si>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</si>
  <si>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</si>
  <si>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</si>
  <si>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</si>
  <si>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</si>
  <si>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</si>
  <si>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</si>
  <si>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</si>
  <si>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</si>
  <si>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</si>
  <si>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</si>
  <si>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</si>
  <si>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</si>
  <si>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</si>
  <si>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</si>
  <si>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</si>
  <si>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</si>
  <si>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</si>
  <si>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</si>
  <si>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</si>
  <si>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</si>
  <si>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</si>
  <si>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</si>
  <si>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</si>
  <si>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</si>
  <si>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</si>
  <si>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</si>
  <si>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</si>
  <si>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</si>
  <si>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</si>
  <si>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</si>
  <si>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</si>
  <si>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</si>
  <si>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</si>
  <si>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</si>
  <si>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</si>
  <si>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</si>
  <si>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</si>
  <si>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</si>
  <si>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</si>
  <si>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</si>
  <si>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</si>
  <si>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</si>
  <si>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</si>
  <si>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</si>
  <si>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</si>
  <si>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</si>
  <si>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</si>
  <si>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</si>
  <si>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</si>
  <si>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</si>
  <si>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</si>
  <si>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</si>
  <si>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</si>
  <si>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</si>
  <si>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</si>
  <si>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</si>
  <si>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</si>
  <si>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</si>
  <si>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</si>
  <si>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</si>
  <si>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</si>
  <si>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</si>
  <si>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</si>
  <si>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</si>
  <si>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</si>
  <si>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</si>
  <si>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</si>
  <si>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</si>
  <si>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</si>
  <si>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</si>
  <si>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</si>
  <si>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</si>
  <si>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</si>
  <si>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</si>
  <si>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</si>
  <si>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</si>
  <si>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</si>
  <si>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</si>
  <si>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</si>
  <si>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</si>
  <si>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</si>
  <si>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</si>
  <si>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</si>
  <si>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</si>
  <si>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</si>
  <si>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</si>
  <si>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</si>
  <si>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</si>
  <si>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</si>
  <si>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</si>
  <si>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</si>
  <si>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</si>
  <si>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</si>
  <si>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</si>
  <si>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</si>
  <si>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</si>
  <si>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</si>
  <si>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</si>
  <si>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</si>
  <si>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</si>
  <si>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</si>
  <si>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</si>
  <si>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</si>
  <si>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</si>
  <si>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</si>
  <si>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</si>
  <si>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</si>
  <si>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</si>
  <si>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</si>
  <si>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</si>
  <si>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</si>
  <si>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</si>
  <si>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</si>
  <si>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</si>
  <si>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</si>
  <si>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</si>
  <si>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</si>
  <si>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</si>
  <si>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</si>
  <si>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</si>
  <si>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</si>
  <si>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</si>
  <si>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</si>
  <si>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</si>
  <si>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</si>
  <si>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</si>
  <si>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</si>
  <si>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</si>
  <si>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</si>
  <si>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</si>
  <si>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</si>
  <si>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</si>
  <si>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</si>
  <si>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</si>
  <si>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</si>
  <si>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</si>
  <si>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</si>
  <si>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</si>
  <si>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</si>
  <si>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</si>
  <si>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</si>
  <si>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</si>
  <si>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</si>
  <si>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</si>
  <si>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</si>
  <si>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</si>
  <si>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</si>
  <si>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</si>
  <si>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</si>
  <si>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</si>
  <si>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</si>
  <si>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</si>
  <si>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</si>
  <si>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</si>
  <si>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</si>
  <si>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</si>
  <si>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</si>
  <si>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</si>
  <si>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</si>
  <si>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</si>
  <si>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</si>
  <si>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</si>
  <si>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</si>
  <si>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</si>
  <si>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</si>
  <si>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</si>
  <si>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</si>
  <si>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</si>
  <si>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</si>
  <si>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</si>
  <si>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</si>
  <si>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</si>
  <si>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</si>
  <si>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</si>
  <si>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</si>
  <si>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</si>
  <si>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</si>
  <si>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</si>
  <si>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</si>
  <si>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</si>
  <si>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</si>
  <si>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</si>
  <si>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</si>
  <si>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</si>
  <si>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</si>
  <si>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</si>
  <si>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</si>
  <si>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</si>
  <si>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</si>
  <si>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</si>
  <si>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</si>
  <si>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</si>
  <si>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</si>
  <si>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</si>
  <si>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</si>
  <si>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</si>
  <si>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</si>
  <si>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</si>
  <si>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</si>
  <si>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</si>
  <si>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</si>
  <si>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</si>
  <si>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</si>
  <si>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</si>
  <si>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</si>
  <si>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</si>
  <si>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</si>
  <si>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</si>
  <si>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</si>
  <si>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</si>
  <si>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</si>
  <si>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</si>
  <si>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</si>
  <si>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</si>
  <si>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</si>
  <si>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</si>
  <si>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</si>
  <si>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</si>
  <si>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</si>
  <si>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</si>
  <si>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</si>
  <si>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</si>
  <si>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</si>
  <si>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</si>
  <si>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</si>
  <si>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</si>
  <si>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</si>
  <si>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</si>
  <si>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</si>
  <si>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</si>
  <si>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</si>
  <si>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</si>
  <si>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</si>
  <si>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</si>
  <si>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</si>
  <si>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</si>
  <si>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</si>
  <si>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</si>
  <si>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</si>
  <si>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</si>
  <si>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</si>
  <si>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</si>
  <si>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</si>
  <si>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</si>
  <si>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</si>
  <si>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</si>
  <si>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</si>
  <si>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</si>
  <si>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</si>
  <si>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</si>
  <si>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</si>
  <si>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</si>
  <si>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</si>
  <si>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</si>
  <si>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</si>
  <si>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</si>
  <si>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</si>
  <si>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</si>
  <si>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</si>
  <si>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</si>
  <si>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</si>
  <si>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</si>
  <si>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</si>
  <si>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</si>
  <si>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</si>
  <si>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</si>
  <si>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</si>
  <si>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</si>
  <si>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</si>
  <si>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</si>
  <si>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</si>
  <si>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</si>
  <si>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</si>
  <si>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</si>
  <si>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</si>
  <si>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</si>
  <si>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</si>
  <si>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</si>
  <si>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</si>
  <si>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</si>
  <si>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</si>
  <si>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</si>
  <si>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</si>
  <si>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</si>
  <si>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</si>
  <si>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</si>
  <si>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</si>
  <si>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</si>
  <si>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</si>
  <si>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</si>
  <si>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</si>
  <si>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</si>
  <si>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</si>
  <si>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</si>
  <si>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</si>
  <si>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</si>
  <si>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</si>
  <si>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</si>
  <si>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</si>
  <si>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</si>
  <si>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</si>
  <si>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</si>
  <si>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</si>
  <si>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</si>
  <si>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</si>
  <si>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</si>
  <si>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</si>
  <si>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</si>
  <si>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</si>
  <si>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</si>
  <si>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</si>
  <si>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</si>
  <si>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</si>
  <si>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</si>
  <si>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</si>
  <si>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</si>
  <si>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</si>
  <si>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</si>
  <si>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</si>
  <si>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</si>
  <si>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</si>
  <si>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</si>
  <si>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</si>
  <si>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</si>
  <si>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</si>
  <si>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</si>
  <si>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</si>
  <si>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</si>
  <si>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</si>
  <si>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</si>
  <si>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</si>
  <si>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</si>
  <si>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</si>
  <si>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</si>
  <si>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</si>
  <si>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</si>
  <si>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</si>
  <si>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</si>
  <si>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</si>
  <si>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</si>
  <si>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</si>
  <si>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</si>
  <si>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</si>
  <si>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</si>
  <si>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</si>
  <si>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</si>
  <si>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</si>
  <si>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</si>
  <si>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</si>
  <si>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</si>
  <si>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</si>
  <si>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</si>
  <si>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</si>
  <si>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</si>
  <si>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</si>
  <si>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</si>
  <si>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</si>
  <si>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</si>
  <si>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</si>
  <si>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</si>
  <si>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</si>
  <si>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</si>
  <si>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</si>
  <si>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</si>
  <si>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</si>
  <si>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</si>
  <si>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</si>
  <si>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</si>
  <si>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</si>
  <si>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</si>
  <si>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</si>
  <si>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</si>
  <si>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</si>
  <si>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</si>
  <si>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</si>
  <si>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</si>
  <si>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</si>
  <si>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</si>
  <si>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</si>
  <si>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</si>
  <si>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</si>
  <si>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</si>
  <si>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</si>
  <si>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</si>
  <si>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</si>
  <si>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</si>
  <si>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</si>
  <si>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</si>
  <si>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</si>
  <si>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</si>
  <si>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</si>
  <si>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</si>
  <si>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</si>
  <si>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</si>
  <si>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</si>
  <si>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</si>
  <si>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</si>
  <si>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</si>
  <si>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</si>
  <si>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</si>
  <si>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</si>
  <si>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</si>
  <si>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</si>
  <si>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</si>
  <si>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</si>
  <si>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</si>
  <si>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</si>
  <si>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</si>
  <si>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</si>
  <si>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</si>
  <si>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</si>
  <si>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</si>
  <si>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</si>
  <si>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</si>
  <si>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</si>
  <si>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</si>
  <si>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</si>
  <si>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</si>
  <si>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</si>
  <si>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</si>
  <si>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</si>
  <si>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</si>
  <si>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</si>
  <si>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</si>
  <si>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</si>
  <si>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</si>
  <si>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</si>
  <si>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</si>
  <si>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</si>
  <si>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</si>
  <si>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</si>
  <si>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</si>
  <si>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</si>
  <si>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</si>
  <si>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</si>
  <si>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</si>
  <si>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</si>
  <si>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</si>
  <si>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</si>
  <si>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</si>
  <si>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</si>
  <si>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</si>
  <si>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</si>
  <si>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</si>
  <si>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</si>
  <si>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</si>
  <si>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</si>
  <si>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</si>
  <si>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</si>
  <si>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</si>
  <si>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</si>
  <si>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</si>
  <si>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</si>
  <si>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</si>
  <si>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</si>
  <si>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</si>
  <si>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</si>
  <si>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</si>
  <si>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</si>
  <si>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</si>
  <si>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</si>
  <si>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</si>
  <si>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</si>
  <si>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</si>
  <si>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</si>
  <si>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</si>
  <si>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</si>
  <si>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</si>
  <si>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</si>
  <si>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</si>
  <si>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</si>
  <si>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</si>
  <si>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</si>
  <si>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</si>
  <si>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</si>
  <si>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</si>
  <si>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</si>
  <si>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</si>
  <si>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</si>
  <si>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</si>
  <si>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</si>
  <si>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</si>
  <si>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</si>
  <si>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</si>
  <si>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</si>
  <si>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</si>
  <si>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</si>
  <si>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</si>
  <si>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</si>
  <si>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</si>
  <si>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</si>
  <si>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</si>
  <si>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</si>
  <si>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</si>
  <si>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</si>
  <si>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</si>
  <si>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</si>
  <si>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</si>
  <si>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</si>
  <si>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</si>
  <si>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</si>
  <si>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</si>
  <si>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</si>
  <si>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</si>
  <si>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</si>
  <si>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</si>
  <si>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</si>
  <si>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</si>
  <si>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</si>
  <si>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</si>
  <si>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</si>
  <si>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</si>
  <si>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</si>
  <si>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</si>
  <si>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</si>
  <si>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</si>
  <si>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</si>
  <si>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</si>
  <si>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</si>
  <si>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</si>
  <si>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</si>
  <si>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</si>
  <si>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</si>
  <si>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</si>
  <si>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</si>
  <si>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</si>
  <si>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</si>
  <si>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</si>
  <si>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</si>
  <si>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</si>
  <si>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</si>
  <si>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</si>
  <si>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</si>
  <si>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</si>
  <si>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</si>
  <si>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</si>
  <si>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</si>
  <si>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</si>
  <si>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</si>
  <si>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</si>
  <si>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</si>
  <si>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</si>
  <si>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</si>
  <si>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</si>
  <si>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</si>
  <si>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</si>
  <si>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</si>
  <si>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</si>
  <si>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</si>
  <si>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</si>
  <si>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</si>
  <si>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</si>
  <si>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</si>
  <si>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</si>
  <si>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</si>
  <si>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</si>
  <si>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</si>
  <si>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</si>
  <si>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</si>
  <si>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</si>
  <si>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</si>
  <si>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</si>
  <si>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</si>
  <si>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</si>
  <si>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</si>
  <si>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</si>
  <si>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</si>
  <si>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</si>
  <si>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</si>
  <si>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</si>
  <si>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</si>
  <si>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</si>
  <si>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</si>
  <si>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</si>
  <si>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</si>
  <si>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</si>
  <si>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</si>
  <si>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</si>
  <si>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</si>
  <si>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</si>
  <si>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</si>
  <si>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</si>
  <si>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</si>
  <si>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</si>
  <si>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</si>
  <si>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</si>
  <si>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</si>
  <si>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</si>
  <si>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</si>
  <si>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</si>
  <si>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</si>
  <si>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</si>
  <si>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</si>
  <si>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</si>
  <si>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</si>
  <si>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</si>
  <si>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</si>
  <si>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</si>
  <si>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</si>
  <si>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</si>
  <si>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</si>
  <si>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</si>
  <si>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</si>
  <si>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</si>
  <si>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</si>
  <si>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</si>
  <si>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</si>
  <si>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</si>
  <si>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</si>
  <si>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</si>
  <si>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</si>
  <si>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</si>
  <si>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</si>
  <si>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</si>
  <si>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</si>
  <si>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</si>
  <si>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</si>
  <si>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</si>
  <si>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</si>
  <si>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</si>
  <si>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</si>
  <si>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</si>
  <si>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</si>
  <si>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</si>
  <si>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</si>
  <si>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</si>
  <si>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</si>
  <si>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</si>
  <si>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</si>
  <si>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</si>
  <si>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</si>
  <si>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</si>
  <si>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</si>
  <si>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</si>
  <si>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</si>
  <si>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</si>
  <si>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</si>
  <si>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</si>
  <si>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</si>
  <si>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</si>
  <si>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</si>
  <si>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</si>
  <si>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</si>
  <si>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</si>
  <si>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</si>
  <si>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</si>
  <si>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</si>
  <si>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</si>
  <si>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</si>
  <si>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</si>
  <si>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</si>
  <si>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</si>
  <si>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</si>
  <si>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</si>
  <si>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</si>
  <si>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</si>
  <si>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</si>
  <si>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</si>
  <si>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</si>
  <si>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</si>
  <si>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</si>
  <si>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</si>
  <si>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</si>
  <si>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</si>
  <si>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</si>
  <si>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</si>
  <si>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</si>
  <si>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</si>
  <si>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</si>
  <si>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</si>
  <si>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</si>
  <si>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</si>
  <si>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</si>
  <si>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</si>
  <si>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</si>
  <si>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</si>
  <si>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</si>
  <si>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</si>
  <si>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</si>
  <si>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</si>
  <si>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</si>
  <si>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</si>
  <si>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</si>
  <si>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</si>
  <si>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</si>
  <si>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</si>
  <si>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</si>
  <si>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</si>
  <si>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</si>
  <si>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</si>
  <si>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</si>
  <si>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</si>
  <si>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</si>
  <si>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</si>
  <si>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</si>
  <si>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</si>
  <si>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</si>
  <si>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</si>
  <si>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</si>
  <si>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</si>
  <si>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</si>
  <si>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</si>
  <si>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</si>
  <si>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</si>
  <si>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</si>
  <si>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</si>
  <si>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</si>
  <si>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</si>
  <si>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</si>
  <si>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</si>
  <si>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</si>
  <si>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</si>
  <si>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</si>
  <si>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</si>
  <si>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</si>
  <si>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</si>
  <si>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</si>
  <si>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</si>
  <si>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</si>
  <si>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</si>
  <si>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</si>
  <si>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</si>
  <si>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</si>
  <si>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</si>
  <si>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</si>
  <si>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</si>
  <si>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</si>
  <si>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</si>
  <si>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</si>
  <si>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</si>
  <si>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</si>
  <si>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</si>
  <si>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</si>
  <si>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</si>
  <si>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</si>
  <si>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</si>
  <si>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</si>
  <si>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</si>
  <si>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</si>
  <si>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</si>
  <si>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</si>
  <si>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</si>
  <si>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</si>
  <si>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</si>
  <si>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</si>
  <si>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</si>
  <si>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</si>
  <si>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</si>
  <si>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</si>
  <si>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</si>
  <si>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</si>
  <si>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</si>
  <si>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</si>
  <si>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</si>
  <si>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</si>
  <si>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</si>
  <si>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</si>
  <si>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</si>
  <si>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</si>
  <si>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</si>
  <si>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</si>
  <si>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</si>
  <si>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</si>
  <si>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</si>
  <si>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</si>
  <si>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</si>
  <si>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</si>
  <si>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</si>
  <si>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</si>
  <si>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</si>
  <si>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</si>
  <si>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</si>
  <si>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</si>
  <si>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</si>
  <si>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</si>
  <si>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</si>
  <si>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</si>
  <si>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</si>
  <si>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</si>
  <si>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</si>
  <si>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</si>
  <si>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</si>
  <si>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</si>
  <si>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</si>
  <si>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</si>
  <si>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</si>
  <si>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</si>
  <si>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</si>
  <si>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</si>
  <si>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</si>
  <si>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</si>
  <si>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</si>
  <si>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</si>
  <si>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</si>
  <si>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</si>
  <si>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</si>
  <si>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</si>
  <si>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</si>
  <si>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</si>
  <si>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</si>
  <si>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</si>
  <si>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</si>
  <si>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</si>
  <si>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</si>
  <si>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</si>
  <si>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</si>
  <si>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</si>
  <si>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</si>
  <si>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</si>
  <si>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</si>
  <si>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</si>
  <si>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</si>
  <si>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</si>
  <si>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</si>
  <si>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</si>
  <si>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</si>
  <si>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</si>
  <si>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</si>
  <si>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</si>
  <si>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</si>
  <si>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</si>
  <si>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</si>
  <si>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</si>
  <si>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</si>
  <si>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</si>
  <si>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</si>
  <si>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</si>
  <si>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</si>
  <si>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</si>
  <si>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</si>
  <si>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</si>
  <si>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</si>
  <si>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</si>
  <si>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</si>
  <si>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</si>
  <si>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</si>
  <si>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</si>
  <si>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</si>
  <si>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</si>
  <si>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</si>
  <si>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</si>
  <si>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</si>
  <si>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</si>
  <si>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</si>
  <si>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</si>
  <si>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</si>
  <si>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</si>
  <si>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</si>
  <si>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</si>
  <si>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</si>
  <si>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</si>
  <si>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</si>
  <si>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</si>
  <si>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</si>
  <si>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</si>
  <si>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</si>
  <si>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</si>
  <si>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</si>
  <si>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</si>
  <si>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</si>
  <si>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</si>
  <si>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</si>
  <si>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</si>
  <si>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</si>
  <si>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</si>
  <si>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</si>
  <si>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</si>
  <si>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</si>
  <si>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</si>
  <si>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</si>
  <si>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</si>
  <si>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</si>
  <si>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</si>
  <si>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</si>
  <si>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</si>
  <si>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</si>
  <si>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</si>
  <si>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</si>
  <si>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</si>
  <si>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</si>
  <si>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</si>
  <si>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</si>
  <si>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</si>
  <si>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</si>
  <si>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</si>
  <si>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</si>
  <si>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</si>
  <si>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</si>
  <si>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</si>
  <si>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</si>
  <si>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</si>
  <si>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</si>
  <si>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</si>
  <si>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</si>
  <si>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</si>
  <si>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</si>
  <si>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</si>
  <si>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</si>
  <si>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</si>
  <si>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</si>
  <si>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</si>
  <si>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</si>
  <si>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</si>
  <si>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</si>
  <si>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</si>
  <si>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</si>
  <si>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</si>
  <si>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</si>
  <si>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</si>
  <si>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</si>
  <si>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</si>
  <si>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</si>
  <si>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</si>
  <si>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</si>
  <si>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</si>
  <si>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</si>
  <si>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</si>
  <si>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</si>
  <si>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</si>
  <si>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</si>
  <si>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</si>
  <si>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</si>
  <si>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</si>
  <si>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</si>
  <si>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</si>
  <si>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</si>
  <si>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</si>
  <si>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</si>
  <si>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</si>
  <si>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</si>
  <si>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</si>
  <si>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</si>
  <si>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</si>
  <si>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</si>
  <si>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</si>
  <si>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</si>
  <si>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</si>
  <si>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</si>
  <si>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</si>
  <si>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</si>
  <si>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</si>
  <si>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</si>
  <si>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</si>
  <si>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</si>
  <si>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</si>
  <si>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</si>
  <si>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</si>
  <si>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</si>
  <si>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</si>
  <si>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</si>
  <si>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</si>
  <si>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</si>
  <si>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</si>
  <si>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</si>
  <si>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</si>
  <si>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</si>
  <si>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</si>
  <si>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</si>
  <si>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</si>
  <si>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</si>
  <si>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</si>
  <si>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</si>
  <si>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</si>
  <si>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</si>
  <si>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</si>
  <si>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</si>
  <si>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</si>
  <si>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</si>
  <si>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</si>
  <si>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</si>
  <si>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</si>
  <si>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</si>
  <si>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</si>
  <si>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</si>
  <si>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</si>
  <si>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</si>
  <si>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</si>
  <si>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</si>
  <si>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</si>
  <si>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</si>
  <si>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</si>
  <si>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</si>
  <si>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</si>
  <si>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</si>
  <si>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</si>
  <si>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</si>
  <si>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</si>
  <si>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</si>
  <si>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</si>
  <si>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</si>
  <si>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</si>
  <si>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</si>
  <si>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</si>
  <si>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</si>
  <si>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</si>
  <si>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</si>
  <si>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</si>
  <si>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</si>
  <si>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</si>
  <si>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</si>
  <si>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</si>
  <si>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</si>
  <si>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</si>
  <si>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</si>
  <si>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</si>
  <si>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</si>
  <si>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</si>
  <si>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</si>
  <si>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</si>
  <si>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</si>
  <si>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</si>
  <si>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</si>
  <si>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</si>
  <si>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</si>
  <si>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</si>
  <si>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</si>
  <si>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</si>
  <si>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</si>
  <si>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</si>
  <si>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</si>
  <si>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</si>
  <si>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</si>
  <si>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</si>
  <si>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</si>
  <si>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</si>
  <si>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</si>
  <si>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</si>
  <si>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</si>
  <si>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</si>
  <si>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</si>
  <si>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</si>
  <si>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</si>
  <si>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</si>
  <si>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</si>
  <si>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</si>
  <si>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</si>
  <si>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</si>
  <si>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</si>
  <si>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</si>
  <si>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</si>
  <si>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</si>
  <si>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</si>
  <si>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</si>
  <si>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</si>
  <si>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</si>
  <si>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</si>
  <si>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</si>
  <si>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</si>
  <si>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</si>
  <si>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</si>
  <si>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</si>
  <si>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</si>
  <si>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</si>
  <si>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</si>
  <si>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</si>
  <si>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</si>
  <si>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</si>
  <si>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</si>
  <si>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</si>
  <si>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</si>
  <si>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</si>
  <si>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</si>
  <si>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</si>
  <si>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</si>
  <si>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</si>
  <si>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</si>
  <si>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</si>
  <si>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</si>
  <si>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</si>
  <si>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</si>
  <si>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</si>
  <si>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</si>
  <si>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</si>
  <si>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</si>
  <si>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</si>
  <si>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</si>
  <si>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</si>
  <si>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</si>
  <si>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</si>
  <si>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</si>
  <si>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</si>
  <si>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</si>
  <si>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</si>
  <si>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</si>
  <si>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</si>
  <si>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</si>
  <si>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</si>
  <si>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</si>
  <si>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</si>
  <si>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</si>
  <si>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</si>
  <si>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</si>
  <si>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</si>
  <si>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</si>
  <si>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</si>
  <si>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</si>
  <si>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</si>
  <si>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</si>
  <si>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</si>
  <si>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</si>
  <si>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</si>
  <si>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</si>
  <si>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</si>
  <si>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</si>
  <si>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</si>
  <si>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</si>
  <si>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</si>
  <si>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</si>
  <si>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</si>
  <si>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</si>
  <si>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</si>
  <si>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</si>
  <si>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</si>
  <si>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</si>
  <si>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</si>
  <si>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</si>
  <si>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</si>
  <si>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</si>
  <si>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</si>
  <si>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</si>
  <si>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</si>
  <si>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</si>
  <si>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</si>
  <si>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</si>
  <si>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</si>
  <si>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</si>
  <si>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</si>
  <si>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</si>
  <si>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</si>
  <si>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</si>
  <si>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</si>
  <si>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</si>
  <si>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</si>
  <si>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</si>
  <si>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</si>
  <si>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</si>
  <si>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</si>
  <si>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</si>
  <si>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</si>
  <si>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</si>
  <si>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</si>
  <si>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</si>
  <si>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</si>
  <si>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</si>
  <si>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</si>
  <si>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</si>
  <si>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</si>
  <si>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</si>
  <si>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</si>
  <si>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</si>
  <si>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</si>
  <si>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</si>
  <si>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</si>
  <si>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</si>
  <si>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</si>
  <si>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</si>
  <si>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</si>
  <si>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</si>
  <si>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</si>
  <si>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</si>
  <si>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</si>
  <si>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</si>
  <si>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</si>
  <si>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</si>
  <si>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</si>
  <si>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</si>
  <si>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</si>
  <si>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</si>
  <si>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</si>
  <si>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</si>
  <si>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</si>
  <si>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</si>
  <si>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</si>
  <si>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</si>
  <si>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</si>
  <si>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</si>
  <si>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</si>
  <si>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</si>
  <si>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</si>
  <si>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</si>
  <si>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</si>
  <si>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</si>
  <si>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</si>
  <si>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</si>
  <si>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</si>
  <si>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</si>
  <si>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</si>
  <si>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</si>
  <si>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</si>
  <si>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</si>
  <si>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</si>
  <si>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</si>
  <si>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</si>
  <si>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</si>
  <si>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</si>
  <si>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</si>
  <si>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</si>
  <si>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</si>
  <si>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</si>
  <si>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</si>
  <si>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</si>
  <si>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</si>
  <si>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</si>
  <si>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</si>
  <si>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</si>
  <si>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</si>
  <si>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</si>
  <si>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</si>
  <si>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</si>
  <si>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</si>
  <si>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</si>
  <si>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</si>
  <si>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</si>
  <si>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</si>
  <si>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</si>
  <si>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</si>
  <si>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</si>
  <si>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</si>
  <si>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</si>
  <si>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</si>
  <si>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</si>
  <si>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</si>
  <si>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</si>
  <si>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</si>
  <si>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</si>
  <si>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</si>
  <si>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</si>
  <si>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</si>
  <si>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</si>
  <si>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</si>
  <si>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</si>
  <si>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</si>
  <si>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</si>
  <si>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</si>
  <si>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</si>
  <si>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</si>
  <si>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</si>
  <si>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</si>
  <si>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</si>
  <si>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</si>
  <si>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</si>
  <si>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</si>
  <si>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</si>
  <si>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</si>
  <si>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</si>
  <si>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</si>
  <si>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</si>
  <si>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</si>
  <si>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</si>
  <si>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</si>
  <si>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</si>
  <si>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</si>
  <si>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</si>
  <si>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</si>
  <si>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</si>
  <si>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</si>
  <si>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</si>
  <si>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</si>
  <si>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</si>
  <si>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</si>
  <si>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</si>
  <si>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</si>
  <si>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</si>
  <si>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</si>
  <si>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</si>
  <si>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</si>
  <si>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</si>
  <si>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</si>
  <si>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</si>
  <si>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</si>
  <si>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</si>
  <si>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</si>
  <si>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</si>
  <si>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</si>
  <si>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</si>
  <si>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</si>
  <si>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</si>
  <si>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</si>
  <si>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</si>
  <si>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</si>
  <si>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</si>
  <si>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</si>
  <si>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</si>
  <si>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</si>
  <si>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</si>
  <si>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</si>
  <si>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</si>
  <si>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</si>
  <si>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</si>
  <si>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</si>
  <si>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</si>
  <si>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</si>
  <si>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</si>
  <si>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</si>
  <si>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</si>
  <si>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</si>
  <si>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</si>
  <si>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</si>
  <si>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</si>
  <si>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</si>
  <si>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</si>
  <si>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</si>
  <si>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</si>
  <si>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</si>
  <si>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</si>
  <si>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</si>
  <si>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</si>
  <si>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</si>
  <si>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</si>
  <si>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</si>
  <si>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</si>
  <si>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</si>
  <si>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</si>
  <si>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</si>
  <si>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</si>
  <si>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</si>
  <si>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</si>
  <si>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</si>
  <si>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</si>
  <si>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</si>
  <si>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</si>
  <si>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</si>
  <si>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</si>
  <si>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</si>
  <si>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</si>
  <si>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</si>
  <si>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</si>
  <si>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</si>
  <si>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</si>
  <si>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</si>
  <si>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</si>
  <si>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</si>
  <si>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</si>
  <si>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</si>
  <si>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</si>
  <si>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</si>
  <si>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</si>
  <si>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</si>
  <si>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</si>
  <si>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</si>
  <si>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</si>
  <si>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</si>
  <si>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</si>
  <si>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</si>
  <si>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</si>
  <si>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</si>
  <si>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</si>
  <si>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</si>
  <si>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</si>
  <si>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</si>
  <si>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</si>
  <si>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</si>
  <si>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</si>
  <si>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</si>
  <si>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</si>
  <si>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</si>
  <si>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</si>
  <si>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</si>
  <si>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</si>
  <si>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</si>
  <si>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</si>
  <si>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</si>
  <si>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</si>
  <si>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</si>
  <si>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</si>
  <si>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</si>
  <si>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</si>
  <si>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</si>
  <si>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</si>
  <si>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</si>
  <si>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</si>
  <si>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</si>
  <si>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</si>
  <si>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</si>
  <si>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</si>
  <si>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</si>
  <si>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</si>
  <si>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</si>
  <si>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</si>
  <si>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</si>
  <si>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</si>
  <si>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</si>
  <si>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</si>
  <si>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</si>
  <si>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</si>
  <si>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</si>
  <si>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</si>
  <si>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</si>
  <si>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</si>
  <si>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</si>
  <si>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</si>
  <si>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</si>
  <si>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</si>
  <si>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</si>
  <si>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</si>
  <si>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</si>
  <si>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</si>
  <si>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</si>
  <si>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</si>
  <si>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</si>
  <si>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</si>
  <si>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</si>
  <si>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</si>
  <si>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</si>
  <si>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</si>
  <si>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</si>
  <si>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</si>
  <si>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</si>
  <si>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</si>
  <si>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</si>
  <si>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</si>
  <si>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</si>
  <si>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</si>
  <si>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</si>
  <si>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</si>
  <si>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</si>
  <si>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</si>
  <si>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</si>
  <si>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</si>
  <si>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</si>
  <si>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</si>
  <si>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</si>
  <si>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</si>
  <si>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</si>
  <si>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</si>
  <si>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</si>
  <si>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</si>
  <si>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</si>
  <si>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</si>
  <si>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</si>
  <si>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</si>
  <si>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</si>
  <si>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</si>
  <si>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</si>
  <si>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</si>
  <si>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</si>
  <si>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</si>
  <si>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</si>
  <si>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</si>
  <si>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</si>
  <si>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</si>
  <si>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</si>
  <si>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</si>
  <si>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</si>
  <si>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</si>
  <si>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</si>
  <si>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</si>
  <si>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</si>
  <si>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</si>
  <si>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</si>
  <si>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</si>
  <si>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</si>
  <si>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</si>
  <si>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</si>
  <si>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</si>
  <si>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</si>
  <si>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</si>
  <si>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</si>
  <si>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</si>
  <si>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</si>
  <si>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</si>
  <si>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</si>
  <si>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</si>
  <si>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</si>
  <si>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</si>
  <si>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</si>
  <si>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</si>
  <si>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</si>
  <si>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</si>
  <si>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</si>
  <si>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</si>
  <si>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</si>
  <si>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</si>
  <si>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</si>
  <si>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</si>
  <si>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</si>
  <si>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</si>
  <si>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</si>
  <si>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</si>
  <si>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</si>
  <si>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</si>
  <si>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</si>
  <si>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</si>
  <si>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</si>
  <si>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</si>
  <si>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</si>
  <si>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</si>
  <si>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</si>
  <si>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</si>
  <si>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</si>
  <si>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</si>
  <si>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</si>
  <si>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</si>
  <si>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</si>
  <si>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</si>
  <si>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</si>
  <si>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</si>
  <si>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</si>
  <si>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</si>
  <si>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</si>
  <si>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</si>
  <si>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</si>
  <si>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</si>
  <si>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</si>
  <si>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</si>
  <si>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</si>
  <si>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</si>
  <si>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</si>
  <si>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</si>
  <si>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</si>
  <si>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</si>
  <si>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</si>
  <si>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</si>
  <si>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</si>
  <si>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</si>
  <si>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</si>
  <si>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</si>
  <si>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</si>
  <si>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</si>
  <si>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</si>
  <si>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</si>
  <si>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</si>
  <si>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</si>
  <si>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</si>
  <si>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</si>
  <si>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</si>
  <si>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</si>
  <si>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</si>
  <si>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</si>
  <si>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</si>
  <si>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</si>
  <si>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</si>
  <si>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</si>
  <si>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</si>
  <si>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</si>
  <si>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</si>
  <si>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</si>
  <si>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</si>
  <si>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</si>
  <si>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</si>
  <si>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</si>
  <si>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</si>
  <si>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</si>
  <si>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</si>
  <si>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</si>
  <si>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</si>
  <si>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</si>
  <si>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</si>
  <si>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</si>
  <si>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</si>
  <si>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</si>
  <si>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</si>
  <si>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</si>
  <si>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</si>
  <si>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</si>
  <si>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</si>
  <si>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</si>
  <si>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</si>
  <si>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</si>
  <si>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</si>
  <si>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</si>
  <si>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</si>
  <si>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</si>
  <si>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</si>
  <si>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</si>
  <si>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</si>
  <si>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</si>
  <si>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</si>
  <si>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</si>
  <si>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</si>
  <si>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</si>
  <si>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</si>
  <si>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</si>
  <si>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</si>
  <si>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</si>
  <si>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</si>
  <si>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</si>
  <si>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</si>
  <si>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</si>
  <si>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</si>
  <si>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</si>
  <si>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</si>
  <si>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</si>
  <si>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</si>
  <si>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</si>
  <si>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</si>
  <si>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</si>
  <si>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</si>
  <si>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</si>
  <si>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</si>
  <si>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</si>
  <si>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</si>
  <si>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</si>
  <si>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</si>
  <si>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</si>
  <si>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</si>
  <si>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</si>
  <si>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</si>
  <si>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</si>
  <si>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</si>
  <si>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</si>
  <si>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</si>
  <si>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</si>
  <si>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</si>
  <si>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</si>
  <si>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</si>
  <si>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</si>
  <si>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</si>
  <si>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</si>
  <si>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</si>
  <si>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</si>
  <si>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</si>
  <si>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</si>
  <si>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</si>
  <si>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</si>
  <si>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</si>
  <si>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</si>
  <si>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</si>
  <si>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</si>
  <si>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</si>
  <si>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</si>
  <si>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</si>
  <si>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</si>
  <si>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</si>
  <si>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</si>
  <si>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</si>
  <si>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</si>
  <si>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</si>
  <si>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</si>
  <si>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</si>
  <si>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</si>
  <si>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</si>
  <si>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</si>
  <si>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</si>
  <si>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</si>
  <si>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</si>
  <si>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</si>
  <si>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</si>
  <si>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</si>
  <si>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</si>
  <si>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</si>
  <si>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</si>
  <si>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</si>
  <si>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</si>
  <si>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</si>
  <si>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</si>
  <si>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</si>
  <si>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</si>
  <si>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</si>
  <si>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</si>
  <si>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</si>
  <si>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</si>
  <si>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</si>
  <si>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</si>
  <si>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</si>
  <si>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</si>
  <si>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</si>
  <si>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</si>
  <si>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</si>
  <si>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</si>
  <si>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</si>
  <si>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</si>
  <si>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</si>
  <si>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</si>
  <si>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</si>
  <si>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</si>
  <si>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</si>
  <si>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</si>
  <si>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</si>
  <si>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</si>
  <si>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</si>
  <si>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</si>
  <si>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</si>
  <si>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</si>
  <si>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</si>
  <si>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</si>
  <si>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</si>
  <si>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</si>
  <si>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</si>
  <si>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</si>
  <si>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</si>
  <si>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</si>
  <si>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</si>
  <si>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</si>
  <si>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</si>
  <si>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</si>
  <si>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</si>
  <si>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</si>
  <si>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</si>
  <si>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</si>
  <si>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</si>
  <si>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</si>
  <si>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</si>
  <si>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</si>
  <si>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</si>
  <si>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</si>
  <si>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</si>
  <si>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</si>
  <si>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</si>
  <si>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</si>
  <si>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</si>
  <si>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</si>
  <si>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</si>
  <si>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</si>
  <si>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</si>
  <si>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</si>
  <si>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</si>
  <si>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</si>
  <si>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</si>
  <si>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</si>
  <si>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</si>
  <si>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</si>
  <si>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</si>
  <si>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</si>
  <si>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</si>
  <si>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</si>
  <si>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</si>
  <si>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</si>
  <si>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</si>
  <si>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</si>
  <si>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</si>
  <si>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</si>
  <si>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</si>
  <si>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</si>
  <si>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</si>
  <si>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</si>
  <si>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</si>
  <si>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</si>
  <si>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</si>
  <si>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</si>
  <si>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</si>
  <si>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</si>
  <si>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</si>
  <si>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</si>
  <si>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</si>
  <si>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</si>
  <si>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</si>
  <si>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</si>
  <si>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</si>
  <si>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</si>
  <si>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</si>
  <si>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</si>
  <si>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</si>
  <si>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</si>
  <si>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</si>
  <si>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</si>
  <si>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</si>
  <si>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</si>
  <si>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</si>
  <si>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</si>
  <si>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</si>
  <si>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</si>
  <si>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</si>
  <si>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</si>
  <si>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</si>
  <si>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</si>
  <si>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</si>
  <si>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</si>
  <si>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</si>
  <si>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</si>
  <si>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</si>
  <si>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</si>
  <si>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</si>
  <si>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</si>
  <si>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</si>
  <si>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</si>
  <si>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</si>
  <si>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</si>
  <si>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</si>
  <si>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</si>
  <si>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</si>
  <si>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</si>
  <si>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</si>
  <si>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</si>
  <si>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</si>
  <si>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</si>
  <si>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</si>
  <si>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</si>
  <si>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</si>
  <si>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</si>
  <si>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</si>
  <si>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</si>
  <si>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</si>
  <si>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</si>
  <si>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</si>
  <si>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</si>
  <si>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</si>
  <si>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</si>
  <si>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</si>
  <si>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</si>
  <si>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</si>
  <si>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</si>
  <si>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</si>
  <si>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</si>
  <si>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</si>
  <si>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</si>
  <si>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</si>
  <si>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</si>
  <si>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</si>
  <si>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</si>
  <si>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</si>
  <si>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</si>
  <si>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</si>
  <si>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</si>
  <si>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</si>
  <si>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</si>
  <si>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</si>
  <si>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</si>
  <si>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</si>
  <si>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</si>
  <si>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</si>
  <si>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</si>
  <si>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</si>
  <si>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</si>
  <si>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</si>
  <si>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</si>
  <si>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</si>
  <si>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</si>
  <si>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</si>
  <si>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</si>
  <si>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</si>
  <si>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</si>
  <si>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</si>
  <si>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</si>
  <si>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</si>
  <si>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</si>
  <si>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</si>
  <si>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</si>
  <si>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</si>
  <si>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</si>
  <si>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</si>
  <si>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</si>
  <si>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</si>
  <si>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</si>
  <si>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</si>
  <si>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</si>
  <si>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</si>
  <si>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</si>
  <si>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</si>
  <si>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</si>
  <si>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</si>
  <si>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</si>
  <si>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</si>
  <si>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</si>
  <si>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</si>
  <si>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</si>
  <si>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</si>
  <si>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</si>
  <si>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</si>
  <si>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</si>
  <si>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</si>
  <si>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</si>
  <si>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</si>
  <si>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</si>
  <si>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</si>
  <si>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</si>
  <si>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</si>
  <si>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</si>
  <si>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</si>
  <si>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</si>
  <si>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</si>
  <si>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</si>
  <si>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</si>
  <si>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</si>
  <si>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</si>
  <si>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</si>
  <si>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</si>
  <si>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</si>
  <si>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</si>
  <si>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</si>
  <si>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</si>
  <si>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</si>
  <si>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</si>
  <si>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</si>
  <si>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</si>
  <si>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</si>
  <si>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</si>
  <si>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</si>
  <si>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</si>
  <si>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</si>
  <si>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</si>
  <si>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</si>
  <si>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</si>
  <si>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</si>
  <si>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</si>
  <si>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</si>
  <si>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</si>
  <si>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</si>
  <si>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</si>
  <si>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</si>
  <si>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</si>
  <si>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</si>
  <si>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</si>
  <si>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</si>
  <si>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</si>
  <si>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</si>
  <si>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</si>
  <si>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</si>
  <si>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</si>
  <si>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</si>
  <si>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</si>
  <si>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</si>
  <si>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</si>
  <si>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</si>
  <si>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</si>
  <si>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</si>
  <si>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</si>
  <si>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</si>
  <si>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</si>
  <si>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</si>
  <si>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</si>
  <si>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</si>
  <si>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</si>
  <si>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</si>
  <si>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</si>
  <si>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</si>
  <si>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</si>
  <si>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</si>
  <si>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</si>
  <si>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</si>
  <si>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</si>
  <si>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</si>
  <si>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</si>
  <si>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</si>
  <si>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</si>
  <si>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</si>
  <si>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</si>
  <si>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</si>
  <si>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</si>
  <si>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</si>
  <si>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</si>
  <si>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</si>
  <si>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</si>
  <si>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</si>
  <si>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</si>
  <si>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</si>
  <si>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</si>
  <si>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</si>
  <si>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</si>
  <si>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</si>
  <si>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</si>
  <si>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</si>
  <si>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</si>
  <si>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</si>
  <si>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</si>
  <si>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</si>
  <si>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</si>
  <si>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</si>
  <si>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</si>
  <si>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</si>
  <si>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</si>
  <si>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</si>
  <si>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</si>
  <si>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</si>
  <si>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</si>
  <si>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</si>
  <si>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</si>
  <si>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</si>
  <si>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</si>
  <si>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</si>
  <si>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</si>
  <si>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</si>
  <si>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</si>
  <si>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</si>
  <si>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</si>
  <si>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</si>
  <si>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</si>
  <si>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</si>
  <si>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</si>
  <si>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</si>
  <si>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</si>
  <si>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</si>
  <si>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</si>
  <si>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</si>
  <si>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</si>
  <si>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</si>
  <si>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</si>
  <si>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</si>
  <si>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</si>
  <si>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</si>
  <si>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</si>
  <si>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</si>
  <si>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</si>
  <si>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</si>
  <si>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</si>
  <si>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</si>
  <si>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</si>
  <si>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</si>
  <si>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</si>
  <si>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</si>
  <si>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</si>
  <si>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</si>
  <si>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</si>
  <si>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</si>
  <si>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</si>
  <si>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</si>
  <si>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</si>
  <si>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</si>
  <si>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</si>
  <si>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</si>
  <si>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</si>
  <si>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</si>
  <si>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</si>
  <si>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</si>
  <si>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</si>
  <si>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</si>
  <si>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</si>
  <si>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</si>
  <si>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</si>
  <si>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</si>
  <si>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</si>
  <si>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</si>
  <si>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</si>
  <si>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</si>
  <si>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</si>
  <si>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</si>
  <si>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</si>
  <si>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</si>
  <si>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</si>
  <si>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</si>
  <si>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</si>
  <si>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</si>
  <si>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</si>
  <si>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</si>
  <si>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</si>
  <si>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</si>
  <si>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</si>
  <si>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</si>
  <si>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</si>
  <si>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</si>
  <si>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</si>
  <si>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</si>
  <si>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</si>
  <si>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</si>
  <si>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</si>
  <si>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</si>
  <si>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</si>
  <si>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</si>
  <si>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</si>
  <si>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</si>
  <si>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</si>
  <si>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</si>
  <si>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</si>
  <si>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</si>
  <si>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</si>
  <si>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</si>
  <si>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</si>
  <si>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</si>
  <si>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</si>
  <si>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</si>
  <si>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</si>
  <si>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</si>
  <si>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</si>
  <si>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</si>
  <si>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</si>
  <si>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</si>
  <si>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</si>
  <si>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</si>
  <si>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</si>
  <si>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</si>
  <si>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</si>
  <si>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</si>
  <si>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</si>
  <si>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</si>
  <si>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</si>
  <si>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</si>
  <si>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</si>
  <si>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</si>
  <si>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</si>
  <si>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</si>
  <si>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</si>
  <si>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</si>
  <si>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</si>
  <si>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</si>
  <si>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</si>
  <si>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</si>
  <si>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</si>
  <si>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</si>
  <si>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</si>
  <si>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</si>
  <si>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</si>
  <si>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</si>
  <si>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</si>
  <si>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</si>
  <si>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</si>
  <si>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</si>
  <si>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</si>
  <si>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</si>
  <si>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</si>
  <si>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</si>
  <si>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</si>
  <si>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</si>
  <si>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</si>
  <si>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</si>
  <si>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</si>
  <si>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</si>
  <si>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</si>
  <si>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</si>
  <si>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</si>
  <si>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</si>
  <si>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</si>
  <si>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</si>
  <si>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</si>
  <si>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</si>
  <si>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</si>
  <si>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</si>
  <si>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</si>
  <si>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</si>
  <si>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</si>
  <si>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</si>
  <si>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</si>
  <si>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</si>
  <si>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</si>
  <si>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</si>
  <si>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</si>
  <si>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</si>
  <si>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</si>
  <si>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</si>
  <si>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</si>
  <si>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</si>
  <si>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</si>
  <si>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</si>
  <si>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</si>
  <si>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</si>
  <si>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</si>
  <si>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</si>
  <si>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</si>
  <si>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</si>
  <si>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</si>
  <si>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</si>
  <si>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</si>
  <si>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</si>
  <si>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</si>
  <si>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</si>
  <si>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</si>
  <si>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</si>
  <si>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</si>
  <si>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</si>
  <si>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</si>
  <si>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</si>
  <si>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</si>
  <si>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</si>
  <si>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</si>
  <si>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</si>
  <si>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</si>
  <si>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</si>
  <si>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</si>
  <si>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</si>
  <si>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</si>
  <si>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</si>
  <si>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</si>
  <si>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</si>
  <si>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</si>
  <si>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</si>
  <si>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</si>
  <si>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</si>
  <si>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</si>
  <si>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</si>
  <si>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</si>
  <si>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</si>
  <si>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</si>
  <si>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</si>
  <si>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</si>
  <si>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</si>
  <si>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</si>
  <si>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</si>
  <si>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</si>
  <si>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</si>
  <si>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</si>
  <si>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</si>
  <si>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</si>
  <si>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</si>
  <si>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</si>
  <si>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</si>
  <si>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</si>
  <si>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</si>
  <si>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</si>
  <si>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</si>
  <si>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</si>
  <si>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</si>
  <si>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</si>
  <si>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</si>
  <si>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</si>
  <si>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</si>
  <si>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</si>
  <si>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</si>
  <si>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</si>
  <si>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</si>
  <si>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</si>
  <si>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</si>
  <si>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</si>
  <si>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</si>
  <si>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</si>
  <si>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</si>
  <si>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</si>
  <si>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</si>
  <si>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</si>
  <si>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</si>
  <si>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</si>
  <si>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</si>
  <si>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</si>
  <si>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</si>
  <si>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</si>
  <si>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</si>
  <si>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</si>
  <si>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</si>
  <si>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</si>
  <si>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</si>
  <si>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</si>
  <si>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</si>
  <si>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</si>
  <si>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</si>
  <si>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</si>
  <si>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</si>
  <si>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</si>
  <si>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</si>
  <si>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</si>
  <si>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</si>
  <si>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</si>
  <si>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</si>
  <si>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</si>
  <si>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</si>
  <si>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</si>
  <si>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</si>
  <si>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</si>
  <si>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</si>
  <si>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</si>
  <si>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</si>
  <si>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</si>
  <si>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</si>
  <si>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</si>
  <si>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</si>
  <si>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</si>
  <si>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</si>
  <si>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</si>
  <si>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</si>
  <si>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</si>
  <si>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</si>
  <si>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</si>
  <si>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</si>
  <si>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</si>
  <si>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</si>
  <si>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</si>
  <si>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</si>
  <si>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</si>
  <si>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</si>
  <si>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</si>
  <si>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</si>
  <si>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</si>
  <si>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</si>
  <si>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</si>
  <si>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</si>
  <si>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</si>
  <si>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</si>
  <si>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</si>
  <si>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</si>
  <si>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</si>
  <si>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</si>
  <si>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</si>
  <si>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</si>
  <si>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</si>
  <si>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</si>
  <si>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</si>
  <si>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</si>
  <si>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</si>
  <si>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</si>
  <si>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</si>
  <si>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</si>
  <si>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</si>
  <si>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</si>
  <si>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</si>
  <si>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</si>
  <si>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</si>
  <si>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</si>
  <si>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</si>
  <si>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</si>
  <si>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</si>
  <si>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</si>
  <si>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</si>
  <si>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</si>
  <si>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</si>
  <si>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</si>
  <si>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</si>
  <si>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</si>
  <si>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</si>
  <si>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</si>
  <si>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</si>
  <si>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</si>
  <si>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</si>
  <si>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</si>
  <si>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</si>
  <si>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</si>
  <si>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</si>
  <si>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</si>
  <si>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</si>
  <si>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</si>
  <si>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</si>
  <si>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</si>
  <si>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</si>
  <si>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</si>
  <si>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</si>
  <si>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</si>
  <si>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</si>
  <si>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</si>
  <si>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</si>
  <si>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</si>
  <si>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</si>
  <si>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</si>
  <si>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</si>
  <si>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</si>
  <si>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</si>
  <si>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</si>
  <si>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</si>
  <si>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</si>
  <si>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</si>
  <si>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</si>
  <si>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</si>
  <si>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</si>
  <si>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</si>
  <si>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</si>
  <si>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</si>
  <si>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</si>
  <si>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</si>
  <si>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</si>
  <si>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</si>
  <si>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</si>
  <si>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</si>
  <si>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</si>
  <si>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</si>
  <si>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</si>
  <si>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</si>
  <si>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</si>
  <si>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</si>
  <si>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</si>
  <si>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</si>
  <si>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</si>
  <si>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</si>
  <si>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</si>
  <si>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</si>
  <si>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</si>
  <si>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</si>
  <si>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</si>
  <si>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</si>
  <si>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</si>
  <si>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</si>
  <si>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</si>
  <si>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</si>
  <si>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</si>
  <si>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</si>
  <si>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</si>
  <si>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</si>
  <si>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</si>
  <si>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</si>
  <si>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</si>
  <si>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</si>
  <si>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</si>
  <si>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</si>
  <si>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</si>
  <si>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</si>
  <si>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</si>
  <si>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</si>
  <si>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</si>
  <si>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</si>
  <si>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</si>
  <si>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</si>
  <si>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</si>
  <si>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</si>
  <si>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</si>
  <si>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</si>
  <si>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</si>
  <si>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</si>
  <si>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</si>
  <si>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</si>
  <si>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</si>
  <si>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</si>
  <si>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</si>
  <si>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</si>
  <si>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</si>
  <si>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</si>
  <si>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</si>
  <si>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</si>
  <si>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</si>
  <si>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</si>
  <si>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</si>
  <si>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</si>
  <si>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</si>
  <si>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</si>
  <si>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</si>
  <si>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</si>
  <si>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</si>
  <si>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</si>
  <si>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</si>
  <si>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</si>
  <si>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</si>
  <si>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</si>
  <si>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</si>
  <si>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</si>
  <si>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</si>
  <si>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</si>
  <si>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</si>
  <si>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</si>
  <si>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</si>
  <si>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</si>
  <si>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</si>
  <si>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</si>
  <si>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</si>
  <si>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</si>
  <si>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</si>
  <si>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</si>
  <si>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</si>
  <si>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</si>
  <si>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</si>
  <si>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</si>
  <si>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</si>
  <si>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</si>
  <si>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</si>
  <si>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</si>
  <si>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</si>
  <si>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</si>
  <si>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</si>
  <si>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</si>
  <si>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</si>
  <si>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</si>
  <si>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</si>
  <si>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</si>
  <si>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</si>
  <si>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</si>
  <si>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</si>
  <si>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</si>
  <si>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</si>
  <si>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</si>
  <si>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</si>
  <si>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</si>
  <si>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</si>
  <si>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</si>
  <si>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</si>
  <si>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</si>
  <si>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</si>
  <si>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</si>
  <si>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</si>
  <si>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</si>
  <si>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</si>
  <si>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</si>
  <si>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</si>
  <si>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</si>
  <si>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</si>
  <si>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</si>
  <si>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</si>
  <si>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</si>
  <si>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</si>
  <si>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</si>
  <si>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</si>
  <si>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</si>
  <si>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</si>
  <si>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</si>
  <si>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</si>
  <si>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</si>
  <si>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</si>
  <si>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</si>
  <si>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</si>
  <si>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</si>
  <si>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</si>
  <si>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</si>
  <si>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</si>
  <si>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</si>
  <si>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</si>
  <si>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</si>
  <si>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</si>
  <si>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</si>
  <si>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</si>
  <si>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</si>
  <si>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</si>
  <si>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</si>
  <si>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</si>
  <si>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</si>
  <si>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</si>
  <si>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</si>
  <si>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</si>
  <si>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</si>
  <si>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</si>
  <si>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</si>
  <si>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</si>
  <si>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</si>
  <si>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</si>
  <si>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</si>
  <si>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</si>
  <si>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</si>
  <si>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</si>
  <si>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</si>
  <si>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</si>
  <si>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</si>
  <si>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</si>
  <si>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</si>
  <si>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</si>
  <si>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</si>
  <si>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</si>
  <si>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</si>
  <si>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</si>
  <si>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</si>
  <si>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</si>
  <si>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</si>
  <si>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</si>
  <si>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</si>
  <si>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</si>
  <si>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</si>
  <si>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</si>
  <si>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</si>
  <si>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</si>
  <si>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</si>
  <si>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</si>
  <si>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</si>
  <si>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</si>
  <si>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</si>
  <si>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</si>
  <si>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</si>
  <si>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</si>
  <si>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</si>
  <si>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</si>
  <si>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</si>
  <si>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</si>
  <si>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</si>
  <si>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</si>
  <si>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</si>
  <si>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</si>
  <si>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</si>
  <si>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</si>
  <si>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</si>
  <si>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</si>
  <si>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</si>
  <si>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</si>
  <si>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</si>
  <si>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</si>
  <si>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</si>
  <si>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</si>
  <si>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</si>
  <si>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</si>
  <si>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</si>
  <si>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</si>
  <si>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</si>
  <si>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</si>
  <si>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</si>
  <si>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</si>
  <si>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</si>
  <si>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</si>
  <si>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</si>
  <si>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</si>
  <si>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</si>
  <si>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</si>
  <si>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</si>
  <si>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</si>
  <si>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</si>
  <si>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</si>
  <si>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</si>
  <si>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</si>
  <si>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</si>
  <si>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</si>
  <si>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</si>
  <si>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</si>
  <si>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</si>
  <si>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</si>
  <si>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</si>
  <si>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</si>
  <si>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</si>
  <si>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</si>
  <si>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</si>
  <si>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</si>
  <si>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</si>
  <si>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</si>
  <si>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</si>
  <si>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</si>
  <si>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</si>
  <si>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</si>
  <si>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</si>
  <si>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</si>
  <si>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</si>
  <si>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</si>
  <si>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</si>
  <si>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</si>
  <si>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</si>
  <si>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</si>
  <si>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</si>
  <si>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</si>
  <si>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</si>
  <si>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</si>
  <si>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</si>
  <si>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</si>
  <si>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</si>
  <si>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</si>
  <si>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</si>
  <si>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</si>
  <si>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</si>
  <si>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</si>
  <si>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</si>
  <si>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</si>
  <si>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</si>
  <si>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</si>
  <si>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</si>
  <si>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</si>
  <si>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</si>
  <si>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</si>
  <si>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</si>
  <si>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</si>
  <si>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</si>
  <si>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</si>
  <si>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</si>
  <si>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</si>
  <si>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</si>
  <si>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</si>
  <si>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</si>
  <si>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</si>
  <si>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</si>
  <si>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</si>
  <si>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</si>
  <si>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</si>
  <si>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</si>
  <si>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</si>
  <si>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</si>
  <si>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</si>
  <si>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</si>
  <si>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</si>
  <si>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</si>
  <si>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</si>
  <si>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</si>
  <si>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</si>
  <si>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</si>
  <si>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</si>
  <si>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</si>
  <si>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</si>
  <si>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</si>
  <si>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</si>
  <si>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</si>
  <si>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</si>
  <si>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</si>
  <si>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</si>
  <si>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</si>
  <si>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</si>
  <si>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</si>
  <si>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</si>
  <si>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</si>
  <si>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</si>
  <si>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</si>
  <si>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</si>
  <si>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</si>
  <si>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</si>
  <si>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</si>
  <si>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</si>
  <si>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</si>
  <si>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</si>
  <si>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</si>
  <si>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</si>
  <si>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</si>
  <si>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</si>
  <si>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</si>
  <si>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</si>
  <si>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</si>
  <si>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</si>
  <si>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</si>
  <si>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</si>
  <si>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</si>
  <si>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</si>
  <si>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</si>
  <si>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</si>
  <si>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</si>
  <si>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</si>
  <si>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</si>
  <si>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</si>
  <si>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</si>
  <si>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</si>
  <si>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</si>
  <si>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</si>
  <si>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</si>
  <si>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</si>
  <si>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</si>
  <si>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</si>
  <si>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</si>
  <si>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</si>
  <si>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</si>
  <si>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</si>
  <si>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</si>
  <si>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</si>
  <si>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</si>
  <si>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</si>
  <si>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</si>
  <si>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</si>
  <si>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</si>
  <si>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</si>
  <si>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</si>
  <si>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</si>
  <si>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</si>
  <si>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</si>
  <si>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</si>
  <si>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</si>
  <si>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</si>
  <si>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</si>
  <si>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</si>
  <si>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</si>
  <si>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</si>
  <si>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</si>
  <si>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</si>
  <si>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</si>
  <si>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</si>
  <si>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</si>
  <si>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</si>
  <si>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</si>
  <si>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</si>
  <si>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</si>
  <si>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</si>
  <si>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</si>
  <si>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</si>
  <si>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</si>
  <si>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</si>
  <si>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</si>
  <si>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</si>
  <si>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</si>
  <si>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</si>
  <si>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</si>
  <si>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</si>
  <si>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</si>
  <si>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</si>
  <si>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</si>
  <si>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</si>
  <si>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</si>
  <si>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</si>
  <si>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</si>
  <si>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</si>
  <si>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</si>
  <si>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</si>
  <si>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</si>
  <si>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</si>
  <si>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</si>
  <si>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</si>
  <si>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</si>
  <si>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</si>
  <si>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</si>
  <si>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</si>
  <si>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</si>
  <si>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</si>
  <si>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</si>
  <si>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</si>
  <si>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</si>
  <si>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</si>
  <si>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</si>
  <si>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</si>
  <si>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</si>
  <si>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</si>
  <si>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</si>
  <si>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</si>
  <si>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</si>
  <si>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</si>
  <si>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</si>
  <si>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</si>
  <si>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</si>
  <si>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</si>
  <si>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</si>
  <si>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</si>
  <si>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</si>
  <si>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</si>
  <si>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</si>
  <si>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</si>
  <si>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</si>
  <si>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</si>
  <si>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</si>
  <si>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</si>
  <si>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</si>
  <si>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</si>
  <si>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</si>
  <si>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</si>
  <si>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</si>
  <si>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</si>
  <si>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</si>
  <si>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</si>
  <si>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</si>
  <si>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</si>
  <si>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</si>
  <si>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</si>
  <si>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</si>
  <si>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</si>
  <si>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</si>
  <si>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</si>
  <si>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</si>
  <si>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</si>
  <si>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</si>
  <si>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</si>
  <si>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</si>
  <si>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</si>
  <si>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</si>
  <si>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</si>
  <si>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</si>
  <si>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</si>
  <si>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</si>
  <si>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</si>
  <si>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</si>
  <si>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</si>
  <si>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</si>
  <si>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</si>
  <si>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</si>
  <si>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</si>
  <si>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</si>
  <si>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</si>
  <si>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</si>
  <si>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</si>
  <si>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</si>
  <si>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</si>
  <si>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</si>
  <si>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</si>
  <si>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</si>
  <si>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</si>
  <si>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</si>
  <si>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</si>
  <si>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</si>
  <si>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</si>
  <si>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</si>
  <si>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</si>
  <si>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</si>
  <si>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</si>
  <si>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</si>
  <si>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</si>
  <si>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</si>
  <si>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</si>
  <si>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</si>
  <si>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</si>
  <si>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</si>
  <si>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</si>
  <si>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</si>
  <si>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</si>
  <si>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</si>
  <si>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</si>
  <si>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</si>
  <si>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</si>
  <si>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</si>
  <si>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</si>
  <si>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</si>
  <si>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</si>
  <si>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</si>
  <si>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</si>
  <si>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</si>
  <si>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</si>
  <si>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</si>
  <si>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</si>
  <si>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</si>
  <si>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</si>
  <si>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</si>
  <si>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</si>
  <si>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</si>
  <si>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</si>
  <si>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</si>
  <si>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</si>
  <si>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</si>
  <si>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</si>
  <si>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</si>
  <si>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</si>
  <si>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</si>
  <si>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</si>
  <si>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</si>
  <si>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</si>
  <si>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</si>
  <si>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</si>
  <si>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</si>
  <si>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</si>
  <si>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</si>
  <si>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</si>
  <si>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</si>
  <si>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</si>
  <si>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</si>
  <si>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</si>
  <si>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</si>
  <si>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</si>
  <si>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</si>
  <si>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</si>
  <si>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</si>
  <si>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</si>
  <si>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</si>
  <si>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</si>
  <si>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</si>
  <si>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</si>
  <si>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</si>
  <si>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</si>
  <si>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</si>
  <si>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</si>
  <si>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</si>
  <si>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</si>
  <si>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</si>
  <si>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</si>
  <si>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</si>
  <si>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</si>
  <si>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</si>
  <si>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</si>
  <si>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</si>
  <si>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</si>
  <si>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</si>
  <si>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</si>
  <si>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</si>
  <si>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</si>
  <si>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</si>
  <si>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</si>
  <si>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</si>
  <si>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</si>
  <si>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</si>
  <si>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</si>
  <si>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</si>
  <si>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</si>
  <si>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</si>
  <si>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</si>
  <si>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</si>
  <si>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</si>
  <si>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</si>
  <si>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</si>
  <si>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</si>
  <si>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</si>
  <si>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</si>
  <si>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</si>
  <si>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</si>
  <si>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</si>
  <si>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</si>
  <si>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</si>
  <si>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</si>
  <si>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</si>
  <si>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</si>
  <si>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</si>
  <si>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</si>
  <si>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</si>
  <si>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</si>
  <si>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</si>
  <si>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</si>
  <si>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</si>
  <si>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</si>
  <si>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</si>
  <si>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</si>
  <si>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</si>
  <si>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</si>
  <si>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</si>
  <si>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</si>
  <si>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</si>
  <si>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</si>
  <si>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</si>
  <si>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</si>
  <si>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</si>
  <si>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</si>
  <si>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</si>
  <si>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</si>
  <si>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</si>
  <si>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</si>
  <si>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</si>
  <si>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</si>
  <si>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</si>
  <si>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</si>
  <si>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</si>
  <si>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</si>
  <si>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</si>
  <si>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</si>
  <si>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</si>
  <si>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</si>
  <si>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</si>
  <si>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</si>
  <si>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</si>
  <si>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</si>
  <si>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</si>
  <si>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</si>
  <si>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</si>
  <si>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</si>
  <si>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</si>
  <si>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</si>
  <si>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</si>
  <si>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</si>
  <si>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</si>
  <si>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</si>
  <si>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</si>
  <si>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</si>
  <si>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</si>
  <si>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</si>
  <si>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</si>
  <si>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</si>
  <si>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</si>
  <si>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</si>
  <si>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</si>
  <si>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</si>
  <si>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</si>
  <si>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</si>
  <si>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</si>
  <si>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</si>
  <si>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</si>
  <si>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</si>
  <si>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</si>
  <si>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</si>
  <si>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</si>
  <si>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</si>
  <si>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</si>
  <si>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</si>
  <si>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</si>
  <si>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</si>
  <si>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</si>
  <si>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</si>
  <si>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</si>
  <si>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</si>
  <si>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</si>
  <si>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</si>
  <si>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</si>
  <si>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</si>
  <si>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</si>
  <si>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</si>
  <si>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</si>
  <si>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</si>
  <si>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</si>
  <si>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</si>
  <si>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</si>
  <si>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</si>
  <si>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</si>
  <si>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</si>
  <si>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</si>
  <si>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</si>
  <si>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</si>
  <si>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</si>
  <si>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</si>
  <si>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</si>
  <si>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</si>
  <si>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</si>
  <si>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</si>
  <si>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</si>
  <si>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</si>
  <si>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</si>
  <si>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</si>
  <si>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</si>
  <si>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</si>
  <si>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</si>
  <si>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</si>
  <si>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</si>
  <si>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</si>
  <si>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</si>
  <si>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</si>
  <si>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</si>
  <si>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</si>
  <si>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</si>
  <si>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</si>
  <si>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</si>
  <si>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</si>
  <si>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</si>
  <si>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</si>
  <si>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</si>
  <si>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</si>
  <si>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</si>
  <si>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</si>
  <si>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</si>
  <si>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</si>
  <si>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</si>
  <si>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</si>
  <si>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</si>
  <si>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</si>
  <si>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</si>
  <si>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</si>
  <si>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</si>
  <si>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</si>
  <si>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</si>
  <si>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</si>
  <si>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</si>
  <si>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</si>
  <si>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</si>
  <si>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</si>
  <si>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</si>
  <si>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</si>
  <si>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</si>
  <si>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</si>
  <si>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</si>
  <si>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</si>
  <si>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</si>
  <si>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</si>
  <si>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</si>
  <si>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</si>
  <si>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</si>
  <si>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</si>
  <si>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</si>
  <si>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</si>
  <si>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</si>
  <si>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</si>
  <si>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</si>
  <si>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</si>
  <si>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</si>
  <si>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</si>
  <si>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</si>
  <si>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</si>
  <si>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</si>
  <si>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</si>
  <si>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</si>
  <si>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</si>
  <si>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</si>
  <si>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</si>
  <si>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</si>
  <si>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</si>
  <si>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</si>
  <si>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</si>
  <si>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</si>
  <si>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</si>
  <si>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</si>
  <si>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</si>
  <si>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</si>
  <si>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</si>
  <si>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</si>
  <si>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</si>
  <si>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</si>
  <si>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</si>
  <si>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</si>
  <si>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</si>
  <si>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</si>
  <si>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</si>
  <si>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</si>
  <si>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</si>
  <si>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</si>
  <si>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</si>
  <si>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</si>
  <si>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</si>
  <si>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</si>
  <si>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</si>
  <si>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</si>
  <si>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</si>
  <si>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</si>
  <si>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</si>
  <si>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</si>
  <si>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</si>
  <si>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</si>
  <si>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</si>
  <si>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</si>
  <si>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</si>
  <si>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</si>
  <si>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</si>
  <si>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</si>
  <si>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</si>
  <si>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</si>
  <si>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</si>
  <si>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</si>
  <si>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</si>
  <si>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</si>
  <si>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</si>
  <si>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</si>
  <si>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</si>
  <si>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</si>
  <si>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</si>
  <si>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</si>
  <si>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</si>
  <si>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</si>
  <si>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</si>
  <si>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</si>
  <si>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</si>
  <si>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</si>
  <si>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</si>
  <si>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</si>
  <si>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</si>
  <si>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</si>
  <si>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</si>
  <si>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</si>
  <si>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</si>
  <si>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</si>
  <si>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</si>
  <si>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</si>
  <si>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</si>
  <si>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</si>
  <si>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</si>
  <si>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</si>
  <si>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</si>
  <si>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</si>
  <si>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</si>
  <si>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</si>
  <si>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</si>
  <si>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</si>
  <si>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</si>
  <si>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</si>
  <si>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</si>
  <si>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</si>
  <si>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</si>
  <si>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</si>
  <si>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</si>
  <si>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</si>
  <si>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</si>
  <si>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</si>
  <si>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</si>
  <si>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</si>
  <si>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</si>
  <si>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</si>
  <si>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</si>
  <si>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</si>
  <si>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</si>
  <si>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</si>
  <si>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</si>
  <si>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</si>
  <si>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</si>
  <si>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</si>
  <si>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</si>
  <si>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</si>
  <si>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</si>
  <si>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</si>
  <si>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</si>
  <si>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</si>
  <si>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</si>
  <si>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</si>
  <si>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</si>
  <si>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</si>
  <si>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</si>
  <si>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</si>
  <si>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</si>
  <si>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</si>
  <si>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</si>
  <si>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</si>
  <si>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</si>
  <si>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</si>
  <si>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</si>
  <si>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</si>
  <si>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</si>
  <si>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</si>
  <si>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</si>
  <si>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</si>
  <si>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</si>
  <si>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</si>
  <si>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</si>
  <si>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</si>
  <si>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</si>
  <si>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</si>
  <si>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</si>
  <si>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</si>
  <si>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</si>
  <si>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</si>
  <si>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</si>
  <si>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</si>
  <si>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</si>
  <si>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</si>
  <si>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</si>
  <si>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</si>
  <si>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</si>
  <si>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</si>
  <si>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</si>
  <si>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</si>
  <si>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</si>
  <si>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</si>
  <si>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</si>
  <si>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</si>
  <si>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</si>
  <si>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</si>
  <si>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</si>
  <si>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</si>
  <si>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</si>
  <si>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</si>
  <si>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</si>
  <si>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</si>
  <si>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</si>
  <si>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</si>
  <si>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</si>
  <si>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</si>
  <si>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</si>
  <si>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</si>
  <si>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</si>
  <si>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</si>
  <si>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</si>
  <si>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</si>
  <si>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</si>
  <si>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</si>
  <si>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</si>
  <si>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</si>
  <si>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</si>
  <si>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</si>
  <si>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</si>
  <si>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</si>
  <si>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</si>
  <si>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</si>
  <si>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</si>
  <si>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</si>
  <si>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</si>
  <si>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</si>
  <si>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</si>
  <si>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</si>
  <si>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</si>
  <si>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</si>
  <si>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</si>
  <si>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</si>
  <si>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</si>
  <si>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</si>
  <si>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</si>
  <si>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</si>
  <si>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</si>
  <si>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</si>
  <si>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</si>
  <si>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</si>
  <si>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</si>
  <si>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</si>
  <si>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</si>
  <si>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</si>
  <si>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</si>
  <si>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</si>
  <si>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</si>
  <si>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</si>
  <si>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</si>
  <si>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</si>
  <si>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</si>
  <si>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</si>
  <si>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</si>
  <si>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</si>
  <si>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</si>
  <si>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</si>
  <si>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</si>
  <si>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</si>
  <si>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</si>
  <si>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</si>
  <si>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</si>
  <si>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</si>
  <si>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</si>
  <si>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</si>
  <si>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</si>
  <si>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</si>
  <si>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</si>
  <si>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</si>
  <si>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</si>
  <si>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</si>
  <si>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</si>
  <si>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</si>
  <si>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</si>
  <si>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</si>
  <si>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</si>
  <si>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</si>
  <si>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</si>
  <si>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</si>
  <si>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</si>
  <si>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</si>
  <si>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</si>
  <si>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</si>
  <si>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</si>
  <si>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</si>
  <si>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</si>
  <si>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</si>
  <si>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</si>
  <si>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</si>
  <si>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</si>
  <si>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</si>
  <si>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</si>
  <si>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</si>
  <si>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</si>
  <si>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</si>
  <si>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</si>
  <si>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</si>
  <si>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</si>
  <si>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</si>
  <si>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</si>
  <si>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</si>
  <si>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</si>
  <si>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</si>
  <si>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</si>
  <si>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</si>
  <si>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</si>
  <si>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</si>
  <si>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</si>
  <si>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</si>
  <si>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</si>
  <si>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</si>
  <si>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</si>
  <si>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</si>
  <si>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</si>
  <si>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</si>
  <si>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</si>
  <si>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</si>
  <si>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</si>
  <si>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</si>
  <si>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</si>
  <si>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</si>
  <si>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</si>
  <si>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</si>
  <si>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</si>
  <si>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</si>
  <si>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</si>
  <si>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</si>
  <si>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</si>
  <si>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</si>
  <si>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</si>
  <si>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</si>
  <si>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</si>
  <si>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</si>
  <si>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</si>
  <si>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</si>
  <si>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</si>
  <si>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</si>
  <si>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</si>
  <si>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</si>
  <si>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</si>
  <si>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</si>
  <si>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</si>
  <si>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</si>
  <si>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</si>
  <si>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</si>
  <si>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</si>
  <si>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</si>
  <si>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</si>
  <si>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</si>
  <si>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</si>
  <si>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</si>
  <si>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</si>
  <si>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</si>
  <si>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</si>
  <si>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</si>
  <si>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</si>
  <si>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</si>
  <si>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</si>
  <si>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</si>
  <si>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</si>
  <si>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</si>
  <si>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</si>
  <si>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</si>
  <si>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</si>
  <si>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</si>
  <si>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</si>
  <si>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</si>
  <si>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</si>
  <si>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</si>
  <si>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</si>
  <si>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</si>
  <si>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</si>
  <si>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</si>
  <si>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</si>
  <si>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</si>
  <si>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</si>
  <si>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</si>
  <si>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</si>
  <si>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</si>
  <si>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</si>
  <si>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</si>
  <si>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</si>
  <si>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</si>
  <si>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</si>
  <si>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</si>
  <si>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</si>
  <si>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</si>
  <si>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</si>
  <si>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</si>
  <si>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</si>
  <si>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</si>
  <si>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</si>
  <si>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</si>
  <si>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</si>
  <si>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</si>
  <si>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</si>
  <si>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</si>
  <si>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</si>
  <si>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</si>
  <si>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</si>
  <si>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</si>
  <si>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</si>
  <si>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</si>
  <si>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</si>
  <si>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</si>
  <si>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</si>
  <si>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</si>
  <si>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</si>
  <si>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</si>
  <si>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</si>
  <si>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</si>
  <si>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</si>
  <si>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</si>
  <si>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</si>
  <si>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</si>
  <si>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</si>
  <si>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</si>
  <si>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</si>
  <si>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</si>
  <si>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</si>
  <si>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</si>
  <si>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</si>
  <si>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</si>
  <si>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</si>
  <si>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</si>
  <si>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</si>
  <si>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</si>
  <si>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</si>
  <si>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</si>
  <si>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</si>
  <si>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</si>
  <si>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</si>
  <si>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</si>
  <si>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</si>
  <si>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</si>
  <si>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</si>
  <si>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</si>
  <si>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</si>
  <si>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</si>
  <si>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</si>
  <si>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</si>
  <si>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</si>
  <si>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</si>
  <si>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</si>
  <si>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</si>
  <si>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</si>
  <si>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</si>
  <si>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</si>
  <si>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</si>
  <si>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</si>
  <si>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</si>
  <si>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</si>
  <si>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</si>
  <si>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</si>
  <si>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</si>
  <si>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</si>
  <si>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</si>
  <si>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</si>
  <si>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</si>
  <si>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</si>
  <si>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</si>
  <si>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</si>
  <si>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</si>
  <si>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</si>
  <si>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</si>
  <si>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</si>
  <si>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</si>
  <si>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</si>
  <si>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</si>
  <si>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</si>
  <si>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</si>
  <si>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</si>
  <si>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</si>
  <si>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</si>
  <si>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</si>
  <si>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</si>
  <si>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</si>
  <si>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</si>
  <si>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</si>
  <si>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</si>
  <si>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</si>
  <si>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</si>
  <si>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</si>
  <si>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</si>
  <si>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</si>
  <si>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</si>
  <si>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</si>
  <si>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</si>
  <si>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</si>
  <si>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</si>
  <si>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</si>
  <si>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</si>
  <si>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</si>
  <si>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</si>
  <si>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</si>
  <si>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</si>
  <si>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</si>
  <si>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</si>
  <si>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</si>
  <si>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</si>
  <si>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</si>
  <si>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</si>
  <si>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</si>
  <si>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</si>
  <si>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</si>
  <si>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</si>
  <si>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</si>
  <si>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</si>
  <si>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</si>
  <si>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</si>
  <si>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</si>
  <si>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</si>
  <si>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</si>
  <si>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</si>
  <si>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</si>
  <si>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</si>
  <si>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</si>
  <si>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</si>
  <si>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</si>
  <si>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</si>
  <si>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</si>
  <si>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</si>
  <si>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</si>
  <si>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</si>
  <si>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</si>
  <si>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</si>
  <si>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</si>
  <si>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</si>
  <si>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</si>
  <si>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</si>
  <si>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</si>
  <si>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</si>
  <si>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</si>
  <si>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</si>
  <si>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</si>
  <si>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</si>
  <si>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</si>
  <si>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</si>
  <si>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</si>
  <si>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</si>
  <si>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</si>
  <si>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</si>
  <si>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</si>
  <si>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</si>
  <si>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</si>
  <si>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</si>
  <si>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</si>
  <si>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</si>
  <si>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</si>
  <si>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</si>
  <si>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</si>
  <si>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</si>
  <si>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</si>
  <si>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</si>
  <si>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</si>
  <si>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</si>
  <si>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</si>
  <si>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</si>
  <si>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</si>
  <si>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</si>
  <si>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</si>
  <si>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</si>
  <si>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</si>
  <si>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</si>
  <si>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</si>
  <si>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</si>
  <si>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</si>
  <si>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</si>
  <si>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</si>
  <si>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</si>
  <si>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</si>
  <si>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</si>
  <si>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</si>
  <si>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</si>
  <si>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</si>
  <si>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</si>
  <si>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</si>
  <si>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</si>
  <si>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</si>
  <si>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</si>
  <si>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</si>
  <si>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</si>
  <si>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</si>
  <si>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</si>
  <si>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</si>
  <si>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</si>
  <si>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</si>
  <si>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</si>
  <si>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</si>
  <si>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</si>
  <si>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</si>
  <si>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</si>
  <si>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</si>
  <si>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</si>
  <si>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</si>
  <si>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</si>
  <si>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</si>
  <si>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</si>
  <si>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</si>
  <si>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</si>
  <si>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</si>
  <si>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</si>
  <si>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</si>
  <si>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</si>
  <si>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</si>
  <si>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</si>
  <si>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</si>
  <si>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</si>
  <si>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</si>
  <si>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</si>
  <si>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</si>
  <si>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</si>
  <si>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</si>
  <si>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</si>
  <si>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</si>
  <si>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</si>
  <si>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</si>
  <si>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</si>
  <si>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</si>
  <si>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</si>
  <si>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</si>
  <si>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</si>
  <si>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</si>
  <si>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</si>
  <si>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</si>
  <si>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</si>
  <si>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</si>
  <si>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</si>
  <si>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</si>
  <si>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</si>
  <si>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</si>
  <si>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</si>
  <si>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</si>
  <si>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</si>
  <si>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</si>
  <si>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</si>
  <si>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</si>
  <si>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</si>
  <si>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</si>
  <si>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</si>
  <si>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</si>
  <si>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</si>
  <si>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</si>
  <si>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</si>
  <si>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</si>
  <si>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</si>
  <si>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</si>
  <si>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</si>
  <si>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</si>
  <si>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</si>
  <si>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</si>
  <si>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</si>
  <si>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</si>
  <si>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</si>
  <si>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</si>
  <si>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</si>
  <si>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</si>
  <si>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</si>
  <si>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</si>
  <si>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</si>
  <si>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</si>
  <si>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</si>
  <si>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</si>
  <si>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</si>
  <si>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</si>
  <si>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</si>
  <si>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</si>
  <si>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</si>
  <si>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</si>
  <si>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</si>
  <si>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</si>
  <si>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</si>
  <si>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</si>
  <si>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</si>
  <si>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</si>
  <si>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</si>
  <si>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</si>
  <si>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</si>
  <si>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</si>
  <si>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</si>
  <si>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</si>
  <si>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</si>
  <si>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</si>
  <si>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</si>
  <si>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</si>
  <si>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</si>
  <si>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</si>
  <si>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</si>
  <si>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</si>
  <si>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</si>
  <si>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</si>
  <si>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</si>
  <si>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</si>
  <si>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</si>
  <si>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</si>
  <si>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</si>
  <si>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</si>
  <si>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</si>
  <si>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</si>
  <si>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</si>
  <si>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</si>
  <si>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</si>
  <si>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</si>
  <si>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</si>
  <si>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</si>
  <si>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</si>
  <si>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</si>
  <si>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</si>
  <si>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</si>
  <si>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</si>
  <si>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</si>
  <si>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</si>
  <si>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</si>
  <si>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</si>
  <si>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</si>
  <si>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</si>
  <si>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</si>
  <si>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</si>
  <si>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</si>
  <si>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</si>
  <si>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</si>
  <si>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</si>
  <si>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</si>
  <si>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</si>
  <si>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</si>
  <si>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</si>
  <si>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</si>
  <si>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</si>
  <si>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</si>
  <si>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</si>
  <si>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</si>
  <si>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</si>
  <si>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</si>
  <si>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</si>
  <si>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</si>
  <si>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</si>
  <si>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</si>
  <si>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</si>
  <si>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</si>
  <si>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</si>
  <si>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</si>
  <si>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</si>
  <si>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</si>
  <si>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</si>
  <si>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</si>
  <si>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</si>
  <si>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</si>
  <si>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</si>
  <si>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</si>
  <si>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</si>
  <si>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</si>
  <si>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</si>
  <si>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</si>
  <si>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</si>
  <si>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</si>
  <si>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</si>
  <si>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</si>
  <si>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</si>
  <si>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</si>
  <si>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</si>
  <si>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</si>
  <si>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</si>
  <si>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</si>
  <si>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</si>
  <si>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</si>
  <si>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</si>
  <si>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</si>
  <si>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</si>
  <si>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</si>
  <si>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</si>
  <si>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</si>
  <si>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</si>
  <si>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</si>
  <si>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</si>
  <si>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</si>
  <si>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</si>
  <si>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</si>
  <si>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</si>
  <si>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</si>
  <si>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</si>
  <si>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</si>
  <si>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</si>
  <si>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</si>
  <si>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</si>
  <si>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</si>
  <si>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</si>
  <si>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</si>
  <si>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</si>
  <si>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</si>
  <si>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</si>
  <si>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</si>
  <si>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</si>
  <si>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</si>
  <si>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</si>
  <si>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</si>
  <si>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</si>
  <si>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</si>
  <si>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</si>
  <si>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</si>
  <si>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</si>
  <si>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</si>
  <si>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</si>
  <si>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</si>
  <si>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</si>
  <si>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</si>
  <si>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</si>
  <si>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</si>
  <si>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</si>
  <si>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</si>
  <si>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</si>
  <si>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</si>
  <si>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</si>
  <si>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</si>
  <si>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</si>
  <si>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</si>
  <si>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</si>
  <si>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</si>
  <si>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</si>
  <si>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</si>
  <si>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</si>
  <si>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</si>
  <si>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</si>
  <si>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</si>
  <si>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</si>
  <si>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</si>
  <si>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</si>
  <si>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</si>
  <si>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</si>
  <si>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</si>
  <si>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</si>
  <si>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</si>
  <si>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</si>
  <si>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</si>
  <si>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</si>
  <si>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</si>
  <si>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</si>
  <si>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</si>
  <si>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</si>
  <si>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</si>
  <si>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</si>
  <si>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</si>
  <si>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</si>
  <si>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</si>
  <si>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</si>
  <si>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</si>
  <si>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</si>
  <si>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</si>
  <si>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</si>
  <si>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</si>
  <si>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</si>
  <si>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</si>
  <si>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</si>
  <si>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</si>
  <si>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</si>
  <si>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</si>
  <si>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</si>
  <si>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</si>
  <si>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</si>
  <si>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</si>
  <si>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</si>
  <si>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</si>
  <si>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</si>
  <si>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</si>
  <si>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</si>
  <si>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</si>
  <si>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</si>
  <si>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</si>
  <si>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</si>
  <si>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</si>
  <si>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</si>
  <si>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</si>
  <si>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</si>
  <si>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</si>
  <si>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</si>
  <si>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</si>
  <si>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</si>
  <si>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</si>
  <si>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</si>
  <si>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</si>
  <si>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</si>
  <si>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</si>
  <si>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</si>
  <si>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</si>
  <si>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</si>
  <si>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</si>
  <si>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</si>
  <si>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</si>
  <si>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</si>
  <si>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</si>
  <si>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</si>
  <si>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</si>
  <si>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</si>
  <si>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</si>
  <si>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</si>
  <si>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</si>
  <si>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</si>
  <si>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</si>
  <si>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</si>
  <si>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</si>
  <si>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</si>
  <si>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</si>
  <si>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</si>
  <si>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</si>
  <si>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</si>
  <si>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</si>
  <si>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</si>
  <si>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</si>
  <si>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</si>
  <si>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</si>
  <si>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</si>
  <si>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</si>
  <si>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</si>
  <si>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</si>
  <si>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</si>
  <si>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</si>
  <si>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</si>
  <si>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</si>
  <si>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</si>
  <si>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</si>
  <si>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</si>
  <si>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</si>
  <si>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</si>
  <si>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</si>
  <si>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</si>
  <si>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</si>
  <si>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</si>
  <si>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</si>
  <si>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</si>
  <si>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</si>
  <si>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</si>
  <si>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</si>
  <si>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</si>
  <si>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</si>
  <si>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</si>
  <si>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</si>
  <si>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</si>
  <si>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</si>
  <si>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</si>
  <si>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</si>
  <si>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</si>
  <si>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</si>
  <si>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</si>
  <si>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</si>
  <si>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</si>
  <si>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</si>
  <si>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</si>
  <si>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</si>
  <si>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</si>
  <si>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</si>
  <si>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</si>
  <si>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</si>
  <si>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</si>
  <si>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</si>
  <si>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</si>
  <si>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</si>
  <si>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</si>
  <si>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</si>
  <si>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</si>
  <si>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</si>
  <si>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</si>
  <si>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</si>
  <si>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</si>
  <si>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</si>
  <si>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</si>
  <si>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</si>
  <si>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</si>
  <si>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</si>
  <si>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</si>
  <si>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</si>
  <si>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</si>
  <si>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</si>
  <si>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</si>
  <si>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</si>
  <si>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</si>
  <si>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</si>
  <si>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</si>
  <si>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</si>
  <si>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</si>
  <si>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</si>
  <si>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</si>
  <si>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</si>
  <si>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</si>
  <si>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</si>
  <si>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</si>
  <si>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</si>
  <si>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</si>
  <si>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</si>
  <si>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</si>
  <si>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</si>
  <si>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</si>
  <si>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</si>
  <si>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</si>
  <si>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</si>
  <si>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</si>
  <si>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</si>
  <si>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</si>
  <si>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</si>
  <si>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</si>
  <si>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</si>
  <si>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</si>
  <si>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</si>
  <si>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</si>
  <si>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</si>
  <si>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</si>
  <si>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</si>
  <si>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</si>
  <si>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</si>
  <si>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</si>
  <si>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</si>
  <si>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</si>
  <si>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</si>
  <si>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</si>
  <si>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</si>
  <si>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</si>
  <si>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</si>
  <si>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</si>
  <si>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</si>
  <si>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</si>
  <si>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</si>
  <si>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</si>
  <si>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</si>
  <si>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</si>
  <si>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</si>
  <si>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</si>
  <si>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</si>
  <si>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</si>
  <si>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</si>
  <si>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</si>
  <si>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</si>
  <si>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</si>
  <si>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</si>
  <si>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</si>
  <si>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</si>
  <si>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</si>
  <si>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</si>
  <si>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</si>
  <si>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</si>
  <si>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</si>
  <si>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</si>
  <si>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</si>
  <si>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</si>
  <si>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</si>
  <si>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</si>
  <si>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</si>
  <si>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</si>
  <si>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</si>
  <si>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</si>
  <si>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</si>
  <si>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</si>
  <si>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</si>
  <si>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</si>
  <si>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</si>
  <si>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</si>
  <si>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</si>
  <si>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</si>
  <si>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</si>
  <si>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</si>
  <si>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</si>
  <si>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</si>
  <si>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</si>
  <si>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</si>
  <si>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</si>
  <si>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</si>
  <si>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</si>
  <si>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</si>
  <si>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</si>
  <si>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</si>
  <si>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</si>
  <si>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</si>
  <si>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</si>
  <si>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</si>
  <si>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</si>
  <si>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</si>
  <si>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</si>
  <si>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</si>
  <si>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</si>
  <si>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</si>
  <si>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</si>
  <si>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</si>
  <si>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</si>
  <si>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</si>
  <si>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</si>
  <si>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</si>
  <si>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</si>
  <si>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</si>
  <si>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</si>
  <si>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</si>
  <si>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</si>
  <si>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</si>
  <si>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</si>
  <si>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</si>
  <si>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</si>
  <si>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</si>
  <si>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</si>
  <si>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</si>
  <si>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</si>
  <si>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</si>
  <si>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</si>
  <si>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</si>
  <si>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</si>
  <si>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</si>
  <si>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</si>
  <si>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</si>
  <si>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</si>
  <si>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</si>
  <si>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</si>
  <si>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</si>
  <si>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</si>
  <si>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</si>
  <si>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</si>
  <si>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</si>
  <si>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</si>
  <si>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</si>
  <si>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</si>
  <si>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</si>
  <si>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</si>
  <si>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</si>
  <si>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</si>
  <si>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</si>
  <si>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</si>
  <si>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</si>
  <si>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</si>
  <si>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</si>
  <si>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</si>
  <si>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</si>
  <si>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</si>
  <si>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</si>
  <si>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</si>
  <si>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</si>
  <si>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</si>
  <si>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</si>
  <si>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</si>
  <si>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</si>
  <si>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</si>
  <si>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</si>
  <si>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</si>
  <si>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</si>
  <si>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</si>
  <si>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</si>
  <si>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</si>
  <si>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</si>
  <si>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</si>
  <si>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</si>
  <si>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</si>
  <si>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</si>
  <si>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</si>
  <si>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</si>
  <si>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</si>
  <si>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</si>
  <si>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</si>
  <si>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</si>
  <si>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</si>
  <si>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</si>
  <si>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</si>
  <si>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</si>
  <si>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</si>
  <si>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</si>
  <si>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</si>
  <si>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</si>
  <si>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</si>
  <si>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</si>
  <si>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</si>
  <si>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</si>
  <si>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</si>
  <si>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</si>
  <si>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</si>
  <si>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</si>
  <si>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</si>
  <si>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</si>
  <si>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</si>
  <si>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</si>
  <si>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</si>
  <si>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</si>
  <si>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</si>
  <si>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</si>
  <si>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</si>
  <si>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</si>
  <si>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</si>
  <si>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</si>
  <si>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</si>
  <si>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</si>
  <si>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</si>
  <si>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</si>
  <si>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</si>
  <si>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</si>
  <si>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</si>
  <si>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</si>
  <si>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</si>
  <si>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</si>
  <si>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</si>
  <si>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</si>
  <si>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</si>
  <si>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</si>
  <si>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</si>
  <si>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</si>
  <si>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</si>
  <si>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</si>
  <si>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</si>
  <si>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</si>
  <si>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</si>
  <si>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</si>
  <si>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</si>
  <si>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</si>
  <si>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</si>
  <si>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</si>
  <si>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</si>
  <si>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</si>
  <si>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</si>
  <si>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</si>
  <si>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</si>
  <si>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</si>
  <si>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</si>
  <si>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</si>
  <si>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</si>
  <si>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</si>
  <si>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</si>
  <si>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</si>
  <si>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</si>
  <si>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</si>
  <si>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</si>
  <si>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</si>
  <si>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</si>
  <si>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</si>
  <si>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</si>
  <si>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</si>
  <si>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</si>
  <si>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</si>
  <si>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</si>
  <si>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</si>
  <si>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</si>
  <si>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</si>
  <si>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</si>
  <si>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</si>
  <si>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</si>
  <si>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</si>
  <si>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</si>
  <si>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</si>
  <si>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</si>
  <si>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</si>
  <si>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</si>
  <si>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</si>
  <si>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</si>
  <si>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</si>
  <si>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</si>
  <si>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</si>
  <si>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</si>
  <si>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</si>
  <si>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</si>
  <si>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</si>
  <si>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</si>
  <si>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</si>
  <si>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</si>
  <si>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</si>
  <si>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</si>
  <si>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</si>
  <si>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</si>
  <si>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</si>
  <si>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</si>
  <si>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</si>
  <si>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</si>
  <si>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</si>
  <si>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</si>
  <si>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</si>
  <si>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</si>
  <si>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</si>
  <si>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</si>
  <si>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</si>
  <si>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</si>
  <si>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</si>
  <si>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</si>
  <si>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</si>
  <si>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</si>
  <si>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</si>
  <si>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</si>
  <si>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</si>
  <si>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</si>
  <si>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</si>
  <si>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</si>
  <si>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</si>
  <si>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</si>
  <si>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</si>
  <si>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</si>
  <si>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</si>
  <si>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</si>
  <si>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</si>
  <si>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</si>
  <si>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</si>
  <si>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</si>
  <si>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</si>
  <si>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</si>
  <si>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</si>
  <si>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</si>
  <si>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</si>
  <si>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</si>
  <si>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</si>
  <si>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</si>
  <si>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</si>
  <si>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</si>
  <si>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</si>
  <si>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</si>
  <si>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</si>
  <si>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</si>
  <si>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</si>
  <si>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</si>
  <si>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</si>
  <si>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</si>
  <si>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</si>
  <si>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</si>
  <si>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</si>
  <si>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</si>
  <si>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</si>
  <si>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</si>
  <si>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</si>
  <si>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</si>
  <si>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</si>
  <si>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</si>
  <si>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</si>
  <si>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</si>
  <si>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</si>
  <si>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</si>
  <si>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</si>
  <si>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</si>
  <si>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</si>
  <si>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</si>
  <si>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</si>
  <si>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</si>
  <si>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</si>
  <si>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</si>
  <si>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</si>
  <si>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</si>
  <si>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</si>
  <si>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</si>
  <si>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</si>
  <si>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</si>
  <si>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</si>
  <si>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</si>
  <si>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</si>
  <si>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</si>
  <si>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</si>
  <si>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</si>
  <si>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</si>
  <si>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</si>
  <si>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</si>
  <si>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</si>
  <si>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</si>
  <si>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</si>
  <si>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</si>
  <si>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</si>
  <si>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</si>
  <si>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</si>
  <si>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</si>
  <si>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</si>
  <si>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</si>
  <si>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</si>
  <si>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</si>
  <si>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</si>
  <si>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</si>
  <si>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</si>
  <si>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</si>
  <si>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</si>
  <si>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</si>
  <si>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</si>
  <si>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</si>
  <si>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</si>
  <si>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</si>
  <si>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</si>
  <si>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</si>
  <si>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</si>
  <si>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</si>
  <si>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</si>
  <si>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</si>
  <si>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</si>
  <si>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</si>
  <si>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</si>
  <si>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</si>
  <si>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</si>
  <si>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</si>
  <si>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</si>
  <si>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</si>
  <si>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</si>
  <si>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</si>
  <si>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</si>
  <si>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</si>
  <si>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</si>
  <si>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</si>
  <si>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</si>
  <si>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</si>
  <si>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</si>
  <si>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</si>
  <si>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</si>
  <si>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</si>
  <si>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</si>
  <si>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</si>
  <si>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</si>
  <si>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</si>
  <si>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</si>
  <si>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</si>
  <si>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</si>
  <si>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</si>
  <si>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</si>
  <si>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</si>
  <si>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</si>
  <si>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</si>
  <si>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</si>
  <si>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</si>
  <si>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</si>
  <si>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</si>
  <si>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</si>
  <si>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</si>
  <si>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</si>
  <si>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</si>
  <si>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</si>
  <si>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</si>
  <si>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</si>
  <si>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</si>
  <si>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</si>
  <si>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</si>
  <si>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</si>
  <si>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</si>
  <si>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</si>
  <si>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</si>
  <si>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</si>
  <si>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</si>
  <si>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</si>
  <si>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</si>
  <si>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</si>
  <si>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</si>
  <si>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</si>
  <si>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</si>
  <si>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</si>
  <si>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</si>
  <si>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</si>
  <si>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</si>
  <si>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</si>
  <si>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</si>
  <si>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</si>
  <si>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</si>
  <si>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</si>
  <si>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</si>
  <si>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</si>
  <si>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</si>
  <si>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</si>
  <si>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</si>
  <si>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</si>
  <si>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</si>
  <si>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</si>
  <si>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</si>
  <si>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</si>
  <si>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</si>
  <si>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</si>
  <si>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</si>
  <si>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</si>
  <si>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</si>
  <si>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</si>
  <si>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</si>
  <si>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</si>
  <si>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</si>
  <si>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</si>
  <si>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</si>
  <si>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</si>
  <si>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</si>
  <si>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</si>
  <si>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</si>
  <si>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</si>
  <si>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</si>
  <si>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</si>
  <si>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</si>
  <si>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</si>
  <si>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</si>
  <si>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</si>
  <si>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</si>
  <si>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</si>
  <si>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</si>
  <si>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</si>
  <si>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</si>
  <si>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</si>
  <si>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</si>
  <si>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</si>
  <si>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</si>
  <si>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</si>
  <si>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</si>
  <si>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</si>
  <si>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</si>
  <si>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</si>
  <si>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</si>
  <si>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</si>
  <si>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</si>
  <si>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</si>
  <si>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</si>
  <si>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</si>
  <si>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</si>
  <si>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</si>
  <si>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</si>
  <si>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</si>
  <si>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</si>
  <si>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</si>
  <si>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</si>
  <si>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</si>
  <si>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</si>
  <si>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</si>
  <si>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</si>
  <si>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</si>
  <si>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</si>
  <si>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</si>
  <si>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</si>
  <si>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</si>
  <si>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</si>
  <si>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</si>
  <si>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</si>
  <si>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</si>
  <si>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</si>
  <si>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</si>
  <si>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</si>
  <si>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</si>
  <si>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</si>
  <si>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</si>
  <si>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</si>
  <si>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</si>
  <si>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</si>
  <si>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</si>
  <si>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</si>
  <si>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</si>
  <si>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</si>
  <si>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</si>
  <si>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</si>
  <si>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</si>
  <si>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</si>
  <si>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</si>
  <si>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</si>
  <si>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</si>
  <si>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</si>
  <si>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</si>
  <si>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</si>
  <si>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</si>
  <si>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</si>
  <si>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</si>
  <si>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</si>
  <si>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</si>
  <si>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</si>
  <si>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</si>
  <si>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</si>
  <si>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</si>
  <si>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</si>
  <si>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</si>
  <si>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</si>
  <si>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</si>
  <si>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</si>
  <si>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</si>
  <si>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</si>
  <si>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</si>
  <si>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</si>
  <si>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</si>
  <si>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</si>
  <si>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</si>
  <si>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</si>
  <si>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</si>
  <si>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</si>
  <si>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</si>
  <si>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</si>
  <si>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</si>
  <si>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</si>
  <si>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</si>
  <si>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</si>
  <si>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</si>
  <si>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</si>
  <si>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</si>
  <si>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</si>
  <si>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</si>
  <si>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</si>
  <si>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</si>
  <si>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</si>
  <si>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</si>
  <si>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</si>
  <si>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</si>
  <si>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</si>
  <si>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</si>
  <si>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</si>
  <si>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</si>
  <si>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</si>
  <si>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</si>
  <si>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</si>
  <si>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</si>
  <si>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</si>
  <si>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</si>
  <si>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</si>
  <si>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</si>
  <si>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</si>
  <si>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</si>
  <si>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</si>
  <si>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</si>
  <si>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</si>
  <si>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</si>
  <si>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</si>
  <si>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</si>
  <si>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</si>
  <si>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</si>
  <si>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</si>
  <si>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</si>
  <si>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</si>
  <si>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</si>
  <si>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</si>
  <si>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</si>
  <si>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</si>
  <si>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</si>
  <si>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</si>
  <si>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</si>
  <si>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</si>
  <si>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</si>
  <si>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</si>
  <si>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</si>
  <si>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</si>
  <si>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</si>
  <si>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</si>
  <si>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</si>
  <si>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</si>
  <si>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</si>
  <si>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</si>
  <si>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</si>
  <si>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</si>
  <si>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</si>
  <si>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</si>
  <si>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</si>
  <si>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</si>
  <si>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</si>
  <si>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</si>
  <si>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</si>
  <si>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</si>
  <si>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</si>
  <si>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</si>
  <si>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</si>
  <si>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</si>
  <si>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</si>
  <si>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</si>
  <si>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</si>
  <si>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</si>
  <si>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</si>
  <si>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</si>
  <si>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</si>
  <si>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</si>
  <si>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</si>
  <si>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</si>
  <si>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</si>
  <si>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</si>
  <si>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</si>
  <si>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</si>
  <si>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</si>
  <si>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</si>
  <si>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</si>
  <si>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</si>
  <si>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</si>
  <si>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</si>
  <si>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</si>
  <si>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</si>
  <si>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</si>
  <si>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</si>
  <si>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</si>
  <si>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</si>
  <si>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</si>
  <si>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</si>
  <si>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</si>
  <si>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</si>
  <si>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</si>
  <si>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</si>
  <si>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</si>
  <si>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</si>
  <si>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</si>
  <si>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</si>
  <si>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</si>
  <si>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</si>
  <si>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</si>
  <si>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</si>
  <si>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</si>
  <si>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</si>
  <si>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</si>
  <si>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</si>
  <si>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</si>
  <si>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</si>
  <si>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</si>
  <si>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</si>
  <si>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</si>
  <si>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</si>
  <si>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</si>
  <si>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</si>
  <si>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</si>
  <si>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</si>
  <si>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</si>
  <si>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</si>
  <si>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</si>
  <si>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</si>
  <si>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</si>
  <si>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</si>
  <si>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</si>
  <si>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</si>
  <si>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</si>
  <si>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</si>
  <si>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</si>
  <si>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</si>
  <si>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</si>
  <si>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</si>
  <si>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</si>
  <si>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</si>
  <si>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</si>
  <si>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</si>
  <si>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</si>
  <si>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</si>
  <si>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</si>
  <si>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</si>
  <si>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</si>
  <si>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</si>
  <si>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</si>
  <si>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</si>
  <si>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</si>
  <si>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</si>
  <si>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</si>
  <si>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</si>
  <si>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</si>
  <si>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</si>
  <si>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</si>
  <si>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</si>
  <si>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</si>
  <si>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</si>
  <si>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</si>
  <si>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</si>
  <si>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</si>
  <si>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</si>
  <si>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</si>
  <si>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</si>
  <si>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</si>
  <si>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</si>
  <si>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</si>
  <si>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</si>
  <si>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</si>
  <si>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</si>
  <si>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</si>
  <si>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</si>
  <si>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</si>
  <si>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</si>
  <si>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</si>
  <si>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</si>
  <si>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</si>
  <si>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</si>
  <si>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</si>
  <si>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</si>
  <si>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</si>
  <si>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</si>
  <si>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</si>
  <si>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</si>
  <si>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</si>
  <si>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</si>
  <si>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</si>
  <si>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</si>
  <si>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</si>
  <si>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</si>
  <si>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</si>
  <si>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</si>
  <si>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</si>
  <si>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</si>
  <si>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</si>
  <si>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</si>
  <si>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</si>
  <si>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</si>
  <si>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</si>
  <si>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</si>
  <si>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</si>
  <si>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</si>
  <si>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</si>
  <si>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</si>
  <si>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</si>
  <si>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</si>
  <si>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</si>
  <si>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</si>
  <si>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</si>
  <si>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</si>
  <si>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</si>
  <si>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</si>
  <si>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</si>
  <si>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</si>
  <si>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</si>
  <si>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</si>
  <si>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</si>
  <si>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</si>
  <si>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</si>
  <si>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</si>
  <si>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</si>
  <si>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</si>
  <si>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</si>
  <si>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</si>
  <si>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</si>
  <si>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</si>
  <si>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</si>
  <si>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</si>
  <si>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</si>
  <si>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</si>
  <si>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</si>
  <si>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</si>
  <si>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</si>
  <si>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</si>
  <si>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</si>
  <si>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</si>
  <si>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</si>
  <si>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</si>
  <si>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</si>
  <si>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</si>
  <si>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</si>
  <si>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</si>
  <si>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</si>
  <si>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</si>
  <si>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</si>
  <si>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</si>
  <si>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</si>
  <si>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</si>
  <si>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</si>
  <si>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</si>
  <si>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</si>
  <si>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</si>
  <si>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</si>
  <si>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</si>
  <si>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</si>
  <si>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</si>
  <si>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</si>
  <si>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</si>
  <si>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</si>
  <si>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</si>
  <si>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</si>
  <si>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</si>
  <si>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</si>
  <si>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</si>
  <si>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</si>
  <si>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</si>
  <si>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</si>
  <si>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</si>
  <si>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</si>
  <si>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</si>
  <si>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</si>
  <si>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</si>
  <si>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</si>
  <si>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</si>
  <si>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</si>
  <si>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</si>
  <si>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</si>
  <si>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</si>
  <si>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</si>
  <si>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</si>
  <si>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</si>
  <si>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</si>
  <si>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</si>
  <si>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</si>
  <si>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</si>
  <si>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</si>
  <si>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</si>
  <si>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</si>
  <si>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</si>
  <si>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</si>
  <si>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</si>
  <si>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</si>
  <si>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</si>
  <si>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</si>
  <si>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</si>
  <si>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</si>
  <si>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</si>
  <si>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</si>
  <si>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</si>
  <si>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</si>
  <si>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</si>
  <si>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</si>
  <si>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</si>
  <si>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</si>
  <si>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</si>
  <si>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</si>
  <si>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</si>
  <si>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</si>
  <si>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</si>
  <si>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</si>
  <si>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</si>
  <si>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</si>
  <si>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</si>
  <si>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</si>
  <si>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</si>
  <si>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</si>
  <si>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</si>
  <si>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</si>
  <si>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</si>
  <si>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</si>
  <si>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</si>
  <si>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</si>
  <si>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</si>
  <si>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</si>
  <si>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</si>
  <si>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</si>
  <si>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</si>
  <si>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</si>
  <si>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</si>
  <si>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</si>
  <si>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</si>
  <si>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</si>
  <si>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</si>
  <si>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</si>
  <si>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</si>
  <si>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</si>
  <si>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</si>
  <si>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</si>
  <si>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</si>
  <si>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</si>
  <si>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</si>
  <si>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</si>
  <si>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</si>
  <si>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</si>
  <si>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</si>
  <si>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</si>
  <si>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</si>
  <si>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</si>
  <si>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</si>
  <si>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</si>
  <si>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</si>
  <si>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</si>
  <si>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</si>
  <si>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</si>
  <si>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</si>
  <si>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</si>
  <si>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</si>
  <si>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</si>
  <si>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</si>
  <si>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</si>
  <si>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</si>
  <si>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</si>
  <si>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</si>
  <si>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</si>
  <si>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</si>
  <si>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</si>
  <si>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</si>
  <si>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</si>
  <si>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</si>
  <si>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</si>
  <si>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</si>
  <si>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</si>
  <si>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</si>
  <si>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</si>
  <si>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</si>
  <si>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</si>
  <si>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</si>
  <si>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</si>
  <si>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</si>
  <si>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</si>
  <si>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</si>
  <si>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</si>
  <si>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</si>
  <si>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</si>
  <si>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</si>
  <si>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</si>
  <si>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</si>
  <si>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</si>
  <si>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</si>
  <si>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</si>
  <si>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</si>
  <si>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</si>
  <si>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</si>
  <si>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</si>
  <si>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</si>
  <si>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</si>
  <si>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</si>
  <si>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</si>
  <si>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</si>
  <si>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</si>
  <si>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</si>
  <si>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</si>
  <si>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</si>
  <si>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</si>
  <si>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</si>
  <si>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</si>
  <si>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</si>
  <si>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</si>
  <si>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</si>
  <si>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</si>
  <si>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</si>
  <si>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</si>
  <si>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</si>
  <si>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</si>
  <si>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</si>
  <si>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</si>
  <si>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</si>
  <si>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</si>
  <si>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</si>
  <si>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</si>
  <si>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</si>
  <si>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</si>
  <si>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</si>
  <si>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</si>
  <si>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</si>
  <si>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</si>
  <si>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</si>
  <si>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</si>
  <si>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</si>
  <si>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</si>
  <si>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</si>
  <si>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</si>
  <si>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</si>
  <si>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</si>
  <si>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</si>
  <si>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</si>
  <si>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</si>
  <si>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</si>
  <si>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</si>
  <si>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</si>
  <si>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</si>
  <si>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</si>
  <si>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</si>
  <si>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</si>
  <si>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</si>
  <si>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</si>
  <si>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</si>
  <si>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</si>
  <si>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</si>
  <si>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</si>
  <si>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</si>
  <si>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</si>
  <si>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</si>
  <si>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</si>
  <si>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</si>
  <si>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</si>
  <si>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</si>
  <si>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</si>
  <si>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</si>
  <si>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</si>
  <si>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</si>
  <si>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</si>
  <si>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</si>
  <si>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</si>
  <si>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</si>
  <si>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</si>
  <si>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</si>
  <si>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</si>
  <si>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</si>
  <si>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</si>
  <si>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</si>
  <si>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</si>
  <si>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</si>
  <si>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</si>
  <si>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</si>
  <si>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</si>
  <si>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</si>
  <si>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</si>
  <si>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</si>
  <si>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</si>
  <si>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</si>
  <si>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</si>
  <si>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</si>
  <si>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</si>
  <si>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</si>
  <si>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</si>
  <si>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</si>
  <si>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</si>
  <si>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</si>
  <si>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</si>
  <si>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</si>
  <si>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</si>
  <si>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</si>
  <si>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</si>
  <si>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</si>
  <si>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</si>
  <si>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</si>
  <si>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</si>
  <si>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</si>
  <si>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</si>
  <si>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</si>
  <si>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</si>
  <si>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</si>
  <si>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</si>
  <si>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</si>
  <si>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</si>
  <si>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</si>
  <si>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</si>
  <si>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</si>
  <si>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</si>
  <si>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</si>
  <si>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</si>
  <si>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</si>
  <si>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</si>
  <si>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</si>
  <si>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</si>
  <si>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</si>
  <si>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</si>
  <si>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</si>
  <si>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</si>
  <si>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</si>
  <si>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</si>
  <si>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</si>
  <si>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</si>
  <si>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</si>
  <si>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</si>
  <si>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</si>
  <si>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</si>
  <si>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</si>
  <si>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</si>
  <si>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</si>
  <si>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</si>
  <si>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</si>
  <si>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</si>
  <si>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</si>
  <si>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</si>
  <si>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</si>
  <si>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</si>
  <si>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</si>
  <si>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</si>
  <si>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</si>
  <si>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</si>
  <si>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</si>
  <si>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</si>
  <si>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</si>
  <si>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</si>
  <si>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</si>
  <si>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</si>
  <si>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</si>
  <si>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</si>
  <si>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</si>
  <si>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</si>
  <si>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</si>
  <si>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</si>
  <si>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</si>
  <si>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</si>
  <si>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</si>
  <si>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</si>
  <si>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</si>
  <si>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</si>
  <si>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</si>
  <si>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</si>
  <si>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</si>
  <si>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</si>
  <si>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</si>
  <si>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</si>
  <si>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</si>
  <si>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</si>
  <si>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</si>
  <si>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</si>
  <si>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</si>
  <si>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</si>
  <si>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</si>
  <si>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</si>
  <si>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</si>
  <si>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</si>
  <si>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</si>
  <si>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</si>
  <si>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</si>
  <si>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</si>
  <si>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</si>
  <si>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</si>
  <si>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</si>
  <si>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</si>
  <si>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</si>
  <si>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</si>
  <si>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</si>
  <si>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</si>
  <si>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</si>
  <si>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</si>
  <si>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</si>
  <si>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</si>
  <si>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</si>
  <si>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</si>
  <si>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</si>
  <si>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</si>
  <si>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</si>
  <si>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</si>
  <si>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</si>
  <si>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</si>
  <si>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</si>
  <si>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</si>
  <si>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</si>
  <si>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</si>
  <si>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</si>
  <si>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</si>
  <si>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</si>
  <si>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</si>
  <si>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</si>
  <si>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</si>
  <si>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</si>
  <si>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</si>
  <si>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</si>
  <si>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</si>
  <si>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</si>
  <si>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</si>
  <si>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</si>
  <si>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</si>
  <si>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</si>
  <si>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</si>
  <si>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</si>
  <si>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</si>
  <si>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</si>
  <si>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</si>
  <si>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</si>
  <si>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</si>
  <si>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</si>
  <si>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</si>
  <si>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</si>
  <si>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</si>
  <si>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</si>
  <si>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</si>
  <si>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</si>
  <si>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</si>
  <si>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</si>
  <si>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</si>
  <si>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</si>
  <si>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</si>
  <si>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</si>
  <si>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</si>
  <si>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</si>
  <si>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</si>
  <si>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</si>
  <si>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</si>
  <si>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</si>
  <si>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</si>
  <si>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</si>
  <si>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</si>
  <si>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</si>
  <si>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</si>
  <si>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</si>
  <si>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</si>
  <si>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</si>
  <si>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</si>
  <si>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</si>
  <si>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</si>
  <si>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</si>
  <si>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</si>
  <si>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</si>
  <si>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</si>
  <si>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</si>
  <si>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</si>
  <si>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</si>
  <si>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</si>
  <si>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</si>
  <si>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</si>
  <si>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</si>
  <si>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</si>
  <si>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</si>
  <si>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</si>
  <si>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</si>
  <si>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</si>
  <si>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</si>
  <si>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</si>
  <si>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</si>
  <si>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</si>
  <si>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</si>
  <si>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</si>
  <si>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</si>
  <si>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</si>
  <si>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</si>
  <si>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</si>
  <si>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</si>
  <si>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</si>
  <si>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</si>
  <si>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</si>
  <si>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</si>
  <si>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</si>
  <si>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</si>
  <si>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</si>
  <si>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</si>
  <si>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</si>
  <si>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</si>
  <si>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</si>
  <si>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</si>
  <si>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</si>
  <si>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</si>
  <si>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</si>
  <si>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</si>
  <si>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</si>
  <si>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</si>
  <si>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</si>
  <si>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</si>
  <si>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</si>
  <si>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</si>
  <si>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</si>
  <si>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</si>
  <si>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</si>
  <si>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</si>
  <si>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</si>
  <si>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</si>
  <si>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</si>
  <si>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</si>
  <si>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</si>
  <si>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</si>
  <si>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</si>
  <si>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</si>
  <si>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</si>
  <si>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</si>
  <si>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</si>
  <si>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</si>
  <si>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</si>
  <si>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</si>
  <si>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</si>
  <si>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</si>
  <si>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</si>
  <si>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</si>
  <si>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</si>
  <si>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</si>
  <si>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</si>
  <si>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</si>
  <si>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</si>
  <si>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</si>
  <si>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</si>
  <si>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</si>
  <si>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</si>
  <si>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</si>
  <si>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</si>
  <si>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</si>
  <si>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</si>
  <si>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</si>
  <si>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</si>
  <si>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</si>
  <si>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</si>
  <si>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</si>
  <si>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</si>
  <si>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</si>
  <si>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</si>
  <si>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</si>
  <si>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</si>
  <si>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</si>
  <si>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</si>
  <si>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</si>
  <si>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</si>
  <si>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</si>
  <si>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</si>
  <si>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</si>
  <si>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</si>
  <si>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</si>
  <si>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</si>
  <si>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</si>
  <si>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</si>
  <si>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</si>
  <si>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</si>
  <si>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</si>
  <si>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</si>
  <si>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</si>
  <si>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</si>
  <si>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</si>
  <si>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</si>
  <si>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</si>
  <si>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</si>
  <si>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</si>
  <si>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</si>
  <si>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</si>
  <si>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</si>
  <si>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</si>
  <si>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</si>
  <si>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</si>
  <si>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</si>
  <si>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</si>
  <si>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</si>
  <si>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</si>
  <si>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</si>
  <si>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</si>
  <si>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</si>
  <si>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</si>
  <si>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</si>
  <si>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</si>
  <si>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</si>
  <si>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</si>
  <si>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</si>
  <si>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</si>
  <si>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</si>
  <si>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</si>
  <si>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</si>
  <si>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</si>
  <si>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</si>
  <si>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</si>
  <si>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</si>
  <si>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</si>
  <si>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</si>
  <si>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</si>
  <si>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</si>
  <si>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</si>
  <si>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</si>
  <si>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</si>
  <si>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</si>
  <si>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</si>
  <si>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</si>
  <si>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</si>
  <si>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</si>
  <si>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</si>
  <si>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</si>
  <si>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</si>
  <si>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</si>
  <si>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</si>
  <si>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</si>
  <si>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</si>
  <si>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</si>
  <si>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</si>
  <si>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</si>
  <si>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</si>
  <si>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</si>
  <si>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</si>
  <si>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</si>
  <si>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</si>
  <si>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</si>
  <si>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</si>
  <si>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</si>
  <si>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</si>
  <si>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</si>
  <si>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</si>
  <si>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</si>
  <si>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</si>
  <si>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</si>
  <si>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</si>
  <si>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</si>
  <si>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</si>
  <si>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</si>
  <si>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</si>
  <si>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</si>
  <si>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</si>
  <si>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</si>
  <si>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</si>
  <si>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</si>
  <si>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</si>
  <si>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</si>
  <si>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</si>
  <si>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</si>
  <si>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</si>
  <si>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</si>
  <si>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</si>
  <si>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</si>
  <si>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</si>
  <si>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</si>
  <si>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</si>
  <si>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</si>
  <si>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</si>
  <si>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</si>
  <si>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</si>
  <si>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</si>
  <si>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</si>
  <si>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</si>
  <si>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</si>
  <si>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</si>
  <si>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</si>
  <si>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</si>
  <si>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</si>
  <si>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</si>
  <si>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</si>
  <si>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</si>
  <si>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</si>
  <si>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</si>
  <si>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</si>
  <si>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</si>
  <si>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</si>
  <si>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</si>
  <si>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</si>
  <si>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</si>
  <si>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</si>
  <si>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</si>
  <si>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</si>
  <si>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</si>
  <si>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</si>
  <si>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</si>
  <si>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</si>
  <si>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</si>
  <si>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</si>
  <si>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</si>
  <si>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</si>
  <si>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</si>
  <si>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</si>
  <si>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</si>
  <si>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</si>
  <si>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</si>
  <si>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</si>
  <si>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</si>
  <si>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</si>
  <si>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</si>
  <si>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</si>
  <si>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</si>
  <si>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</si>
  <si>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</si>
  <si>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</si>
  <si>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</si>
  <si>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</si>
  <si>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</si>
  <si>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</si>
  <si>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</si>
  <si>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</si>
  <si>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</si>
  <si>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</si>
  <si>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</si>
  <si>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</si>
  <si>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</si>
  <si>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</si>
  <si>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</si>
  <si>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</si>
  <si>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</si>
  <si>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</si>
  <si>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</si>
  <si>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</si>
  <si>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</si>
  <si>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</si>
  <si>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</si>
  <si>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</si>
  <si>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</si>
  <si>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</si>
  <si>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</si>
  <si>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</si>
  <si>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</si>
  <si>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</si>
  <si>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</si>
  <si>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</si>
  <si>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</si>
  <si>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</si>
  <si>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</si>
  <si>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</si>
  <si>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</si>
  <si>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</si>
  <si>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</si>
  <si>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</si>
  <si>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</si>
  <si>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</si>
  <si>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</si>
  <si>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</si>
  <si>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</si>
  <si>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</si>
  <si>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</si>
  <si>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</si>
  <si>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</si>
  <si>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</si>
  <si>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</si>
  <si>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</si>
  <si>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</si>
  <si>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</si>
  <si>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</si>
  <si>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</si>
  <si>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</si>
  <si>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</si>
  <si>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</si>
  <si>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</si>
  <si>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</si>
  <si>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</si>
  <si>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</si>
  <si>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</si>
  <si>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</si>
  <si>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</si>
  <si>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</si>
  <si>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</si>
  <si>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</si>
  <si>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</si>
  <si>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</si>
  <si>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</si>
  <si>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</si>
  <si>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</si>
  <si>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</si>
  <si>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</si>
  <si>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</si>
  <si>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</si>
  <si>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</si>
  <si>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</si>
  <si>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</si>
  <si>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</si>
  <si>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</si>
  <si>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</si>
  <si>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</si>
  <si>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</si>
  <si>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</si>
  <si>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</si>
  <si>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</si>
  <si>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</si>
  <si>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</si>
  <si>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</si>
  <si>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</si>
  <si>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</si>
  <si>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</si>
  <si>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</si>
  <si>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</si>
  <si>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</si>
  <si>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</si>
  <si>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</si>
  <si>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</si>
  <si>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</si>
  <si>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</si>
  <si>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</si>
  <si>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</si>
  <si>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</si>
  <si>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</si>
  <si>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</si>
  <si>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</si>
  <si>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</si>
  <si>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</si>
  <si>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</si>
  <si>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</si>
  <si>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</si>
  <si>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</si>
  <si>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</si>
  <si>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</si>
  <si>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</si>
  <si>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</si>
  <si>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</si>
  <si>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</si>
  <si>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</si>
  <si>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</si>
  <si>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</si>
  <si>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</si>
  <si>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</si>
  <si>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</si>
  <si>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</si>
  <si>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</si>
  <si>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</si>
  <si>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</si>
  <si>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</si>
  <si>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</si>
  <si>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</si>
  <si>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</si>
  <si>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</si>
  <si>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</si>
  <si>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</si>
  <si>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</si>
  <si>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</si>
  <si>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</si>
  <si>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</si>
  <si>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</si>
  <si>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</si>
  <si>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</si>
  <si>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</si>
  <si>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</si>
  <si>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</si>
  <si>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</si>
  <si>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</si>
  <si>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</si>
  <si>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</si>
  <si>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</si>
  <si>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</si>
  <si>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</si>
  <si>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</si>
  <si>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</si>
  <si>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</si>
  <si>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</si>
  <si>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</si>
  <si>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</si>
  <si>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</si>
  <si>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</si>
  <si>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</si>
  <si>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</si>
  <si>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</si>
  <si>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</si>
  <si>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</si>
  <si>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</si>
  <si>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</si>
  <si>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</si>
  <si>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</si>
  <si>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</si>
  <si>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</si>
  <si>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</si>
  <si>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</si>
  <si>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</si>
  <si>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</si>
  <si>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</si>
  <si>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</si>
  <si>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</si>
  <si>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</si>
  <si>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</si>
  <si>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</si>
  <si>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</si>
  <si>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</si>
  <si>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</si>
  <si>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</si>
  <si>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</si>
  <si>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</si>
  <si>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</si>
  <si>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</si>
  <si>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</si>
  <si>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</si>
  <si>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</si>
  <si>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</si>
  <si>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</si>
  <si>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</si>
  <si>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</si>
  <si>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</si>
  <si>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</si>
  <si>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</si>
  <si>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</si>
  <si>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</si>
  <si>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</si>
  <si>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</si>
  <si>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</si>
  <si>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</si>
  <si>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</si>
  <si>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</si>
  <si>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</si>
  <si>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</si>
  <si>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</si>
  <si>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</si>
  <si>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</si>
  <si>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</si>
  <si>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</si>
  <si>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</si>
  <si>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</si>
  <si>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</si>
  <si>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</si>
  <si>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</si>
  <si>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</si>
  <si>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</si>
  <si>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</si>
  <si>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</si>
  <si>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</si>
  <si>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</si>
  <si>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</si>
  <si>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</si>
  <si>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</si>
  <si>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</si>
  <si>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</si>
  <si>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</si>
  <si>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</si>
  <si>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</si>
  <si>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</si>
  <si>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</si>
  <si>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</si>
  <si>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</si>
  <si>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</si>
  <si>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</si>
  <si>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</si>
  <si>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</si>
  <si>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</si>
  <si>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</si>
  <si>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</si>
  <si>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</si>
  <si>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</si>
  <si>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</si>
  <si>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</si>
  <si>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</si>
  <si>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</si>
  <si>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</si>
  <si>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</si>
  <si>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</si>
  <si>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</si>
  <si>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</si>
  <si>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</si>
  <si>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</si>
  <si>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</si>
  <si>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</si>
  <si>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</si>
  <si>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</si>
  <si>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</si>
  <si>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</si>
  <si>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</si>
  <si>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</si>
  <si>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</si>
  <si>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</si>
  <si>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</si>
  <si>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</si>
  <si>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</si>
  <si>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</si>
  <si>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</si>
  <si>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</si>
  <si>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</si>
  <si>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</si>
  <si>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</si>
  <si>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</si>
  <si>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</si>
  <si>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</si>
  <si>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</si>
  <si>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</si>
  <si>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</si>
  <si>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</si>
  <si>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</si>
  <si>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</si>
  <si>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</si>
  <si>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</si>
  <si>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</si>
  <si>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</si>
  <si>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</si>
  <si>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</si>
  <si>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</si>
  <si>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</si>
  <si>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</si>
  <si>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</si>
  <si>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</si>
  <si>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</si>
  <si>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</si>
  <si>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</si>
  <si>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</si>
  <si>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</si>
  <si>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</si>
  <si>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</si>
  <si>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</si>
  <si>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</si>
  <si>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</si>
  <si>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</si>
  <si>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</si>
  <si>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</si>
  <si>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</si>
  <si>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</si>
  <si>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</si>
  <si>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</si>
  <si>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</si>
  <si>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</si>
  <si>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</si>
  <si>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</si>
  <si>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</si>
  <si>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</si>
  <si>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</si>
  <si>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</si>
  <si>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</si>
  <si>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</si>
  <si>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</si>
  <si>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</si>
  <si>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</si>
  <si>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</si>
  <si>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</si>
  <si>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</si>
  <si>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</si>
  <si>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</si>
  <si>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</si>
  <si>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</si>
  <si>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</si>
  <si>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</si>
  <si>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</si>
  <si>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</si>
  <si>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</si>
  <si>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</si>
  <si>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</si>
  <si>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</si>
  <si>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</si>
  <si>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</si>
  <si>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</si>
  <si>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</si>
  <si>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</si>
  <si>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</si>
  <si>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</si>
  <si>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</si>
  <si>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</si>
  <si>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</si>
  <si>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</si>
  <si>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</si>
  <si>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</si>
  <si>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</si>
  <si>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</si>
  <si>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</si>
  <si>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</si>
  <si>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</si>
  <si>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</si>
  <si>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</si>
  <si>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</si>
  <si>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</si>
  <si>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</si>
  <si>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</si>
  <si>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</si>
  <si>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</si>
  <si>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</si>
  <si>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</si>
  <si>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</si>
  <si>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</si>
  <si>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</si>
  <si>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</si>
  <si>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</si>
  <si>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</si>
  <si>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</si>
  <si>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</si>
  <si>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</si>
  <si>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</si>
  <si>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</si>
  <si>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</si>
  <si>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</si>
  <si>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</si>
  <si>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</si>
  <si>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</si>
  <si>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</si>
  <si>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</si>
  <si>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</si>
  <si>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</si>
  <si>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</si>
  <si>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</si>
  <si>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</si>
  <si>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</si>
  <si>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</si>
  <si>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</si>
  <si>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</si>
  <si>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</si>
  <si>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</si>
  <si>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</si>
  <si>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</si>
  <si>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</si>
  <si>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</si>
  <si>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</si>
  <si>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</si>
  <si>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</si>
  <si>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</si>
  <si>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</si>
  <si>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</si>
  <si>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</si>
  <si>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</si>
  <si>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</si>
  <si>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</si>
  <si>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</si>
  <si>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</si>
  <si>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</si>
  <si>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</si>
  <si>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</si>
  <si>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</si>
  <si>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</si>
  <si>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</si>
  <si>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</si>
  <si>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</si>
  <si>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</si>
  <si>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</si>
  <si>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</si>
  <si>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</si>
  <si>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</si>
  <si>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</si>
  <si>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</si>
  <si>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</si>
  <si>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</si>
  <si>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</si>
  <si>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</si>
  <si>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</si>
  <si>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</si>
  <si>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</si>
  <si>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</si>
  <si>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</si>
  <si>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</si>
  <si>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</si>
  <si>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</si>
  <si>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</si>
  <si>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</si>
  <si>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</si>
  <si>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</si>
  <si>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</si>
  <si>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</si>
  <si>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</si>
  <si>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</si>
  <si>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</si>
  <si>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</si>
  <si>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</si>
  <si>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</si>
  <si>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</si>
  <si>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</si>
  <si>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</si>
  <si>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</si>
  <si>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</si>
  <si>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</si>
  <si>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</si>
  <si>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</si>
  <si>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</si>
  <si>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</si>
  <si>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</si>
  <si>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</si>
  <si>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</si>
  <si>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</si>
  <si>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</si>
  <si>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</si>
  <si>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</si>
  <si>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</si>
  <si>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</si>
  <si>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</si>
  <si>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</si>
  <si>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</si>
  <si>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</si>
  <si>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</si>
  <si>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</si>
  <si>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</si>
  <si>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</si>
  <si>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</si>
  <si>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</si>
  <si>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</si>
  <si>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</si>
  <si>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</si>
  <si>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</si>
  <si>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</si>
  <si>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</si>
  <si>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</si>
  <si>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</si>
  <si>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</si>
  <si>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</si>
  <si>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</si>
  <si>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</si>
  <si>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</si>
  <si>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</si>
  <si>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</si>
  <si>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</si>
  <si>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</si>
  <si>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</si>
  <si>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</si>
  <si>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</si>
  <si>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</si>
  <si>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</si>
  <si>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</si>
  <si>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</si>
  <si>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</si>
  <si>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</si>
  <si>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</si>
  <si>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</si>
  <si>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</si>
  <si>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</si>
  <si>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</si>
  <si>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</si>
  <si>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</si>
  <si>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</si>
  <si>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</si>
  <si>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</si>
  <si>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</si>
  <si>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</si>
  <si>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</si>
  <si>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</si>
  <si>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</si>
  <si>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</si>
  <si>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</si>
  <si>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</si>
  <si>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</si>
  <si>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</si>
  <si>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</si>
  <si>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</si>
  <si>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</si>
  <si>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</si>
  <si>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</si>
  <si>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</si>
  <si>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</si>
  <si>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</si>
  <si>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</si>
  <si>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</si>
  <si>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</si>
  <si>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</si>
  <si>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</si>
  <si>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</si>
  <si>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</si>
  <si>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</si>
  <si>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</si>
  <si>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</si>
  <si>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</si>
  <si>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</si>
  <si>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</si>
  <si>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</si>
  <si>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</si>
  <si>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</si>
  <si>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</si>
  <si>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</si>
  <si>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</si>
  <si>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</si>
  <si>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</si>
  <si>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</si>
  <si>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</si>
  <si>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</si>
  <si>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</si>
  <si>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</si>
  <si>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</si>
  <si>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</si>
  <si>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</si>
  <si>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</si>
  <si>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</si>
  <si>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</si>
  <si>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</si>
  <si>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</si>
  <si>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</si>
  <si>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</si>
  <si>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</si>
  <si>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</si>
  <si>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</si>
  <si>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</si>
  <si>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</si>
  <si>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</si>
  <si>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</si>
  <si>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</si>
  <si>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</si>
  <si>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</si>
  <si>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</si>
  <si>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</si>
  <si>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</si>
  <si>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</si>
  <si>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</si>
  <si>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</si>
  <si>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</si>
  <si>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</si>
  <si>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</si>
  <si>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</si>
  <si>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</si>
  <si>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</si>
  <si>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</si>
  <si>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</si>
  <si>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</si>
  <si>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</si>
  <si>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</si>
  <si>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</si>
  <si>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</si>
  <si>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</si>
  <si>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</si>
  <si>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</si>
  <si>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</si>
  <si>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</si>
  <si>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</si>
  <si>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</si>
  <si>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</si>
  <si>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</si>
  <si>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</si>
  <si>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</si>
  <si>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</si>
  <si>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</si>
  <si>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</si>
  <si>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</si>
  <si>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</si>
  <si>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</si>
  <si>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</si>
  <si>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</si>
  <si>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</si>
  <si>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</si>
  <si>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</si>
  <si>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</si>
  <si>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</si>
  <si>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</si>
  <si>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</si>
  <si>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</si>
  <si>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</si>
  <si>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</si>
  <si>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</si>
  <si>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</si>
  <si>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</si>
  <si>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</si>
  <si>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</si>
  <si>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</si>
  <si>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</si>
  <si>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</si>
  <si>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</si>
  <si>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</si>
  <si>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</si>
  <si>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</si>
  <si>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</si>
  <si>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</si>
  <si>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</si>
  <si>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</si>
  <si>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</si>
  <si>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</si>
  <si>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</si>
  <si>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</si>
  <si>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</si>
  <si>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</si>
  <si>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</si>
  <si>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</si>
  <si>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</si>
  <si>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</si>
  <si>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</si>
  <si>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</si>
  <si>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</si>
  <si>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</si>
  <si>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</si>
  <si>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</si>
  <si>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</si>
  <si>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</si>
  <si>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</si>
  <si>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</si>
  <si>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</si>
  <si>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</si>
  <si>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</si>
  <si>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</si>
  <si>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</si>
  <si>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</si>
  <si>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</si>
  <si>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</si>
  <si>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</si>
  <si>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</si>
  <si>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</si>
  <si>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</si>
  <si>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</si>
  <si>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</si>
  <si>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</si>
  <si>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</si>
  <si>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</si>
  <si>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</si>
  <si>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</si>
  <si>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</si>
  <si>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</si>
  <si>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</si>
  <si>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</si>
  <si>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</si>
  <si>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</si>
  <si>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</si>
  <si>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</si>
  <si>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</si>
  <si>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</si>
  <si>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</si>
  <si>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</si>
  <si>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</si>
  <si>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</si>
  <si>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</si>
  <si>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</si>
  <si>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</si>
  <si>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</si>
  <si>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</si>
  <si>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</si>
  <si>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</si>
  <si>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</si>
  <si>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</si>
  <si>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</si>
  <si>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</si>
  <si>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</si>
  <si>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</si>
  <si>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</si>
  <si>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</si>
  <si>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</si>
  <si>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</si>
  <si>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</si>
  <si>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</si>
  <si>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</si>
  <si>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</si>
  <si>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</si>
  <si>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</si>
  <si>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</si>
  <si>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</si>
  <si>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</si>
  <si>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</si>
  <si>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</si>
  <si>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</si>
  <si>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</si>
  <si>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</si>
  <si>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</si>
  <si>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</si>
  <si>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</si>
  <si>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</si>
  <si>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</si>
  <si>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</si>
  <si>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</si>
  <si>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</si>
  <si>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</si>
  <si>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</si>
  <si>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</si>
  <si>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</si>
  <si>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</si>
  <si>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</si>
  <si>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</si>
  <si>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</si>
  <si>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</si>
  <si>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</si>
  <si>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</si>
  <si>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</si>
  <si>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</si>
  <si>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</si>
  <si>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</si>
  <si>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</si>
  <si>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</si>
  <si>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</si>
  <si>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</si>
  <si>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</si>
  <si>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</si>
  <si>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</si>
  <si>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</si>
  <si>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</si>
  <si>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</si>
  <si>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</si>
  <si>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</si>
  <si>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</si>
  <si>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</si>
  <si>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</si>
  <si>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</si>
  <si>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</si>
  <si>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</si>
  <si>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</si>
  <si>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</si>
  <si>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</si>
  <si>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</si>
  <si>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</si>
  <si>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</si>
  <si>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</si>
  <si>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</si>
  <si>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</si>
  <si>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</si>
  <si>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</si>
  <si>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</si>
  <si>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</si>
  <si>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</si>
  <si>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</si>
  <si>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</si>
  <si>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</si>
  <si>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</si>
  <si>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</si>
  <si>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</si>
  <si>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</si>
  <si>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</si>
  <si>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</si>
  <si>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</si>
  <si>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</si>
  <si>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</si>
  <si>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</si>
  <si>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</si>
  <si>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</si>
  <si>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</si>
  <si>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</si>
  <si>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</si>
  <si>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</si>
  <si>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</si>
  <si>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</si>
  <si>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</si>
  <si>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</si>
  <si>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</si>
  <si>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</si>
  <si>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</si>
  <si>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</si>
  <si>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</si>
  <si>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</si>
  <si>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</si>
  <si>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</si>
  <si>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</si>
  <si>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</si>
  <si>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</si>
  <si>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</si>
  <si>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</si>
  <si>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</si>
  <si>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</si>
  <si>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</si>
  <si>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</si>
  <si>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</si>
  <si>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</si>
  <si>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</si>
  <si>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</si>
  <si>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</si>
  <si>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</si>
  <si>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</si>
  <si>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</si>
  <si>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</si>
  <si>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</si>
  <si>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</si>
  <si>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</si>
  <si>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</si>
  <si>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</si>
  <si>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</si>
  <si>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</si>
  <si>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</si>
  <si>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</si>
  <si>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</si>
  <si>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</si>
  <si>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</si>
  <si>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</si>
  <si>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</si>
  <si>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</si>
  <si>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</si>
  <si>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</si>
  <si>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</si>
  <si>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</si>
  <si>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</si>
  <si>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</si>
  <si>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</si>
  <si>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</si>
  <si>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</si>
  <si>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</si>
  <si>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</si>
  <si>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</si>
  <si>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</si>
  <si>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</si>
  <si>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</si>
  <si>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</si>
  <si>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</si>
  <si>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</si>
  <si>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</si>
  <si>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</si>
  <si>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</si>
  <si>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</si>
  <si>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</si>
  <si>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</si>
  <si>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</si>
  <si>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</si>
  <si>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</si>
  <si>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</si>
  <si>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</si>
  <si>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</si>
  <si>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</si>
  <si>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</si>
  <si>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</si>
  <si>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</si>
  <si>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</si>
  <si>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</si>
  <si>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</si>
  <si>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</si>
  <si>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</si>
  <si>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</si>
  <si>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</si>
  <si>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</si>
  <si>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</si>
  <si>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</si>
  <si>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</si>
  <si>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</si>
  <si>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</si>
  <si>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</si>
  <si>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</si>
  <si>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</si>
  <si>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</si>
  <si>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</si>
  <si>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</si>
  <si>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</si>
  <si>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</si>
  <si>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</si>
  <si>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</si>
  <si>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</si>
  <si>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</si>
  <si>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</si>
  <si>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</si>
  <si>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</si>
  <si>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</si>
  <si>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</si>
  <si>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</si>
  <si>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</si>
  <si>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</si>
  <si>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</si>
  <si>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</si>
  <si>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</si>
  <si>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</si>
  <si>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</si>
  <si>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</si>
  <si>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</si>
  <si>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</si>
  <si>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</si>
  <si>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</si>
  <si>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</si>
  <si>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</si>
  <si>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</si>
  <si>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</si>
  <si>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</si>
  <si>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</si>
  <si>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</si>
  <si>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</si>
  <si>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</si>
  <si>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</si>
  <si>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</si>
  <si>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</si>
  <si>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</si>
  <si>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</si>
  <si>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</si>
  <si>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</si>
  <si>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</si>
  <si>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</si>
  <si>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</si>
  <si>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</si>
  <si>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</si>
  <si>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</si>
  <si>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</si>
  <si>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</si>
  <si>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</si>
  <si>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</si>
  <si>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</si>
  <si>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</si>
  <si>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</si>
  <si>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</si>
  <si>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</si>
  <si>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</si>
  <si>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</si>
  <si>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</si>
  <si>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</si>
  <si>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</si>
  <si>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</si>
  <si>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</si>
  <si>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</si>
  <si>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</si>
  <si>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</si>
  <si>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</si>
  <si>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</si>
  <si>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</si>
  <si>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</si>
  <si>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</si>
  <si>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</si>
  <si>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</si>
  <si>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</si>
  <si>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</si>
  <si>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</si>
  <si>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</si>
  <si>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</si>
  <si>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</si>
  <si>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</si>
  <si>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</si>
  <si>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</si>
  <si>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</si>
  <si>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</si>
  <si>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</si>
  <si>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</si>
  <si>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</si>
  <si>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</si>
  <si>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</si>
  <si>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</si>
  <si>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</si>
  <si>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</si>
  <si>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</si>
  <si>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</si>
  <si>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</si>
  <si>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</si>
  <si>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</si>
  <si>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</si>
  <si>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</si>
  <si>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</si>
  <si>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</si>
  <si>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</si>
  <si>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</si>
  <si>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</si>
  <si>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</si>
  <si>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</si>
  <si>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</si>
  <si>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</si>
  <si>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</si>
  <si>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</si>
  <si>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</si>
  <si>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</si>
  <si>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</si>
  <si>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</si>
  <si>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</si>
  <si>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</si>
  <si>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</si>
  <si>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</si>
  <si>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</si>
  <si>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</si>
  <si>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</si>
  <si>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</si>
  <si>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</si>
  <si>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</si>
  <si>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</si>
  <si>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</si>
  <si>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</si>
  <si>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</si>
  <si>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</si>
  <si>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</si>
  <si>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</si>
  <si>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</si>
  <si>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</si>
  <si>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</si>
  <si>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</si>
  <si>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</si>
  <si>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</si>
  <si>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</si>
  <si>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</si>
  <si>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</si>
  <si>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</si>
  <si>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</si>
  <si>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</si>
  <si>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</si>
  <si>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</si>
  <si>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</si>
  <si>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</si>
  <si>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</si>
  <si>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</si>
  <si>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</si>
  <si>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</si>
  <si>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</si>
  <si>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</si>
  <si>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</si>
  <si>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</si>
  <si>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</si>
  <si>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</si>
  <si>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</si>
  <si>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</si>
  <si>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</si>
  <si>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</si>
  <si>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</si>
  <si>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</si>
  <si>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</si>
  <si>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</si>
  <si>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</si>
  <si>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</si>
  <si>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</si>
  <si>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</si>
  <si>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</si>
  <si>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</si>
  <si>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</si>
  <si>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</si>
  <si>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</si>
  <si>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</si>
  <si>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</si>
  <si>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</si>
  <si>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</si>
  <si>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</si>
  <si>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</si>
  <si>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</si>
  <si>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</si>
  <si>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</si>
  <si>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</si>
  <si>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</si>
  <si>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</si>
  <si>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</si>
  <si>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</si>
  <si>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</si>
  <si>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</si>
  <si>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</si>
  <si>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</si>
  <si>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</si>
  <si>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</si>
  <si>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</si>
  <si>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</si>
  <si>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</si>
  <si>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</si>
  <si>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</si>
  <si>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</si>
  <si>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</si>
  <si>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</si>
  <si>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</si>
  <si>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</si>
  <si>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</si>
  <si>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</si>
  <si>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</si>
  <si>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</si>
  <si>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</si>
  <si>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</si>
  <si>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</si>
  <si>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</si>
  <si>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</si>
  <si>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</si>
  <si>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</si>
  <si>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</si>
  <si>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</si>
  <si>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</si>
  <si>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</si>
  <si>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</si>
  <si>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</si>
  <si>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</si>
  <si>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</si>
  <si>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</si>
  <si>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</si>
  <si>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</si>
  <si>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</si>
  <si>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</si>
  <si>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</si>
  <si>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</si>
  <si>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</si>
  <si>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</si>
  <si>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</si>
  <si>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</si>
  <si>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</si>
  <si>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</si>
  <si>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</si>
  <si>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</si>
  <si>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</si>
  <si>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</si>
  <si>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</si>
  <si>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</si>
  <si>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</si>
  <si>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</si>
  <si>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</si>
  <si>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</si>
  <si>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</si>
  <si>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</si>
  <si>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</si>
  <si>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</si>
  <si>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</si>
  <si>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</si>
  <si>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</si>
  <si>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</si>
  <si>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</si>
  <si>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</si>
  <si>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</si>
  <si>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</si>
  <si>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</si>
  <si>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</si>
  <si>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</si>
  <si>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</si>
  <si>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</si>
  <si>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</si>
  <si>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</si>
  <si>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</si>
  <si>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</si>
  <si>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</si>
  <si>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</si>
  <si>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</si>
  <si>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</si>
  <si>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</si>
  <si>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</si>
  <si>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</si>
  <si>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</si>
  <si>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</si>
  <si>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</si>
  <si>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</si>
  <si>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</si>
  <si>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</si>
  <si>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</si>
  <si>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</si>
  <si>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</si>
  <si>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</si>
  <si>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</si>
  <si>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</si>
  <si>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</si>
  <si>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</si>
  <si>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</si>
  <si>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</si>
  <si>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</si>
  <si>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</si>
  <si>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</si>
  <si>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</si>
  <si>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</si>
  <si>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</si>
  <si>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</si>
  <si>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</si>
  <si>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</si>
  <si>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</si>
  <si>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</si>
  <si>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</si>
  <si>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</si>
  <si>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</si>
  <si>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</si>
  <si>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</si>
  <si>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</si>
  <si>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</si>
  <si>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</si>
  <si>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</si>
  <si>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</si>
  <si>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</si>
  <si>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</si>
  <si>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</si>
  <si>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</si>
  <si>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</si>
  <si>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</si>
  <si>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</si>
  <si>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</si>
  <si>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</si>
  <si>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</si>
  <si>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</si>
  <si>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</si>
  <si>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</si>
  <si>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</si>
  <si>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</si>
  <si>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</si>
  <si>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</si>
  <si>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</si>
  <si>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</si>
  <si>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</si>
  <si>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</si>
  <si>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</si>
  <si>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</si>
  <si>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</si>
  <si>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</si>
  <si>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</si>
  <si>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</si>
  <si>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</si>
  <si>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</si>
  <si>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</si>
  <si>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</si>
  <si>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</si>
  <si>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</si>
  <si>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</si>
  <si>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</si>
  <si>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</si>
  <si>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</si>
  <si>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</si>
  <si>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</si>
  <si>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</si>
  <si>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</si>
  <si>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</si>
  <si>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</si>
  <si>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</si>
  <si>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</si>
  <si>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</si>
  <si>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</si>
  <si>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</si>
  <si>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</si>
  <si>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</si>
  <si>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</si>
  <si>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</si>
  <si>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</si>
  <si>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</si>
  <si>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</si>
  <si>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</si>
  <si>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</si>
  <si>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</si>
  <si>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</si>
  <si>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</si>
  <si>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</si>
  <si>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</si>
  <si>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</si>
  <si>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</si>
  <si>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</si>
  <si>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</si>
  <si>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</si>
  <si>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</si>
  <si>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</si>
  <si>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</si>
  <si>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</si>
  <si>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</si>
  <si>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</si>
  <si>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</si>
  <si>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</si>
  <si>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</si>
  <si>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</si>
  <si>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</si>
  <si>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</si>
  <si>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</si>
  <si>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</si>
  <si>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</si>
  <si>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</si>
  <si>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</si>
  <si>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</si>
  <si>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</si>
  <si>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</si>
  <si>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</si>
  <si>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</si>
  <si>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</si>
  <si>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</si>
  <si>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</si>
  <si>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</si>
  <si>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</si>
  <si>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</si>
  <si>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</si>
  <si>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</si>
  <si>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</si>
  <si>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</si>
  <si>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</si>
  <si>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</si>
  <si>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</si>
  <si>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</si>
  <si>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</si>
  <si>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</si>
  <si>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</si>
  <si>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</si>
  <si>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</si>
  <si>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</si>
  <si>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</si>
  <si>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</si>
  <si>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</si>
  <si>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</si>
  <si>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</si>
  <si>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</si>
  <si>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</si>
  <si>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</si>
  <si>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</si>
  <si>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</si>
  <si>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</si>
  <si>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</si>
  <si>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</si>
  <si>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</si>
  <si>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</si>
  <si>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</si>
  <si>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</si>
  <si>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</si>
  <si>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</si>
  <si>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</si>
  <si>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</si>
  <si>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</si>
  <si>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</si>
  <si>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</si>
  <si>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</si>
  <si>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</si>
  <si>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</si>
  <si>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</si>
  <si>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</si>
  <si>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</si>
  <si>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</si>
  <si>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</si>
  <si>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</si>
  <si>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</si>
  <si>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</si>
  <si>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</si>
  <si>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</si>
  <si>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</si>
  <si>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</si>
  <si>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</si>
  <si>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</si>
  <si>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</si>
  <si>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</si>
  <si>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</si>
  <si>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</si>
  <si>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</si>
  <si>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</si>
  <si>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</si>
  <si>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</si>
  <si>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</si>
  <si>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</si>
  <si>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</si>
  <si>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</si>
  <si>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</si>
  <si>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</si>
  <si>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</si>
  <si>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</si>
  <si>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</si>
  <si>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</si>
  <si>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</si>
  <si>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</si>
  <si>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</si>
  <si>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</si>
  <si>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</si>
  <si>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</si>
  <si>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</si>
  <si>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</si>
  <si>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</si>
  <si>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</si>
  <si>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</si>
  <si>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</si>
  <si>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</si>
  <si>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</si>
  <si>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</si>
  <si>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</si>
  <si>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</si>
  <si>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</si>
  <si>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</si>
  <si>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</si>
  <si>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</si>
  <si>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</si>
  <si>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</si>
  <si>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</si>
  <si>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</si>
  <si>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</si>
  <si>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</si>
  <si>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</si>
  <si>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</si>
  <si>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</si>
  <si>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</si>
  <si>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</si>
  <si>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</si>
  <si>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</si>
  <si>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</si>
  <si>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</si>
  <si>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</si>
  <si>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</si>
  <si>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</si>
  <si>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</si>
  <si>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</si>
  <si>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</si>
  <si>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</si>
  <si>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</si>
  <si>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</si>
  <si>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</si>
  <si>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</si>
  <si>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</si>
  <si>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</si>
  <si>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</si>
  <si>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</si>
  <si>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</si>
  <si>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</si>
  <si>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</si>
  <si>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</si>
  <si>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</si>
  <si>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</si>
  <si>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</si>
  <si>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</si>
  <si>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</si>
  <si>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</si>
  <si>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</si>
  <si>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</si>
  <si>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</si>
  <si>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</si>
  <si>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</si>
  <si>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</si>
  <si>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</si>
  <si>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</si>
  <si>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</si>
  <si>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</si>
  <si>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</si>
  <si>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</si>
  <si>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</si>
  <si>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</si>
  <si>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</si>
  <si>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</si>
  <si>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</si>
  <si>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</si>
  <si>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</si>
  <si>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</si>
  <si>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</si>
  <si>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</si>
  <si>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</si>
  <si>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</si>
  <si>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</si>
  <si>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</si>
  <si>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</si>
  <si>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</si>
  <si>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</si>
  <si>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</si>
  <si>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</si>
  <si>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</si>
  <si>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</si>
  <si>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</si>
  <si>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</si>
  <si>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</si>
  <si>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</si>
  <si>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</si>
  <si>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</si>
  <si>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</si>
  <si>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</si>
  <si>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</si>
  <si>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</si>
  <si>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</si>
  <si>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</si>
  <si>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</si>
  <si>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</si>
  <si>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</si>
  <si>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</si>
  <si>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</si>
  <si>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</si>
  <si>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</si>
  <si>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</si>
  <si>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</si>
  <si>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</si>
  <si>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</si>
  <si>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</si>
  <si>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</si>
  <si>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</si>
  <si>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</si>
  <si>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</si>
  <si>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</si>
  <si>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</si>
  <si>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</si>
  <si>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</si>
  <si>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</si>
  <si>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</si>
  <si>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</si>
  <si>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</si>
  <si>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</si>
  <si>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</si>
  <si>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</si>
  <si>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</si>
  <si>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</si>
  <si>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</si>
  <si>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</si>
  <si>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</si>
  <si>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</si>
  <si>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</si>
  <si>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</si>
  <si>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</si>
  <si>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</si>
  <si>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</si>
  <si>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</si>
  <si>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</si>
  <si>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</si>
  <si>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</si>
  <si>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</si>
  <si>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</si>
  <si>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</si>
  <si>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</si>
  <si>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</si>
  <si>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</si>
  <si>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</si>
  <si>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</si>
  <si>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</si>
  <si>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</si>
  <si>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</si>
  <si>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</si>
  <si>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</si>
  <si>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</si>
  <si>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</si>
  <si>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</si>
  <si>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</si>
  <si>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</si>
  <si>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</si>
  <si>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</si>
  <si>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</si>
  <si>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</si>
  <si>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</si>
  <si>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</si>
  <si>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</si>
  <si>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</si>
  <si>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</si>
  <si>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</si>
  <si>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</si>
  <si>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</si>
  <si>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</si>
  <si>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</si>
  <si>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</si>
  <si>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</si>
  <si>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</si>
  <si>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</si>
  <si>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</si>
  <si>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</si>
  <si>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</si>
  <si>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</si>
  <si>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</si>
  <si>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</si>
  <si>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</si>
  <si>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</si>
  <si>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</si>
  <si>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</si>
  <si>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</si>
  <si>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</si>
  <si>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</si>
  <si>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</si>
  <si>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</si>
  <si>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</si>
  <si>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</si>
  <si>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</si>
  <si>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</si>
  <si>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</si>
  <si>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</si>
  <si>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</si>
  <si>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</si>
  <si>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</si>
  <si>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</si>
  <si>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</si>
  <si>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</si>
  <si>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</si>
  <si>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</si>
  <si>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</si>
  <si>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</si>
  <si>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</si>
  <si>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</si>
  <si>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</si>
  <si>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</si>
  <si>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</si>
  <si>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</si>
  <si>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</si>
  <si>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</si>
  <si>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</si>
  <si>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</si>
  <si>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</si>
  <si>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</si>
  <si>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</si>
  <si>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</si>
  <si>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</si>
  <si>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</si>
  <si>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</si>
  <si>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</si>
  <si>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</si>
  <si>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</si>
  <si>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</si>
  <si>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</si>
  <si>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</si>
  <si>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</si>
  <si>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</si>
  <si>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</si>
  <si>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</si>
  <si>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</si>
  <si>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</si>
  <si>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</si>
  <si>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</si>
  <si>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</si>
  <si>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</si>
  <si>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</si>
  <si>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</si>
  <si>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</si>
  <si>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</si>
  <si>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</si>
  <si>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</si>
  <si>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</si>
  <si>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</si>
  <si>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</si>
  <si>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</si>
  <si>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</si>
  <si>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</si>
  <si>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</si>
  <si>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</si>
  <si>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</si>
  <si>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</si>
  <si>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</si>
  <si>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</si>
  <si>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</si>
  <si>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</si>
  <si>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</si>
  <si>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</si>
  <si>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</si>
  <si>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</si>
  <si>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</si>
  <si>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</si>
  <si>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</si>
  <si>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</si>
  <si>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</si>
  <si>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</si>
  <si>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</si>
  <si>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</si>
  <si>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</si>
  <si>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</si>
  <si>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</si>
  <si>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</si>
  <si>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</si>
  <si>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</si>
  <si>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</si>
  <si>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</si>
  <si>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</si>
  <si>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</si>
  <si>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</si>
  <si>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</si>
  <si>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</si>
  <si>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</si>
  <si>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</si>
  <si>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</si>
  <si>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</si>
  <si>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</si>
  <si>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</si>
  <si>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</si>
  <si>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</si>
  <si>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</si>
  <si>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</si>
  <si>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</si>
  <si>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</si>
  <si>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</si>
  <si>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</si>
  <si>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</si>
  <si>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</si>
  <si>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</si>
  <si>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</si>
  <si>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</si>
  <si>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</si>
  <si>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</si>
  <si>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</si>
  <si>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</si>
  <si>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</si>
  <si>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</si>
  <si>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</si>
  <si>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</si>
  <si>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</si>
  <si>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</si>
  <si>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</si>
  <si>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</si>
  <si>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</si>
  <si>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</si>
  <si>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</si>
  <si>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</si>
  <si>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</si>
  <si>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</si>
  <si>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</si>
  <si>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</si>
  <si>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</si>
  <si>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</si>
  <si>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</si>
  <si>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</si>
  <si>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</si>
  <si>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</si>
  <si>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</si>
  <si>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</si>
  <si>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</si>
  <si>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</si>
  <si>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</si>
  <si>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</si>
  <si>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</si>
  <si>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</si>
  <si>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</si>
  <si>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</si>
  <si>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</si>
  <si>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</si>
  <si>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</si>
  <si>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</si>
  <si>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</si>
  <si>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</si>
  <si>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</si>
  <si>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</si>
  <si>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</si>
  <si>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</si>
  <si>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</si>
  <si>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</si>
  <si>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</si>
  <si>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</si>
  <si>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</si>
  <si>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</si>
  <si>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</si>
  <si>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</si>
  <si>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</si>
  <si>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</si>
  <si>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</si>
  <si>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</si>
  <si>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</si>
  <si>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</si>
  <si>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</si>
  <si>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</si>
  <si>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</si>
  <si>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</si>
  <si>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</si>
  <si>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</si>
  <si>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</si>
  <si>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</si>
  <si>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</si>
  <si>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</si>
  <si>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</si>
  <si>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</si>
  <si>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</si>
  <si>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</si>
  <si>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</si>
  <si>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</si>
  <si>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</si>
  <si>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</si>
  <si>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</si>
  <si>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</si>
  <si>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</si>
  <si>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</si>
  <si>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</si>
  <si>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</si>
  <si>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</si>
  <si>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</si>
  <si>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</si>
  <si>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</si>
  <si>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</si>
  <si>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</si>
  <si>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</si>
  <si>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</si>
  <si>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</si>
  <si>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</si>
  <si>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</si>
  <si>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</si>
  <si>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</si>
  <si>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</si>
  <si>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</si>
  <si>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</si>
  <si>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</si>
  <si>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</si>
  <si>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</si>
  <si>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</si>
  <si>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</si>
  <si>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</si>
  <si>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</si>
  <si>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</si>
  <si>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</si>
  <si>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</si>
  <si>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</si>
  <si>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</si>
  <si>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</si>
  <si>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</si>
  <si>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</si>
  <si>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</si>
  <si>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</si>
  <si>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</si>
  <si>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</si>
  <si>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</si>
  <si>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</si>
  <si>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</si>
  <si>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</si>
  <si>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</si>
  <si>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</si>
  <si>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</si>
  <si>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</si>
  <si>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</si>
  <si>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</si>
  <si>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</si>
  <si>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</si>
  <si>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</si>
  <si>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</si>
  <si>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</si>
  <si>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</si>
  <si>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</si>
  <si>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</si>
  <si>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</si>
  <si>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</si>
  <si>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</si>
  <si>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</si>
  <si>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</si>
  <si>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</si>
  <si>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</si>
  <si>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</si>
  <si>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</si>
  <si>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</si>
  <si>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</si>
  <si>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</si>
  <si>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</si>
  <si>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</si>
  <si>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</si>
  <si>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</si>
  <si>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</si>
  <si>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</si>
  <si>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</si>
  <si>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</si>
  <si>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</si>
  <si>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</si>
  <si>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</si>
  <si>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</si>
  <si>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</si>
  <si>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</si>
  <si>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</si>
  <si>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</si>
  <si>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</si>
  <si>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</si>
  <si>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</si>
  <si>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</si>
  <si>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</si>
  <si>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</si>
  <si>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</si>
  <si>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</si>
  <si>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</si>
  <si>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</si>
  <si>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</si>
  <si>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</si>
  <si>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</si>
  <si>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</si>
  <si>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</si>
  <si>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</si>
  <si>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</si>
  <si>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</si>
  <si>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</si>
  <si>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</si>
  <si>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</si>
  <si>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</si>
  <si>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</si>
  <si>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</si>
  <si>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</si>
  <si>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</si>
  <si>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</si>
  <si>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</si>
  <si>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</si>
  <si>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</si>
  <si>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</si>
  <si>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</si>
  <si>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</si>
  <si>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</si>
  <si>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</si>
  <si>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</si>
  <si>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</si>
  <si>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</si>
  <si>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</si>
  <si>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</si>
  <si>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</si>
  <si>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</si>
  <si>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</si>
  <si>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</si>
  <si>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</si>
  <si>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</si>
  <si>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</si>
  <si>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</si>
  <si>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</si>
  <si>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</si>
  <si>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</si>
  <si>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</si>
  <si>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</si>
  <si>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</si>
  <si>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</si>
  <si>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</si>
  <si>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</si>
  <si>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</si>
  <si>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</si>
  <si>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</si>
  <si>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</si>
  <si>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</si>
  <si>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</si>
  <si>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</si>
  <si>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</si>
  <si>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</si>
  <si>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</si>
  <si>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</si>
  <si>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</si>
  <si>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</si>
  <si>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</si>
  <si>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</si>
  <si>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</si>
  <si>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</si>
  <si>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</si>
  <si>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</si>
  <si>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</si>
  <si>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</si>
  <si>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</si>
  <si>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</si>
  <si>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</si>
  <si>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</si>
  <si>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</si>
  <si>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</si>
  <si>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</si>
  <si>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</si>
  <si>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</si>
  <si>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</si>
  <si>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</si>
  <si>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</si>
  <si>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</si>
  <si>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</si>
  <si>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</si>
  <si>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</si>
  <si>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</si>
  <si>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</si>
  <si>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</si>
  <si>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</si>
  <si>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</si>
  <si>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</si>
  <si>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</si>
  <si>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</si>
  <si>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</si>
  <si>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</si>
  <si>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</si>
  <si>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</si>
  <si>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</si>
  <si>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</si>
  <si>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</si>
  <si>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</si>
  <si>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</si>
  <si>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</si>
  <si>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</si>
  <si>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</si>
  <si>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</si>
  <si>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</si>
  <si>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</si>
  <si>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</si>
  <si>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</si>
  <si>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</si>
  <si>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</si>
  <si>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</si>
  <si>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</si>
  <si>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</si>
  <si>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</si>
  <si>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</si>
  <si>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</si>
  <si>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</si>
  <si>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</si>
  <si>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</si>
  <si>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</si>
  <si>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</si>
  <si>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</si>
  <si>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</si>
  <si>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</si>
  <si>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</si>
  <si>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</si>
  <si>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</si>
  <si>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</si>
  <si>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</si>
  <si>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</si>
  <si>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</si>
  <si>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</si>
  <si>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</si>
  <si>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</si>
  <si>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</si>
  <si>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</si>
  <si>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</si>
  <si>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</si>
  <si>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</si>
  <si>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</si>
  <si>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</si>
  <si>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</si>
  <si>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</si>
  <si>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</si>
  <si>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</si>
  <si>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</si>
  <si>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</si>
  <si>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</si>
  <si>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</si>
  <si>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</si>
  <si>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</si>
  <si>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</si>
  <si>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</si>
  <si>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</si>
  <si>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</si>
  <si>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</si>
  <si>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</si>
  <si>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</si>
  <si>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</si>
  <si>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</si>
  <si>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</si>
  <si>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</si>
  <si>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</si>
  <si>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</si>
  <si>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</si>
  <si>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</si>
  <si>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</si>
  <si>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</si>
  <si>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</si>
  <si>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</si>
  <si>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</si>
  <si>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</si>
  <si>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</si>
  <si>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</si>
  <si>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</si>
  <si>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</si>
  <si>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</si>
  <si>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</si>
  <si>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</si>
  <si>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</si>
  <si>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</si>
  <si>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</si>
  <si>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</si>
  <si>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</si>
  <si>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</si>
  <si>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</si>
  <si>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</si>
  <si>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</si>
  <si>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</si>
  <si>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</si>
  <si>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</si>
  <si>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</si>
  <si>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</si>
  <si>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</si>
  <si>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</si>
  <si>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</si>
  <si>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</si>
  <si>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</si>
  <si>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</si>
  <si>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</si>
  <si>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</si>
  <si>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</si>
  <si>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</si>
  <si>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</si>
  <si>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</si>
  <si>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</si>
  <si>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</si>
  <si>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</si>
  <si>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</si>
  <si>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</si>
  <si>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</si>
  <si>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</si>
  <si>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</si>
  <si>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</si>
  <si>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</si>
  <si>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</si>
  <si>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</si>
  <si>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</si>
  <si>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</si>
  <si>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</si>
  <si>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</si>
  <si>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</si>
  <si>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</si>
  <si>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</si>
  <si>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</si>
  <si>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</si>
  <si>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</si>
  <si>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</si>
  <si>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</si>
  <si>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</si>
  <si>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</si>
  <si>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</si>
  <si>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</si>
  <si>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</si>
  <si>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</si>
  <si>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</si>
  <si>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</si>
  <si>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</si>
  <si>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</si>
  <si>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</si>
  <si>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</si>
  <si>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</si>
  <si>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</si>
  <si>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</si>
  <si>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</si>
  <si>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</si>
  <si>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</si>
  <si>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</si>
  <si>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</si>
  <si>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</si>
  <si>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</si>
  <si>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</si>
  <si>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</si>
  <si>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</si>
  <si>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</si>
  <si>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</si>
  <si>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</si>
  <si>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</si>
  <si>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</si>
  <si>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</si>
  <si>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</si>
  <si>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</si>
  <si>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</si>
  <si>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</si>
  <si>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</si>
  <si>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</si>
  <si>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</si>
  <si>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</si>
  <si>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</si>
  <si>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</si>
  <si>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</si>
  <si>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</si>
  <si>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</si>
  <si>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</si>
  <si>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</si>
  <si>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</si>
  <si>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</si>
  <si>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</si>
  <si>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</si>
  <si>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</si>
  <si>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</si>
  <si>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</si>
  <si>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</si>
  <si>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</si>
  <si>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</si>
  <si>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</si>
  <si>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</si>
  <si>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</si>
  <si>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</si>
  <si>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</si>
  <si>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</si>
  <si>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</si>
  <si>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</si>
  <si>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</si>
  <si>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</si>
  <si>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</si>
  <si>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</si>
  <si>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</si>
  <si>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</si>
  <si>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</si>
  <si>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</si>
  <si>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</si>
  <si>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</si>
  <si>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</si>
  <si>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</si>
  <si>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</si>
  <si>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</si>
  <si>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</si>
  <si>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</si>
  <si>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</si>
  <si>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</si>
  <si>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</si>
  <si>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</si>
  <si>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</si>
  <si>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</si>
  <si>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</si>
  <si>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</si>
  <si>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</si>
  <si>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</si>
  <si>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</si>
  <si>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</si>
  <si>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</si>
  <si>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</si>
  <si>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</si>
  <si>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</si>
  <si>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</si>
  <si>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</si>
  <si>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</si>
  <si>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</si>
  <si>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</si>
  <si>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</si>
  <si>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</si>
  <si>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</si>
  <si>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</si>
  <si>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</si>
  <si>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</si>
  <si>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</si>
  <si>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</si>
  <si>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</si>
  <si>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</si>
  <si>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</si>
  <si>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</si>
  <si>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</si>
  <si>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</si>
  <si>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</si>
  <si>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</si>
  <si>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</si>
  <si>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</si>
  <si>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</si>
  <si>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</si>
  <si>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</si>
  <si>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</si>
  <si>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</si>
  <si>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</si>
  <si>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</si>
  <si>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</si>
  <si>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</si>
  <si>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</si>
  <si>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</si>
  <si>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</si>
  <si>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</si>
  <si>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</si>
  <si>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</si>
  <si>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</si>
  <si>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</si>
  <si>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</si>
  <si>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</si>
  <si>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</si>
  <si>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</si>
  <si>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</si>
  <si>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</si>
  <si>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</si>
  <si>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</si>
  <si>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</si>
  <si>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</si>
  <si>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</si>
  <si>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</si>
  <si>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</si>
  <si>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</si>
  <si>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</si>
  <si>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</si>
  <si>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</si>
  <si>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</si>
  <si>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</si>
  <si>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</si>
  <si>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</si>
  <si>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</si>
  <si>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</si>
  <si>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</si>
  <si>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</si>
  <si>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</si>
  <si>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</si>
  <si>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</si>
  <si>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</si>
  <si>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</si>
  <si>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</si>
  <si>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</si>
  <si>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</si>
  <si>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</si>
  <si>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</si>
  <si>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</si>
  <si>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</si>
  <si>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</si>
  <si>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</si>
  <si>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</si>
  <si>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</si>
  <si>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</si>
  <si>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</si>
  <si>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</si>
  <si>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</si>
  <si>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</si>
  <si>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</si>
  <si>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</si>
  <si>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</si>
  <si>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</si>
  <si>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</si>
  <si>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</si>
  <si>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</si>
  <si>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</si>
  <si>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</si>
  <si>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</si>
  <si>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</si>
  <si>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</si>
  <si>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</si>
  <si>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</si>
  <si>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</si>
  <si>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</si>
  <si>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</si>
  <si>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</si>
  <si>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</si>
  <si>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</si>
  <si>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</si>
  <si>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</si>
  <si>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</si>
  <si>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</si>
  <si>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</si>
  <si>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</si>
  <si>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</si>
  <si>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</si>
  <si>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</si>
  <si>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</si>
  <si>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</si>
  <si>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</si>
  <si>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</si>
  <si>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</si>
  <si>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</si>
  <si>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</si>
  <si>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</si>
  <si>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</si>
  <si>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</si>
  <si>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</si>
  <si>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</si>
  <si>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</si>
  <si>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</si>
  <si>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</si>
  <si>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</si>
  <si>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</si>
  <si>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</si>
  <si>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</si>
  <si>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</si>
  <si>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</si>
  <si>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</si>
  <si>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</si>
  <si>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</si>
  <si>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</si>
  <si>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</si>
  <si>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</si>
  <si>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</si>
  <si>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</si>
  <si>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</si>
  <si>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</si>
  <si>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</si>
  <si>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</si>
  <si>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</si>
  <si>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</si>
  <si>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</si>
  <si>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</si>
  <si>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</si>
  <si>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</si>
  <si>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</si>
  <si>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</si>
  <si>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</si>
  <si>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</si>
  <si>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</si>
  <si>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</si>
  <si>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</si>
  <si>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</si>
  <si>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</si>
  <si>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</si>
  <si>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</si>
  <si>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</si>
  <si>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</si>
  <si>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</si>
  <si>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</si>
  <si>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</si>
  <si>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</si>
  <si>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</si>
  <si>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</si>
  <si>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</si>
  <si>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</si>
  <si>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</si>
  <si>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</si>
  <si>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</si>
  <si>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</si>
  <si>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</si>
  <si>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</si>
  <si>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</si>
  <si>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</si>
  <si>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</si>
  <si>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</si>
  <si>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</si>
  <si>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</si>
  <si>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</si>
  <si>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</si>
  <si>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</si>
  <si>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</si>
  <si>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</si>
  <si>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</si>
  <si>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</si>
  <si>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</si>
  <si>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</si>
  <si>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</si>
  <si>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</si>
  <si>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</si>
  <si>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</si>
  <si>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</si>
  <si>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</si>
  <si>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</si>
  <si>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</si>
  <si>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</si>
  <si>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</si>
  <si>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</si>
  <si>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</si>
  <si>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</si>
  <si>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</si>
  <si>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</si>
  <si>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</si>
  <si>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</si>
  <si>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</si>
  <si>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</si>
  <si>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</si>
  <si>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</si>
  <si>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</si>
  <si>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</si>
  <si>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</si>
  <si>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</si>
  <si>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</si>
  <si>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</si>
  <si>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</si>
  <si>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</si>
  <si>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</si>
  <si>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</si>
  <si>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</si>
  <si>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</si>
  <si>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</si>
  <si>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</si>
  <si>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</si>
  <si>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</si>
  <si>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</si>
  <si>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</si>
  <si>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</si>
  <si>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</si>
  <si>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</si>
  <si>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</si>
  <si>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</si>
  <si>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</si>
  <si>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</si>
  <si>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</si>
  <si>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</si>
  <si>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</si>
  <si>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</si>
  <si>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</si>
  <si>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</si>
  <si>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</si>
  <si>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</si>
  <si>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</si>
  <si>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</si>
  <si>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</si>
  <si>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</si>
  <si>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</si>
  <si>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</si>
  <si>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</si>
  <si>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</si>
  <si>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</si>
  <si>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</si>
  <si>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</si>
  <si>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</si>
  <si>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</si>
  <si>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</si>
  <si>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</si>
  <si>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</si>
  <si>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</si>
  <si>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</si>
  <si>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</si>
  <si>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</si>
  <si>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</si>
  <si>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</si>
  <si>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</si>
  <si>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</si>
  <si>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</si>
  <si>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</si>
  <si>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</si>
  <si>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</si>
  <si>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</si>
  <si>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</si>
  <si>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</si>
  <si>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</si>
  <si>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</si>
  <si>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</si>
  <si>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</si>
  <si>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</si>
  <si>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</si>
  <si>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</si>
  <si>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</si>
  <si>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</si>
  <si>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</si>
  <si>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</si>
  <si>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</si>
  <si>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</si>
  <si>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</si>
  <si>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</si>
  <si>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</si>
  <si>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</si>
  <si>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</si>
  <si>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</si>
  <si>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</si>
  <si>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</si>
  <si>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</si>
  <si>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</si>
  <si>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</si>
  <si>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</si>
  <si>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</si>
  <si>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</si>
  <si>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</si>
  <si>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</si>
  <si>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</si>
  <si>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</si>
  <si>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</si>
  <si>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</si>
  <si>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</si>
  <si>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</si>
  <si>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</si>
  <si>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</si>
  <si>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</si>
  <si>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</si>
  <si>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</si>
  <si>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</si>
  <si>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</si>
  <si>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</si>
  <si>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</si>
  <si>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</si>
  <si>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</si>
  <si>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</si>
  <si>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</si>
  <si>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</si>
  <si>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</si>
  <si>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</si>
  <si>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</si>
  <si>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</si>
  <si>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</si>
  <si>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</si>
  <si>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</si>
  <si>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</si>
  <si>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</si>
  <si>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</si>
  <si>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</si>
  <si>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</si>
  <si>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</si>
  <si>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</si>
  <si>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</si>
  <si>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</si>
  <si>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</si>
  <si>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</si>
  <si>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</si>
  <si>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</si>
  <si>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</si>
  <si>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</si>
  <si>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</si>
  <si>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</si>
  <si>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</si>
  <si>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</si>
  <si>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</si>
  <si>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</si>
  <si>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</si>
  <si>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</si>
  <si>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</si>
  <si>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</si>
  <si>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</si>
  <si>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</si>
  <si>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</si>
  <si>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</si>
  <si>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</si>
  <si>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</si>
  <si>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</si>
  <si>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</si>
  <si>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</si>
  <si>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</si>
  <si>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</si>
  <si>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</si>
  <si>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</si>
  <si>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</si>
  <si>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</si>
  <si>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</si>
  <si>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</si>
  <si>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</si>
  <si>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</si>
  <si>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</si>
  <si>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</si>
  <si>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</si>
  <si>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</si>
  <si>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</si>
  <si>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</si>
  <si>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</si>
  <si>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</si>
  <si>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</si>
  <si>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</si>
  <si>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</si>
  <si>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</si>
  <si>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</si>
  <si>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</si>
  <si>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</si>
  <si>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</si>
  <si>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</si>
  <si>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</si>
  <si>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</si>
  <si>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</si>
  <si>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</si>
  <si>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</si>
  <si>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</si>
  <si>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</si>
  <si>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</si>
  <si>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</si>
  <si>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</si>
  <si>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</si>
  <si>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</si>
  <si>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</si>
  <si>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</si>
  <si>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</si>
  <si>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</si>
  <si>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</si>
  <si>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</si>
  <si>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</si>
  <si>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</si>
  <si>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</si>
  <si>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</si>
  <si>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</si>
  <si>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</si>
  <si>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</si>
  <si>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</si>
  <si>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</si>
  <si>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</si>
  <si>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</si>
  <si>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</si>
  <si>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</si>
  <si>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</si>
  <si>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</si>
  <si>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</si>
  <si>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</si>
  <si>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</si>
  <si>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</si>
  <si>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</si>
  <si>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</si>
  <si>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</si>
  <si>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</si>
  <si>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</si>
  <si>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</si>
  <si>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</si>
  <si>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</si>
  <si>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</si>
  <si>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</si>
  <si>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</si>
  <si>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</si>
  <si>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</si>
  <si>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</si>
  <si>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</si>
  <si>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</si>
  <si>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</si>
  <si>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</si>
  <si>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</si>
  <si>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</si>
  <si>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</si>
  <si>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</si>
  <si>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</si>
  <si>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</si>
  <si>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</si>
  <si>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</si>
  <si>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</si>
  <si>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</si>
  <si>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</si>
  <si>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</si>
  <si>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</si>
  <si>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</si>
  <si>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</si>
  <si>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</si>
  <si>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</si>
  <si>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</si>
  <si>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</si>
  <si>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</si>
  <si>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</si>
  <si>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</si>
  <si>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</si>
  <si>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</si>
  <si>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</si>
  <si>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</si>
  <si>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</si>
  <si>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</si>
  <si>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</si>
  <si>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</si>
  <si>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</si>
  <si>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</si>
  <si>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</si>
  <si>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</si>
  <si>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</si>
  <si>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</si>
  <si>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</si>
  <si>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</si>
  <si>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</si>
  <si>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</si>
  <si>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</si>
  <si>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</si>
  <si>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</si>
  <si>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</si>
  <si>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</si>
  <si>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</si>
  <si>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</si>
  <si>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</si>
  <si>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</si>
  <si>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</si>
  <si>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</si>
  <si>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</si>
  <si>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</si>
  <si>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</si>
  <si>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</si>
  <si>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</si>
  <si>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</si>
  <si>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</si>
  <si>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</si>
  <si>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</si>
  <si>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</si>
  <si>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</si>
  <si>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</si>
  <si>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</si>
  <si>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</si>
  <si>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</si>
  <si>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</si>
  <si>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</si>
  <si>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</si>
  <si>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</si>
  <si>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</si>
  <si>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</si>
  <si>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</si>
  <si>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</si>
  <si>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</si>
  <si>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</si>
  <si>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</si>
  <si>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</si>
  <si>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</si>
  <si>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</si>
  <si>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</si>
  <si>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</si>
  <si>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</si>
  <si>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</si>
  <si>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</si>
  <si>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</si>
  <si>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</si>
  <si>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</si>
  <si>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</si>
  <si>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</si>
  <si>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</si>
  <si>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</si>
  <si>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</si>
  <si>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</si>
  <si>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</si>
  <si>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</si>
  <si>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</si>
  <si>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</si>
  <si>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</si>
  <si>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</si>
  <si>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</si>
  <si>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</si>
  <si>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</si>
  <si>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</si>
  <si>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</si>
  <si>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</si>
  <si>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</si>
  <si>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</si>
  <si>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</si>
  <si>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</si>
  <si>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</si>
  <si>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</si>
  <si>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</si>
  <si>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</si>
  <si>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</si>
  <si>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</si>
  <si>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</si>
  <si>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</si>
  <si>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</si>
  <si>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</si>
  <si>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</si>
  <si>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</si>
  <si>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</si>
  <si>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</si>
  <si>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</si>
  <si>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</si>
  <si>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</si>
  <si>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</si>
  <si>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</si>
  <si>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</si>
  <si>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</si>
  <si>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</si>
  <si>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</si>
  <si>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</si>
  <si>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</si>
  <si>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</si>
  <si>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</si>
  <si>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</si>
  <si>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</si>
  <si>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</si>
  <si>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</si>
  <si>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</si>
  <si>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</si>
  <si>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</si>
  <si>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</si>
  <si>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</si>
  <si>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</si>
  <si>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</si>
  <si>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</si>
  <si>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</si>
  <si>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</si>
  <si>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</si>
  <si>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</si>
  <si>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</si>
  <si>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</si>
  <si>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</si>
  <si>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</si>
  <si>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</si>
  <si>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</si>
  <si>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</si>
  <si>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</si>
  <si>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</si>
  <si>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</si>
  <si>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</si>
  <si>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</si>
  <si>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</si>
  <si>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</si>
  <si>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</si>
  <si>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</si>
  <si>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</si>
  <si>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</si>
  <si>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</si>
  <si>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</si>
  <si>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</si>
  <si>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</si>
  <si>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</si>
  <si>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</si>
  <si>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</si>
  <si>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</si>
  <si>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</si>
  <si>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</si>
  <si>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</si>
  <si>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</si>
  <si>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</si>
  <si>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</si>
  <si>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</si>
  <si>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</si>
  <si>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</si>
  <si>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</si>
  <si>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</si>
  <si>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</si>
  <si>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</si>
  <si>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</si>
  <si>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</si>
  <si>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</si>
  <si>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</si>
  <si>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</si>
  <si>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</si>
  <si>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</si>
  <si>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</si>
  <si>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</si>
  <si>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</si>
  <si>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</si>
  <si>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</si>
  <si>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</si>
  <si>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</si>
  <si>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</si>
  <si>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</si>
  <si>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</si>
  <si>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</si>
  <si>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</si>
  <si>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</si>
  <si>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</si>
  <si>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</si>
  <si>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</si>
  <si>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</si>
  <si>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</si>
  <si>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</si>
  <si>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</si>
  <si>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</si>
  <si>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</si>
  <si>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</si>
  <si>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</si>
  <si>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</si>
  <si>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</si>
  <si>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</si>
  <si>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</si>
  <si>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</si>
  <si>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</si>
  <si>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</si>
  <si>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</si>
  <si>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</si>
  <si>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</si>
  <si>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</si>
  <si>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</si>
  <si>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</si>
  <si>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</si>
  <si>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</si>
  <si>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</si>
  <si>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</si>
  <si>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</si>
  <si>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</si>
  <si>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</si>
  <si>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</si>
  <si>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</si>
  <si>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</si>
  <si>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</si>
  <si>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</si>
  <si>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</si>
  <si>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</si>
  <si>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</si>
  <si>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</si>
  <si>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</si>
  <si>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</si>
  <si>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</si>
  <si>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</si>
  <si>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</si>
  <si>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</si>
  <si>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</si>
  <si>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</si>
  <si>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</si>
  <si>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</si>
  <si>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</si>
  <si>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</si>
  <si>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</si>
  <si>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</si>
  <si>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</si>
  <si>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</si>
  <si>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</si>
  <si>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</si>
  <si>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</si>
  <si>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</si>
  <si>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</si>
  <si>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</si>
  <si>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</si>
  <si>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</si>
  <si>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</si>
  <si>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</si>
  <si>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</si>
  <si>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</si>
  <si>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</si>
  <si>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</si>
  <si>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</si>
  <si>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</si>
  <si>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</si>
  <si>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</si>
  <si>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</si>
  <si>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</si>
  <si>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</si>
  <si>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</si>
  <si>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</si>
  <si>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</si>
  <si>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</si>
  <si>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</si>
  <si>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</si>
  <si>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</si>
  <si>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</si>
  <si>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</si>
  <si>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</si>
  <si>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</si>
  <si>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</si>
  <si>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</si>
  <si>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</si>
  <si>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</si>
  <si>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</si>
  <si>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</si>
  <si>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</si>
  <si>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</si>
  <si>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</si>
  <si>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</si>
  <si>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</si>
  <si>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</si>
  <si>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</si>
  <si>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</si>
  <si>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</si>
  <si>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</si>
  <si>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</si>
  <si>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</si>
  <si>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</si>
  <si>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</si>
  <si>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</si>
  <si>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</si>
  <si>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</si>
  <si>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</si>
  <si>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</si>
  <si>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</si>
  <si>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</si>
  <si>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</si>
  <si>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</si>
  <si>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</si>
  <si>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</si>
  <si>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</si>
  <si>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</si>
  <si>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</si>
  <si>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</si>
  <si>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</si>
  <si>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</si>
  <si>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</si>
  <si>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</si>
  <si>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</si>
  <si>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</si>
  <si>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</si>
  <si>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</si>
  <si>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</si>
  <si>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</si>
  <si>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</si>
  <si>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</si>
  <si>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</si>
  <si>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</si>
  <si>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</si>
  <si>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</si>
  <si>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</si>
  <si>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</si>
  <si>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</si>
  <si>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</si>
  <si>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</si>
  <si>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</si>
  <si>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</si>
  <si>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</si>
  <si>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</si>
  <si>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</si>
  <si>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</si>
  <si>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</si>
  <si>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</si>
  <si>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</si>
  <si>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</si>
  <si>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</si>
  <si>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</si>
  <si>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</si>
  <si>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</si>
  <si>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</si>
  <si>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</si>
  <si>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</si>
  <si>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</si>
  <si>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</si>
  <si>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</si>
  <si>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</si>
  <si>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</si>
  <si>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</si>
  <si>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</si>
  <si>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</si>
  <si>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</si>
  <si>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</si>
  <si>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</si>
  <si>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</si>
  <si>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</si>
  <si>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</si>
  <si>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</si>
  <si>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</si>
  <si>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</si>
  <si>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</si>
  <si>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</si>
  <si>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</si>
  <si>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</si>
  <si>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</si>
  <si>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</si>
  <si>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</si>
  <si>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</si>
  <si>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</si>
  <si>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</si>
  <si>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</si>
  <si>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</si>
  <si>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</si>
  <si>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</si>
  <si>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</si>
  <si>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</si>
  <si>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</si>
  <si>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</si>
  <si>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</si>
  <si>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</si>
  <si>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</si>
  <si>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</si>
  <si>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</si>
  <si>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</si>
  <si>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</si>
  <si>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</si>
  <si>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</si>
  <si>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</si>
  <si>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</si>
  <si>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</si>
  <si>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</si>
  <si>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</si>
  <si>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</si>
  <si>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</si>
  <si>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</si>
  <si>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</si>
  <si>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</si>
  <si>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</si>
  <si>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</si>
  <si>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</si>
  <si>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</si>
  <si>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</si>
  <si>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</si>
  <si>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</si>
  <si>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</si>
  <si>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</si>
  <si>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</si>
  <si>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</si>
  <si>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</si>
  <si>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</si>
  <si>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</si>
  <si>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</si>
  <si>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</si>
  <si>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</si>
  <si>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</si>
  <si>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</si>
  <si>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</si>
  <si>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</si>
  <si>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</si>
  <si>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</si>
  <si>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</si>
  <si>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</si>
  <si>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</si>
  <si>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</si>
  <si>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</si>
  <si>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</si>
  <si>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</si>
  <si>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</si>
  <si>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</si>
  <si>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</si>
  <si>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</si>
  <si>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</si>
  <si>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</si>
  <si>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</si>
  <si>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</si>
  <si>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</si>
  <si>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</si>
  <si>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</si>
  <si>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</si>
  <si>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</si>
  <si>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</si>
  <si>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</si>
  <si>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</si>
  <si>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</si>
  <si>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</si>
  <si>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</si>
  <si>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</si>
  <si>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</si>
  <si>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</si>
  <si>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</si>
  <si>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</si>
  <si>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</si>
  <si>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</si>
  <si>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</si>
  <si>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</si>
  <si>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</si>
  <si>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</si>
  <si>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</si>
  <si>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</si>
  <si>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</si>
  <si>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</si>
  <si>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</si>
  <si>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</si>
  <si>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</si>
  <si>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</si>
  <si>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</si>
  <si>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</si>
  <si>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</si>
  <si>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</si>
  <si>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</si>
  <si>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</si>
  <si>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</si>
  <si>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</si>
  <si>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</si>
  <si>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</si>
  <si>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</si>
  <si>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</si>
  <si>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</si>
  <si>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</si>
  <si>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</si>
  <si>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</si>
  <si>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</si>
  <si>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</si>
  <si>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</si>
  <si>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</si>
  <si>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</si>
  <si>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</si>
  <si>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</si>
  <si>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</si>
  <si>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</si>
  <si>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</si>
  <si>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</si>
  <si>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</si>
  <si>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</si>
  <si>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</si>
  <si>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</si>
  <si>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</si>
  <si>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</si>
  <si>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</si>
  <si>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</si>
  <si>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</si>
  <si>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</si>
  <si>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</si>
  <si>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</si>
  <si>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</si>
  <si>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</si>
  <si>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</si>
  <si>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</si>
  <si>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</si>
  <si>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</si>
  <si>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</si>
  <si>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</si>
  <si>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</si>
  <si>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</si>
  <si>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</si>
  <si>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</si>
  <si>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</si>
  <si>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</si>
  <si>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</si>
  <si>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</si>
  <si>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</si>
  <si>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</si>
  <si>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</si>
  <si>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</si>
  <si>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</si>
  <si>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</si>
  <si>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</si>
  <si>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</si>
  <si>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</si>
  <si>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</si>
  <si>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</si>
  <si>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</si>
  <si>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</si>
  <si>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</si>
  <si>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</si>
  <si>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</si>
  <si>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</si>
  <si>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</si>
  <si>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</si>
  <si>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</si>
  <si>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</si>
  <si>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</si>
  <si>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</si>
  <si>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</si>
  <si>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</si>
  <si>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</si>
  <si>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</si>
  <si>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</si>
  <si>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</si>
  <si>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</si>
  <si>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</si>
  <si>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</si>
  <si>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</si>
  <si>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</si>
  <si>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</si>
  <si>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</si>
  <si>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</si>
  <si>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</si>
  <si>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</si>
  <si>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</si>
  <si>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</si>
  <si>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</si>
  <si>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</si>
  <si>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</si>
  <si>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</si>
  <si>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</si>
  <si>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</si>
  <si>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</si>
  <si>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</si>
  <si>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</si>
  <si>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</si>
  <si>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</si>
  <si>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</si>
  <si>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</si>
  <si>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</si>
  <si>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</si>
  <si>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</si>
  <si>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</si>
  <si>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</si>
  <si>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</si>
  <si>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</si>
  <si>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</si>
  <si>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</si>
  <si>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</si>
  <si>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</si>
  <si>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</si>
  <si>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</si>
  <si>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</si>
  <si>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</si>
  <si>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</si>
  <si>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</si>
  <si>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</si>
  <si>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</si>
  <si>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</si>
  <si>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</si>
  <si>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</si>
  <si>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</si>
  <si>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</si>
  <si>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</si>
  <si>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</si>
  <si>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</si>
  <si>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</si>
  <si>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</si>
  <si>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</si>
  <si>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</si>
  <si>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</si>
  <si>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</si>
  <si>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</si>
  <si>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</si>
  <si>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</si>
  <si>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</si>
  <si>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</si>
  <si>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</si>
  <si>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</si>
  <si>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</si>
  <si>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</si>
  <si>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</si>
  <si>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</si>
  <si>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</si>
  <si>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</si>
  <si>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</si>
  <si>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</si>
  <si>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</si>
  <si>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</si>
  <si>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</si>
  <si>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</si>
  <si>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</si>
  <si>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</si>
  <si>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</si>
  <si>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</si>
  <si>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</si>
  <si>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</si>
  <si>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</si>
  <si>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</si>
  <si>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</si>
  <si>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</si>
  <si>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</si>
  <si>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</si>
  <si>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</si>
  <si>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</si>
  <si>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</si>
  <si>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</si>
  <si>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</si>
  <si>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</si>
  <si>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</si>
  <si>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</si>
  <si>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</si>
  <si>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</si>
  <si>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</si>
  <si>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</si>
  <si>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</si>
  <si>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</si>
  <si>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</si>
  <si>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</si>
  <si>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</si>
  <si>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</si>
  <si>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</si>
  <si>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</si>
  <si>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</si>
  <si>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</si>
  <si>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</si>
  <si>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</si>
  <si>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</si>
  <si>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</si>
  <si>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</si>
  <si>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</si>
  <si>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</si>
  <si>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</si>
  <si>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</si>
  <si>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</si>
  <si>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</si>
  <si>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</si>
  <si>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</si>
  <si>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</si>
  <si>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</si>
  <si>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</si>
  <si>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</si>
  <si>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</si>
  <si>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</si>
  <si>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</si>
  <si>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</si>
  <si>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</si>
  <si>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</si>
  <si>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</si>
  <si>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</si>
  <si>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</si>
  <si>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</si>
  <si>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</si>
  <si>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</si>
  <si>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</si>
  <si>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</si>
  <si>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</si>
  <si>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</si>
  <si>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</si>
  <si>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</si>
  <si>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</si>
  <si>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</si>
  <si>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</si>
  <si>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</si>
  <si>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</si>
  <si>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</si>
  <si>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</si>
  <si>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</si>
  <si>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</si>
  <si>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</si>
  <si>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</si>
  <si>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</si>
  <si>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</si>
  <si>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</si>
  <si>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</si>
  <si>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</si>
  <si>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</si>
  <si>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</si>
  <si>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</si>
  <si>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</si>
  <si>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</si>
  <si>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</si>
  <si>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</si>
  <si>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</si>
  <si>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</si>
  <si>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</si>
  <si>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</si>
  <si>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</si>
  <si>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</si>
  <si>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</si>
  <si>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</si>
  <si>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</si>
  <si>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</si>
  <si>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</si>
  <si>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</si>
  <si>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</si>
  <si>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</si>
  <si>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</si>
  <si>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</si>
  <si>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</si>
  <si>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</si>
  <si>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</si>
  <si>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</si>
  <si>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</si>
  <si>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</si>
  <si>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</si>
  <si>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</si>
  <si>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</si>
  <si>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</si>
  <si>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</si>
  <si>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</si>
  <si>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</si>
  <si>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</si>
  <si>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</si>
  <si>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</si>
  <si>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</si>
  <si>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</si>
  <si>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</si>
  <si>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</si>
  <si>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</si>
  <si>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</si>
  <si>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</si>
  <si>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</si>
  <si>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</si>
  <si>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</si>
  <si>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</si>
  <si>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</si>
  <si>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</si>
  <si>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</si>
  <si>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</si>
  <si>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</si>
  <si>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</si>
  <si>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</si>
  <si>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</si>
  <si>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</si>
  <si>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</si>
  <si>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</si>
  <si>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</si>
  <si>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</si>
  <si>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</si>
  <si>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</si>
  <si>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</si>
  <si>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</si>
  <si>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</si>
  <si>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</si>
  <si>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</si>
  <si>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</si>
  <si>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</si>
  <si>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</si>
  <si>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</si>
  <si>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</si>
  <si>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</si>
  <si>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</si>
  <si>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</si>
  <si>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</si>
  <si>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</si>
  <si>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</si>
  <si>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</si>
  <si>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</si>
  <si>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</si>
  <si>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</si>
  <si>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</si>
  <si>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</si>
  <si>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</si>
  <si>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</si>
  <si>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</si>
  <si>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</si>
  <si>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</si>
  <si>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</si>
  <si>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</si>
  <si>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</si>
  <si>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</si>
  <si>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</si>
  <si>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</si>
  <si>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</si>
  <si>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</si>
  <si>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</si>
  <si>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</si>
  <si>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</si>
  <si>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</si>
  <si>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</si>
  <si>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</si>
  <si>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</si>
  <si>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</si>
  <si>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</si>
  <si>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</si>
  <si>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</si>
  <si>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</si>
  <si>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</si>
  <si>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</si>
  <si>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</si>
  <si>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</si>
  <si>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</si>
  <si>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</si>
  <si>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</si>
  <si>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</si>
  <si>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</si>
  <si>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</si>
  <si>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</si>
  <si>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</si>
  <si>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</si>
  <si>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</si>
  <si>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</si>
  <si>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</si>
  <si>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</si>
  <si>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</si>
  <si>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</si>
  <si>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</si>
  <si>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</si>
  <si>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</si>
  <si>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</si>
  <si>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</si>
  <si>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</si>
  <si>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</si>
  <si>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</si>
  <si>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</si>
  <si>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</si>
  <si>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</si>
  <si>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</si>
  <si>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</si>
  <si>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</si>
  <si>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</si>
  <si>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</si>
  <si>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</si>
  <si>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</si>
  <si>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</si>
  <si>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</si>
  <si>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</si>
  <si>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</si>
  <si>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</si>
  <si>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</si>
  <si>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</si>
  <si>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</si>
  <si>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</si>
  <si>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</si>
  <si>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</si>
  <si>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</si>
  <si>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</si>
  <si>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</si>
  <si>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</si>
  <si>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</si>
  <si>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</si>
  <si>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</si>
  <si>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</si>
  <si>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</si>
  <si>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</si>
  <si>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</si>
  <si>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</si>
  <si>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</si>
  <si>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</si>
  <si>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</si>
  <si>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</si>
  <si>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</si>
  <si>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</si>
  <si>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</si>
  <si>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</si>
  <si>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</si>
  <si>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</si>
  <si>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</si>
  <si>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</si>
  <si>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</si>
  <si>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</si>
  <si>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</si>
  <si>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</si>
  <si>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</si>
  <si>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</si>
  <si>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</si>
  <si>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</si>
  <si>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</si>
  <si>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</si>
  <si>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</si>
  <si>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</si>
  <si>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</si>
  <si>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</si>
  <si>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</si>
  <si>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</si>
  <si>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</si>
  <si>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</si>
  <si>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</si>
  <si>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</si>
  <si>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</si>
  <si>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</si>
  <si>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</si>
  <si>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</si>
  <si>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</si>
  <si>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</si>
  <si>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</si>
  <si>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</si>
  <si>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</si>
  <si>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</si>
  <si>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</si>
  <si>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</si>
  <si>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</si>
  <si>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</si>
  <si>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</si>
  <si>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</si>
  <si>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</si>
  <si>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</si>
  <si>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</si>
  <si>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</si>
  <si>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</si>
  <si>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</si>
  <si>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</si>
  <si>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</si>
  <si>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</si>
  <si>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</si>
  <si>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</si>
  <si>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</si>
  <si>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</si>
  <si>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</si>
  <si>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</si>
  <si>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</si>
  <si>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</si>
  <si>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</si>
  <si>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</si>
  <si>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</si>
  <si>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</si>
  <si>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</si>
  <si>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</si>
  <si>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</si>
  <si>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</si>
  <si>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</si>
  <si>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</si>
  <si>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</si>
  <si>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</si>
  <si>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</si>
  <si>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</si>
  <si>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</si>
  <si>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</si>
  <si>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</si>
  <si>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</si>
  <si>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</si>
  <si>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</si>
  <si>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</si>
  <si>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</si>
  <si>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</si>
  <si>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</si>
  <si>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</si>
  <si>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</si>
  <si>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</si>
  <si>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</si>
  <si>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</si>
  <si>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</si>
  <si>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</si>
  <si>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</si>
  <si>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</si>
  <si>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</si>
  <si>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</si>
  <si>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</si>
  <si>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</si>
  <si>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</si>
  <si>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</si>
  <si>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</si>
  <si>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</si>
  <si>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</si>
  <si>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</si>
  <si>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</si>
  <si>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</si>
  <si>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</si>
  <si>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</si>
  <si>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</si>
  <si>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</si>
  <si>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</si>
  <si>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</si>
  <si>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</si>
  <si>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</si>
  <si>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</si>
  <si>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</si>
  <si>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</si>
  <si>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</si>
  <si>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</si>
  <si>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</si>
  <si>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</si>
  <si>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</si>
  <si>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</si>
  <si>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</si>
  <si>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</si>
  <si>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</si>
  <si>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</si>
  <si>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</si>
  <si>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</si>
  <si>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</si>
  <si>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</si>
  <si>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</si>
  <si>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</si>
  <si>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</si>
  <si>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</si>
  <si>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</si>
  <si>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</si>
  <si>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</si>
  <si>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</si>
  <si>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</si>
  <si>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</si>
  <si>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</si>
  <si>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</si>
  <si>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</si>
  <si>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</si>
  <si>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</si>
  <si>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</si>
  <si>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</si>
  <si>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</si>
  <si>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</si>
  <si>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</si>
  <si>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</si>
  <si>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</si>
  <si>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</si>
  <si>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</si>
  <si>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</si>
  <si>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</si>
  <si>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</si>
  <si>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</si>
  <si>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</si>
  <si>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</si>
  <si>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</si>
  <si>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</si>
  <si>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</si>
  <si>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</si>
  <si>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</si>
  <si>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</si>
  <si>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</si>
  <si>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</si>
  <si>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</si>
  <si>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</si>
  <si>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</si>
  <si>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</si>
  <si>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</si>
  <si>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</si>
  <si>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</si>
  <si>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</si>
  <si>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</si>
  <si>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</si>
  <si>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</si>
  <si>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</si>
  <si>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</si>
  <si>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</si>
  <si>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</si>
  <si>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</si>
  <si>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</si>
  <si>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</si>
  <si>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</si>
  <si>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</si>
  <si>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</si>
  <si>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</si>
  <si>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</si>
  <si>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</si>
  <si>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</si>
  <si>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</si>
  <si>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</si>
  <si>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</si>
  <si>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</si>
  <si>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</si>
  <si>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</si>
  <si>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</si>
  <si>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</si>
  <si>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</si>
  <si>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</si>
  <si>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</si>
  <si>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</si>
  <si>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</si>
  <si>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</si>
  <si>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</si>
  <si>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</si>
  <si>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</si>
  <si>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</si>
  <si>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</si>
  <si>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</si>
  <si>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</si>
  <si>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</si>
  <si>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</si>
  <si>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</si>
  <si>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</si>
  <si>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</si>
  <si>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</si>
  <si>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</si>
  <si>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</si>
  <si>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</si>
  <si>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</si>
  <si>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</si>
  <si>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</si>
  <si>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</si>
  <si>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</si>
  <si>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</si>
  <si>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</si>
  <si>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</si>
  <si>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</si>
  <si>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</si>
  <si>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</si>
  <si>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</si>
  <si>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</si>
  <si>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</si>
  <si>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</si>
  <si>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</si>
  <si>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</si>
  <si>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</si>
  <si>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</si>
  <si>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</si>
  <si>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</si>
  <si>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</si>
  <si>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</si>
  <si>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</si>
  <si>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</si>
  <si>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</si>
  <si>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</si>
  <si>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</si>
  <si>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</si>
  <si>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</si>
  <si>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</si>
  <si>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</si>
  <si>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</si>
  <si>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</si>
  <si>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</si>
  <si>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</si>
  <si>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</si>
  <si>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</si>
  <si>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</si>
  <si>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</si>
  <si>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</si>
  <si>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</si>
  <si>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</si>
  <si>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</si>
  <si>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</si>
  <si>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</si>
  <si>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</si>
  <si>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</si>
  <si>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</si>
  <si>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</si>
  <si>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</si>
  <si>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</si>
  <si>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</si>
  <si>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</si>
  <si>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</si>
  <si>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</si>
  <si>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</si>
  <si>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</si>
  <si>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</si>
  <si>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</si>
  <si>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</si>
  <si>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</si>
  <si>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</si>
  <si>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</si>
  <si>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</si>
  <si>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</si>
  <si>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</si>
  <si>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</si>
  <si>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</si>
  <si>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</si>
  <si>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</si>
  <si>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</si>
  <si>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</si>
  <si>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</si>
  <si>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</si>
  <si>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</si>
  <si>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</si>
  <si>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</si>
  <si>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</si>
  <si>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</si>
  <si>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</si>
  <si>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</si>
  <si>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</si>
  <si>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</si>
  <si>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</si>
  <si>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</si>
  <si>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</si>
  <si>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</si>
  <si>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</si>
  <si>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</si>
  <si>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</si>
  <si>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</si>
  <si>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</si>
  <si>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</si>
  <si>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</si>
  <si>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</si>
  <si>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</si>
  <si>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</si>
  <si>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</si>
  <si>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</si>
  <si>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</si>
  <si>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</si>
  <si>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</si>
  <si>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</si>
  <si>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</si>
  <si>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</si>
  <si>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</si>
  <si>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</si>
  <si>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</si>
  <si>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</si>
  <si>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</si>
  <si>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</si>
  <si>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</si>
  <si>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</si>
  <si>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</si>
  <si>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</si>
  <si>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</si>
  <si>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</si>
  <si>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</si>
  <si>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</si>
  <si>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</si>
  <si>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</si>
  <si>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</si>
  <si>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</si>
  <si>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</si>
  <si>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</si>
  <si>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</si>
  <si>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</si>
  <si>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</si>
  <si>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</si>
  <si>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</si>
  <si>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</si>
  <si>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</si>
  <si>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</si>
  <si>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</si>
  <si>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</si>
  <si>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</si>
  <si>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</si>
  <si>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</si>
  <si>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</si>
  <si>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</si>
  <si>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</si>
  <si>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</si>
  <si>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</si>
  <si>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</si>
  <si>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</si>
  <si>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</si>
  <si>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</si>
  <si>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</si>
  <si>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</si>
  <si>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</si>
  <si>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</si>
  <si>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</si>
  <si>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</si>
  <si>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</si>
  <si>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</si>
  <si>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</si>
  <si>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</si>
  <si>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</si>
  <si>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</si>
  <si>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</si>
  <si>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</si>
  <si>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</si>
  <si>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</si>
  <si>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</si>
  <si>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</si>
  <si>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</si>
  <si>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</si>
  <si>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</si>
  <si>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</si>
  <si>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</si>
  <si>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</si>
  <si>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</si>
  <si>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</si>
  <si>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</si>
  <si>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</si>
  <si>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</si>
  <si>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</si>
  <si>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</si>
  <si>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</si>
  <si>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</si>
  <si>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</si>
  <si>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</si>
  <si>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</si>
  <si>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</si>
  <si>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</si>
  <si>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</si>
  <si>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</si>
  <si>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</si>
  <si>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</si>
  <si>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</si>
  <si>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</si>
  <si>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</si>
  <si>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</si>
  <si>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</si>
  <si>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</si>
  <si>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</si>
  <si>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</si>
  <si>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</si>
  <si>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</si>
  <si>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</si>
  <si>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</si>
  <si>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</si>
  <si>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</si>
  <si>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</si>
  <si>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</si>
  <si>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</si>
  <si>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</si>
  <si>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</si>
  <si>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</si>
  <si>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</si>
  <si>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</si>
  <si>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</si>
  <si>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</si>
  <si>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</si>
  <si>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</si>
  <si>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</si>
  <si>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</si>
  <si>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</si>
  <si>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</si>
  <si>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</si>
  <si>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</si>
  <si>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</si>
  <si>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</si>
  <si>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</si>
  <si>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</si>
  <si>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</si>
  <si>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</si>
  <si>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</si>
  <si>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</si>
  <si>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</si>
  <si>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</si>
  <si>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</si>
  <si>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</si>
  <si>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</si>
  <si>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</si>
  <si>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</si>
  <si>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</si>
  <si>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</si>
  <si>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</si>
  <si>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</si>
  <si>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</si>
  <si>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</si>
  <si>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</si>
  <si>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</si>
  <si>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</si>
  <si>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</si>
  <si>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</si>
  <si>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</si>
  <si>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</si>
  <si>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</si>
  <si>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</si>
  <si>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</si>
  <si>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</si>
  <si>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</si>
  <si>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</si>
  <si>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</si>
  <si>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</si>
  <si>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</si>
  <si>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</si>
  <si>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</si>
  <si>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</si>
  <si>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</si>
  <si>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</si>
  <si>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</si>
  <si>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</si>
  <si>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</si>
  <si>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</si>
  <si>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</si>
  <si>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</si>
  <si>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</si>
  <si>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</si>
  <si>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</si>
  <si>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</si>
  <si>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</si>
  <si>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</si>
  <si>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</si>
  <si>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</si>
  <si>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</si>
  <si>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</si>
  <si>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</si>
  <si>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</si>
  <si>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</si>
  <si>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</si>
  <si>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</si>
  <si>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</si>
  <si>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</si>
  <si>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</si>
  <si>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</si>
  <si>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</si>
  <si>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</si>
  <si>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</si>
  <si>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</si>
  <si>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</si>
  <si>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</si>
  <si>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</si>
  <si>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</si>
  <si>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</si>
  <si>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</si>
  <si>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</si>
  <si>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</si>
  <si>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</si>
  <si>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</si>
  <si>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</si>
  <si>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</si>
  <si>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</si>
  <si>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</si>
  <si>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</si>
  <si>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</si>
  <si>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</si>
  <si>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</si>
  <si>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</si>
  <si>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</si>
  <si>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</si>
  <si>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</si>
  <si>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</si>
  <si>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</si>
  <si>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</si>
  <si>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</si>
  <si>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</si>
  <si>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</si>
  <si>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</si>
  <si>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</si>
  <si>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</si>
  <si>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</si>
  <si>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</si>
  <si>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</si>
  <si>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</si>
  <si>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</si>
  <si>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</si>
  <si>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</si>
  <si>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</si>
  <si>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</si>
  <si>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</si>
  <si>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</si>
  <si>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</si>
  <si>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</si>
  <si>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</si>
  <si>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</si>
  <si>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</si>
  <si>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</si>
  <si>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</si>
  <si>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</si>
  <si>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</si>
  <si>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</si>
  <si>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</si>
  <si>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</si>
  <si>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</si>
  <si>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</si>
  <si>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</si>
  <si>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</si>
  <si>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</si>
  <si>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</si>
  <si>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</si>
  <si>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</si>
  <si>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</si>
  <si>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</si>
  <si>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</si>
  <si>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</si>
  <si>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</si>
  <si>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</si>
  <si>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</si>
  <si>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</si>
  <si>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</si>
  <si>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</si>
  <si>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</si>
  <si>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</si>
  <si>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</si>
  <si>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</si>
  <si>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</si>
  <si>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</si>
  <si>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</si>
  <si>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</si>
  <si>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</si>
  <si>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</si>
  <si>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</si>
  <si>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</si>
  <si>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</si>
  <si>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</si>
  <si>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</si>
  <si>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</si>
  <si>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</si>
  <si>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</si>
  <si>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</si>
  <si>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</si>
  <si>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</si>
  <si>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</si>
  <si>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</si>
  <si>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</si>
  <si>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</si>
  <si>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</si>
  <si>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</si>
  <si>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</si>
  <si>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</si>
  <si>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</si>
  <si>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</si>
  <si>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</si>
  <si>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</si>
  <si>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</si>
  <si>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</si>
  <si>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</si>
  <si>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</si>
  <si>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</si>
  <si>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</si>
  <si>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</si>
  <si>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</si>
  <si>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</si>
  <si>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</si>
  <si>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</si>
  <si>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</si>
  <si>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</si>
  <si>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</si>
  <si>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</si>
  <si>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</si>
  <si>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</si>
  <si>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</si>
  <si>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</si>
  <si>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</si>
  <si>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</si>
  <si>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</si>
  <si>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</si>
  <si>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</si>
  <si>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</si>
  <si>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</si>
  <si>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</si>
  <si>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</si>
  <si>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</si>
  <si>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</si>
  <si>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</si>
  <si>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</si>
  <si>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</si>
  <si>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</si>
  <si>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</si>
  <si>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</si>
  <si>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</si>
  <si>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</si>
  <si>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</si>
  <si>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</si>
  <si>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</si>
  <si>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</si>
  <si>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</si>
  <si>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</si>
  <si>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</si>
  <si>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</si>
  <si>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</si>
  <si>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</si>
  <si>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</si>
  <si>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</si>
  <si>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</si>
  <si>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</si>
  <si>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</si>
  <si>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</si>
  <si>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</si>
  <si>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</si>
  <si>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</si>
  <si>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</si>
  <si>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</si>
  <si>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</si>
  <si>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</si>
  <si>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</si>
  <si>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</si>
  <si>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</si>
  <si>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</si>
  <si>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</si>
  <si>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</si>
  <si>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</si>
  <si>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</si>
  <si>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</si>
  <si>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</si>
  <si>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</si>
  <si>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</si>
  <si>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</si>
  <si>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</si>
  <si>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</si>
  <si>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</si>
  <si>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</si>
  <si>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</si>
  <si>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</si>
  <si>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</si>
  <si>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</si>
  <si>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</si>
  <si>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</si>
  <si>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</si>
  <si>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</si>
  <si>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</si>
  <si>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</si>
  <si>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</si>
  <si>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</si>
  <si>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</si>
  <si>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</si>
  <si>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</si>
  <si>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</si>
  <si>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</si>
  <si>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</si>
  <si>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</si>
  <si>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</si>
  <si>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</si>
  <si>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</si>
  <si>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</si>
  <si>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</si>
  <si>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</si>
  <si>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</si>
  <si>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</si>
  <si>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</si>
  <si>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</si>
  <si>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</si>
  <si>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</si>
  <si>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</si>
  <si>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</si>
  <si>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</si>
  <si>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</si>
  <si>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</si>
  <si>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</si>
  <si>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</si>
  <si>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</si>
  <si>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</si>
  <si>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</si>
  <si>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</si>
  <si>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</si>
  <si>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</si>
  <si>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</si>
  <si>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</si>
  <si>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</si>
  <si>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</si>
  <si>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</si>
  <si>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</si>
  <si>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</si>
  <si>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</si>
  <si>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</si>
  <si>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</si>
  <si>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</si>
  <si>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</si>
  <si>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</si>
  <si>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</si>
  <si>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</si>
  <si>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</si>
  <si>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</si>
  <si>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</si>
  <si>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</si>
  <si>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</si>
  <si>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</si>
  <si>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</si>
  <si>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</si>
  <si>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</si>
  <si>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</si>
  <si>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</si>
  <si>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</si>
  <si>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</si>
  <si>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</si>
  <si>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</si>
  <si>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</si>
  <si>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</si>
  <si>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</si>
  <si>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</si>
  <si>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</si>
  <si>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</si>
  <si>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</si>
  <si>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</si>
  <si>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</si>
  <si>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</si>
  <si>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</si>
  <si>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</si>
  <si>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</si>
  <si>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</si>
  <si>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</si>
  <si>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</si>
  <si>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</si>
  <si>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</si>
  <si>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</si>
  <si>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</si>
  <si>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</si>
  <si>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</si>
  <si>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</si>
  <si>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</si>
  <si>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</si>
  <si>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</si>
  <si>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</si>
  <si>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</si>
  <si>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</si>
  <si>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</si>
  <si>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</si>
  <si>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</si>
  <si>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</si>
  <si>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</si>
  <si>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</si>
  <si>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</si>
  <si>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</si>
  <si>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</si>
  <si>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</si>
  <si>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</si>
  <si>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</si>
  <si>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</si>
  <si>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</si>
  <si>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</si>
  <si>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</si>
  <si>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</si>
  <si>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</si>
  <si>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</si>
  <si>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</si>
  <si>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</si>
  <si>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</si>
  <si>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</si>
  <si>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</si>
  <si>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</si>
  <si>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</si>
  <si>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</si>
  <si>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</si>
  <si>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</si>
  <si>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</si>
  <si>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</si>
  <si>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</si>
  <si>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</si>
  <si>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</si>
  <si>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</si>
  <si>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</si>
  <si>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</si>
  <si>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</si>
  <si>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</si>
  <si>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</si>
  <si>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</si>
  <si>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</si>
  <si>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</si>
  <si>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</si>
  <si>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</si>
  <si>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</si>
  <si>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</si>
  <si>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</si>
  <si>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</si>
  <si>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</si>
  <si>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</si>
  <si>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</si>
  <si>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</si>
  <si>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</si>
  <si>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</si>
  <si>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</si>
  <si>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</si>
  <si>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</si>
  <si>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</si>
  <si>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</si>
  <si>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</si>
  <si>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</si>
  <si>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</si>
  <si>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</si>
  <si>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</si>
  <si>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</si>
  <si>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</si>
  <si>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</si>
  <si>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</si>
  <si>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</si>
  <si>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</si>
  <si>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</si>
  <si>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</si>
  <si>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</si>
  <si>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</si>
  <si>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</si>
  <si>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</si>
  <si>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</si>
  <si>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</si>
  <si>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</si>
  <si>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</si>
  <si>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</si>
  <si>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</si>
  <si>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</si>
  <si>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</si>
  <si>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</si>
  <si>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</si>
  <si>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</si>
  <si>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</si>
  <si>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</si>
  <si>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</si>
  <si>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</si>
  <si>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</si>
  <si>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</si>
  <si>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</si>
  <si>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</si>
  <si>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</si>
  <si>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</si>
  <si>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</si>
  <si>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</si>
  <si>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</si>
  <si>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</si>
  <si>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</si>
  <si>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</si>
  <si>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</si>
  <si>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</si>
  <si>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</si>
  <si>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</si>
  <si>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</si>
  <si>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</si>
  <si>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</si>
  <si>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</si>
  <si>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</si>
  <si>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</si>
  <si>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</si>
  <si>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</si>
  <si>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</si>
  <si>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</si>
  <si>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</si>
  <si>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</si>
  <si>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</si>
  <si>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</si>
  <si>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</si>
  <si>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</si>
  <si>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</si>
  <si>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</si>
  <si>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</si>
  <si>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</si>
  <si>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</si>
  <si>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</si>
  <si>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</si>
  <si>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</si>
  <si>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</si>
  <si>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</si>
  <si>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</si>
  <si>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</si>
  <si>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</si>
  <si>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</si>
  <si>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</si>
  <si>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</si>
  <si>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</si>
  <si>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</si>
  <si>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</si>
  <si>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</si>
  <si>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</si>
  <si>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</si>
  <si>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</si>
  <si>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</si>
  <si>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</si>
  <si>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</si>
  <si>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</si>
  <si>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</si>
  <si>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</si>
  <si>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</si>
  <si>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</si>
  <si>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</si>
  <si>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</si>
  <si>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</si>
  <si>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</si>
  <si>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</si>
  <si>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</si>
  <si>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</si>
  <si>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</si>
  <si>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</si>
  <si>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</si>
  <si>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</si>
  <si>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</si>
  <si>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</si>
  <si>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</si>
  <si>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</si>
  <si>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</si>
  <si>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</si>
  <si>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</si>
  <si>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</si>
  <si>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</si>
  <si>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</si>
  <si>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</si>
  <si>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</si>
  <si>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</si>
  <si>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</si>
  <si>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</si>
  <si>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</si>
  <si>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</si>
  <si>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</si>
  <si>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</si>
  <si>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</si>
  <si>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</si>
  <si>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</si>
  <si>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</si>
  <si>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</si>
  <si>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</si>
  <si>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</si>
  <si>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</si>
  <si>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</si>
  <si>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</si>
  <si>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</si>
  <si>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</si>
  <si>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</si>
  <si>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</si>
  <si>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</si>
  <si>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</si>
  <si>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</si>
  <si>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</si>
  <si>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</si>
  <si>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</si>
  <si>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</si>
  <si>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</si>
  <si>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</si>
  <si>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</si>
  <si>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</si>
  <si>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</si>
  <si>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</si>
  <si>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</si>
  <si>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</si>
  <si>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</si>
  <si>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</si>
  <si>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</si>
  <si>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</si>
  <si>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</si>
  <si>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</si>
  <si>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</si>
  <si>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</si>
  <si>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</si>
  <si>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</si>
  <si>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</si>
  <si>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</si>
  <si>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</si>
  <si>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</si>
  <si>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</si>
  <si>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</si>
  <si>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</si>
  <si>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</si>
  <si>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</si>
  <si>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</si>
  <si>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</si>
  <si>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</si>
  <si>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</si>
  <si>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</si>
  <si>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</si>
  <si>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</si>
  <si>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</si>
  <si>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</si>
  <si>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</si>
  <si>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</si>
  <si>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</si>
  <si>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</si>
  <si>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</si>
  <si>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</si>
  <si>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</si>
  <si>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</si>
  <si>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</si>
  <si>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</si>
  <si>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</si>
  <si>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</si>
  <si>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</si>
  <si>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</si>
  <si>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</si>
  <si>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</si>
  <si>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</si>
  <si>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</si>
  <si>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</si>
  <si>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</si>
  <si>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</si>
  <si>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</si>
  <si>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</si>
  <si>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</si>
  <si>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</si>
  <si>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</si>
  <si>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</si>
  <si>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</si>
  <si>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</si>
  <si>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</si>
  <si>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</si>
  <si>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</si>
  <si>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</si>
  <si>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</si>
  <si>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</si>
  <si>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</si>
  <si>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</si>
  <si>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</si>
  <si>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</si>
  <si>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</si>
  <si>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</si>
  <si>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</si>
  <si>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</si>
  <si>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</si>
  <si>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</si>
  <si>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</si>
  <si>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</si>
  <si>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</si>
  <si>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</si>
  <si>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</si>
  <si>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</si>
  <si>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</si>
  <si>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</si>
  <si>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</si>
  <si>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</si>
  <si>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</si>
  <si>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</si>
  <si>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</si>
  <si>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</si>
  <si>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</si>
  <si>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</si>
  <si>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</si>
  <si>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</si>
  <si>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</si>
  <si>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</si>
  <si>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</si>
  <si>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</si>
  <si>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</si>
  <si>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</si>
  <si>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</si>
  <si>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</si>
  <si>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</si>
  <si>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</si>
  <si>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</si>
  <si>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</si>
  <si>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</si>
  <si>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</si>
  <si>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</si>
  <si>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</si>
  <si>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</si>
  <si>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</si>
  <si>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</si>
  <si>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</si>
  <si>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</si>
  <si>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</si>
  <si>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</si>
  <si>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</si>
  <si>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</si>
  <si>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</si>
  <si>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</si>
  <si>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</si>
  <si>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</si>
  <si>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</si>
  <si>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</si>
  <si>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</si>
  <si>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</si>
  <si>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</si>
  <si>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</si>
  <si>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</si>
  <si>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</si>
  <si>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</si>
  <si>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</si>
  <si>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</si>
  <si>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</si>
  <si>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</si>
  <si>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</si>
  <si>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</si>
  <si>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</si>
  <si>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</si>
  <si>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</si>
  <si>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</si>
  <si>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</si>
  <si>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</si>
  <si>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</si>
  <si>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</si>
  <si>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</si>
  <si>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</si>
  <si>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</si>
  <si>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</si>
  <si>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</si>
  <si>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</si>
  <si>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</si>
  <si>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</si>
  <si>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</si>
  <si>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</si>
  <si>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</si>
  <si>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</si>
  <si>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</si>
  <si>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</si>
  <si>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</si>
  <si>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</si>
  <si>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</si>
  <si>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</si>
  <si>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</si>
  <si>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</si>
  <si>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</si>
  <si>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</si>
  <si>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</si>
  <si>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</si>
  <si>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</si>
  <si>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</si>
  <si>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</si>
  <si>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</si>
  <si>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</si>
  <si>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</si>
  <si>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</si>
  <si>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</si>
  <si>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</si>
  <si>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</si>
  <si>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</si>
  <si>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</si>
  <si>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</si>
  <si>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</si>
  <si>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</si>
  <si>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</si>
  <si>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</si>
  <si>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</si>
  <si>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</si>
  <si>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</si>
  <si>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</si>
  <si>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</si>
  <si>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</si>
  <si>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</si>
  <si>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</si>
  <si>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</si>
  <si>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</si>
  <si>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</si>
  <si>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</si>
  <si>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</si>
  <si>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</si>
  <si>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</si>
  <si>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</si>
  <si>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</si>
  <si>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</si>
  <si>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</si>
  <si>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</si>
  <si>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</si>
  <si>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</si>
  <si>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</si>
  <si>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</si>
  <si>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</si>
  <si>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</si>
  <si>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</si>
  <si>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</si>
  <si>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</si>
  <si>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</si>
  <si>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</si>
  <si>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</si>
  <si>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</si>
  <si>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</si>
  <si>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</si>
  <si>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</si>
  <si>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</si>
  <si>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</si>
  <si>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</si>
  <si>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</si>
  <si>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</si>
  <si>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</si>
  <si>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</si>
  <si>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</si>
  <si>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</si>
  <si>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</si>
  <si>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</si>
  <si>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</si>
  <si>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</si>
  <si>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</si>
  <si>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</si>
  <si>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</si>
  <si>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</si>
  <si>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</si>
  <si>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</si>
  <si>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</si>
  <si>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</si>
  <si>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</si>
  <si>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</si>
  <si>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</si>
  <si>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</si>
  <si>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</si>
  <si>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</si>
  <si>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</si>
  <si>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</si>
  <si>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</si>
  <si>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</si>
  <si>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</si>
  <si>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</si>
  <si>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</si>
  <si>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</si>
  <si>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</si>
  <si>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</si>
  <si>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</si>
  <si>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</si>
  <si>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</si>
  <si>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</si>
  <si>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</si>
  <si>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</si>
  <si>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</si>
  <si>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</si>
  <si>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</si>
  <si>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</si>
  <si>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</si>
  <si>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</si>
  <si>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</si>
  <si>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</si>
  <si>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</si>
  <si>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</si>
  <si>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</si>
  <si>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</si>
  <si>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</si>
  <si>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</si>
  <si>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</si>
  <si>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</si>
  <si>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</si>
  <si>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</si>
  <si>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</si>
  <si>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</si>
  <si>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</si>
  <si>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</si>
  <si>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</si>
  <si>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</si>
  <si>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</si>
  <si>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</si>
  <si>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</si>
  <si>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</si>
  <si>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</si>
  <si>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</si>
  <si>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</si>
  <si>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</si>
  <si>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</si>
  <si>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</si>
  <si>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</si>
  <si>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</si>
  <si>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</si>
  <si>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</si>
  <si>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</si>
  <si>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</si>
  <si>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</si>
  <si>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</si>
  <si>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</si>
  <si>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</si>
  <si>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</si>
  <si>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</si>
  <si>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</si>
  <si>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</si>
  <si>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</si>
  <si>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</si>
  <si>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</si>
  <si>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</si>
  <si>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</si>
  <si>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</si>
  <si>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</si>
  <si>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</si>
  <si>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</si>
  <si>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</si>
  <si>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</si>
  <si>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</si>
  <si>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</si>
  <si>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</si>
  <si>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</si>
  <si>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</si>
  <si>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</si>
  <si>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</si>
  <si>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</si>
  <si>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</si>
  <si>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</si>
  <si>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</si>
  <si>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</si>
  <si>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</si>
  <si>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</si>
  <si>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</si>
  <si>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</si>
  <si>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</si>
  <si>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</si>
  <si>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</si>
  <si>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</si>
  <si>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</si>
  <si>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</si>
  <si>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</si>
  <si>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</si>
  <si>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</si>
  <si>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</si>
  <si>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</si>
  <si>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</si>
  <si>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</si>
  <si>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</si>
  <si>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</si>
  <si>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</si>
  <si>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</si>
  <si>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</si>
  <si>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</si>
  <si>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</si>
  <si>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</si>
  <si>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</si>
  <si>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</si>
  <si>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</si>
  <si>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</si>
  <si>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</si>
  <si>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</si>
  <si>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</si>
  <si>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</si>
  <si>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</si>
  <si>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</si>
  <si>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</si>
  <si>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</si>
  <si>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</si>
  <si>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</si>
  <si>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</si>
  <si>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</si>
  <si>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</si>
  <si>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</si>
  <si>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</si>
  <si>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</si>
  <si>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</si>
  <si>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</si>
  <si>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</si>
  <si>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</si>
  <si>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</si>
  <si>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</si>
  <si>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</si>
  <si>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</si>
  <si>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</si>
  <si>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</si>
  <si>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</si>
  <si>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</si>
  <si>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</si>
  <si>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</si>
  <si>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</si>
  <si>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</si>
  <si>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</si>
  <si>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</si>
  <si>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</si>
  <si>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</si>
  <si>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</si>
  <si>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</si>
  <si>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</si>
  <si>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</si>
  <si>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</si>
  <si>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</si>
  <si>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</si>
  <si>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</si>
  <si>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</si>
  <si>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</si>
  <si>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</si>
  <si>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</si>
  <si>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</si>
  <si>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</si>
  <si>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</si>
  <si>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</si>
  <si>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</si>
  <si>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</si>
  <si>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</si>
  <si>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</si>
  <si>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</si>
  <si>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</si>
  <si>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</si>
  <si>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</si>
  <si>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</si>
  <si>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</si>
  <si>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</si>
  <si>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</si>
  <si>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</si>
  <si>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</si>
  <si>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</si>
  <si>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</si>
  <si>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</si>
  <si>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</si>
  <si>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</si>
  <si>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</si>
  <si>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</si>
  <si>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</si>
  <si>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</si>
  <si>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</si>
  <si>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</si>
  <si>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</si>
  <si>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</si>
  <si>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</si>
  <si>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</si>
  <si>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</si>
  <si>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</si>
  <si>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</si>
  <si>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</si>
  <si>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</si>
  <si>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</si>
  <si>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</si>
  <si>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</si>
  <si>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</si>
  <si>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</si>
  <si>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</si>
  <si>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</si>
  <si>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</si>
  <si>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</si>
  <si>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</si>
  <si>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</si>
  <si>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</si>
  <si>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</si>
  <si>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</si>
  <si>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</si>
  <si>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</si>
  <si>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</si>
  <si>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</si>
  <si>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</si>
  <si>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</si>
  <si>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</si>
  <si>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</si>
  <si>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</si>
  <si>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</si>
  <si>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</si>
  <si>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</si>
  <si>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</si>
  <si>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</si>
  <si>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</si>
  <si>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</si>
  <si>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</si>
  <si>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</si>
  <si>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</si>
  <si>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</si>
  <si>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</si>
  <si>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</si>
  <si>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</si>
  <si>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</si>
  <si>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</si>
  <si>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</si>
  <si>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</si>
  <si>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</si>
  <si>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</si>
  <si>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</si>
  <si>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</si>
  <si>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</si>
  <si>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</si>
  <si>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</si>
  <si>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</si>
  <si>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</si>
  <si>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</si>
  <si>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</si>
  <si>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</si>
  <si>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</si>
  <si>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</si>
  <si>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</si>
  <si>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</si>
  <si>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</si>
  <si>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</si>
  <si>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</si>
  <si>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</si>
  <si>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</si>
  <si>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</si>
  <si>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</si>
  <si>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</si>
  <si>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</si>
  <si>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</si>
  <si>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</si>
  <si>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</si>
  <si>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</si>
  <si>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</si>
  <si>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</si>
  <si>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</si>
  <si>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</si>
  <si>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</si>
  <si>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</si>
  <si>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</si>
  <si>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</si>
  <si>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</si>
  <si>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</si>
  <si>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</si>
  <si>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</si>
  <si>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</si>
  <si>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</si>
  <si>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</si>
  <si>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</si>
  <si>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</si>
  <si>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</si>
  <si>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</si>
  <si>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</si>
  <si>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</si>
  <si>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</si>
  <si>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</si>
  <si>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</si>
  <si>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</si>
  <si>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</si>
  <si>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</si>
  <si>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</si>
  <si>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</si>
  <si>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</si>
  <si>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</si>
  <si>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</si>
  <si>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</si>
  <si>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</si>
  <si>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</si>
  <si>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</si>
  <si>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</si>
  <si>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</si>
  <si>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</si>
  <si>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</si>
  <si>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</si>
  <si>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</si>
  <si>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</si>
  <si>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</si>
  <si>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</si>
  <si>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</si>
  <si>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</si>
  <si>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</si>
  <si>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</si>
  <si>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</si>
  <si>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</si>
  <si>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</si>
  <si>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</si>
  <si>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</si>
  <si>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</si>
  <si>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</si>
  <si>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</si>
  <si>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</si>
  <si>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</si>
  <si>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</si>
  <si>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</si>
  <si>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</si>
  <si>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</si>
  <si>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</si>
  <si>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</si>
  <si>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</si>
  <si>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</si>
  <si>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</si>
  <si>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</si>
  <si>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</si>
  <si>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</si>
  <si>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</si>
  <si>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</si>
  <si>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</si>
  <si>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</si>
  <si>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</si>
  <si>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</si>
  <si>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</si>
  <si>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</si>
  <si>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</si>
  <si>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</si>
  <si>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</si>
  <si>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</si>
  <si>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</si>
  <si>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</si>
  <si>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</si>
  <si>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</si>
  <si>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</si>
  <si>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</si>
  <si>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</si>
  <si>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</si>
  <si>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</si>
  <si>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</si>
  <si>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</si>
  <si>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</si>
  <si>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</si>
  <si>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</si>
  <si>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</si>
  <si>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</si>
  <si>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</si>
  <si>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</si>
  <si>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</si>
  <si>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</si>
  <si>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</si>
  <si>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</si>
  <si>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</si>
  <si>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</si>
  <si>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</si>
  <si>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</si>
  <si>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</si>
  <si>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</si>
  <si>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</si>
  <si>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</si>
  <si>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</si>
  <si>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</si>
  <si>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</si>
  <si>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</si>
  <si>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</si>
  <si>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</si>
  <si>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</si>
  <si>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</si>
  <si>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</si>
  <si>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</si>
  <si>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</si>
  <si>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</si>
  <si>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</si>
  <si>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</si>
  <si>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</si>
  <si>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</si>
  <si>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</si>
  <si>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</si>
  <si>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</si>
  <si>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</si>
  <si>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</si>
  <si>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</si>
  <si>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</si>
  <si>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</si>
  <si>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</si>
  <si>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</si>
  <si>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</si>
  <si>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</si>
  <si>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</si>
  <si>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</si>
  <si>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</si>
  <si>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</si>
  <si>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</si>
  <si>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</si>
  <si>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</si>
  <si>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</si>
  <si>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</si>
  <si>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</si>
  <si>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</si>
  <si>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</si>
  <si>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</si>
  <si>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</si>
  <si>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</si>
  <si>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</si>
  <si>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</si>
  <si>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</si>
  <si>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</si>
  <si>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</si>
  <si>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</si>
  <si>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</si>
  <si>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</si>
  <si>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</si>
  <si>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</si>
  <si>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</si>
  <si>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</si>
  <si>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</si>
  <si>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</si>
  <si>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</si>
  <si>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</si>
  <si>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</si>
  <si>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</si>
  <si>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</si>
  <si>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</si>
  <si>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</si>
  <si>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</si>
  <si>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</si>
  <si>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</si>
  <si>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</si>
  <si>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</si>
  <si>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</si>
  <si>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</si>
  <si>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</si>
  <si>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</si>
  <si>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</si>
  <si>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</si>
  <si>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</si>
  <si>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</si>
  <si>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</si>
  <si>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</si>
  <si>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</si>
  <si>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</si>
  <si>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</si>
  <si>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</si>
  <si>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</si>
  <si>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</si>
  <si>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</si>
  <si>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</si>
  <si>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</si>
  <si>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</si>
  <si>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</si>
  <si>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</si>
  <si>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</si>
  <si>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</si>
  <si>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</si>
  <si>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</si>
  <si>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</si>
  <si>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</si>
  <si>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</si>
  <si>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</si>
  <si>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</si>
  <si>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</si>
  <si>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</si>
  <si>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</si>
  <si>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</si>
  <si>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</si>
  <si>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</si>
  <si>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</si>
  <si>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</si>
  <si>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</si>
  <si>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</si>
  <si>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</si>
  <si>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</si>
  <si>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</si>
  <si>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</si>
  <si>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</si>
  <si>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</si>
  <si>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</si>
  <si>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</si>
  <si>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</si>
  <si>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</si>
  <si>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</si>
  <si>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</si>
  <si>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</si>
  <si>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</si>
  <si>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</si>
  <si>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</si>
  <si>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</si>
  <si>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</si>
  <si>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</si>
  <si>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</si>
  <si>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</si>
  <si>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</si>
  <si>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</si>
  <si>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</si>
  <si>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</si>
  <si>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</si>
  <si>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</si>
  <si>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</si>
  <si>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</si>
  <si>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</si>
  <si>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</si>
  <si>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</si>
  <si>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</si>
  <si>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</si>
  <si>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</si>
  <si>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</si>
  <si>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</si>
  <si>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</si>
  <si>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</si>
  <si>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</si>
  <si>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</si>
  <si>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</si>
  <si>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</si>
  <si>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</si>
  <si>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</si>
  <si>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</si>
  <si>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</si>
  <si>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</si>
  <si>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</si>
  <si>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</si>
  <si>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</si>
  <si>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</si>
  <si>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</si>
  <si>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</si>
  <si>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</si>
  <si>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</si>
  <si>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</si>
  <si>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</si>
  <si>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</si>
  <si>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</si>
  <si>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</si>
  <si>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</si>
  <si>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</si>
  <si>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</si>
  <si>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</si>
  <si>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</si>
  <si>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</si>
  <si>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</si>
  <si>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</si>
  <si>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</si>
  <si>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</si>
  <si>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</si>
  <si>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</si>
  <si>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</si>
  <si>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</si>
  <si>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</si>
  <si>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</si>
  <si>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</si>
  <si>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</si>
  <si>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</si>
  <si>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</si>
  <si>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</si>
  <si>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</si>
  <si>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</si>
  <si>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</si>
  <si>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</si>
  <si>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</si>
  <si>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</si>
  <si>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</si>
  <si>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</si>
  <si>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</si>
  <si>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</si>
  <si>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</si>
  <si>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</si>
  <si>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</si>
  <si>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</si>
  <si>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</si>
  <si>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</si>
  <si>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</si>
  <si>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</si>
  <si>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</si>
  <si>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</si>
  <si>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</si>
  <si>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</si>
  <si>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</si>
  <si>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</si>
  <si>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</si>
  <si>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</si>
  <si>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</si>
  <si>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</si>
  <si>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</si>
  <si>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</si>
  <si>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</si>
  <si>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</si>
  <si>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</si>
  <si>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</si>
  <si>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</si>
  <si>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</si>
  <si>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</si>
  <si>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</si>
  <si>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</si>
  <si>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</si>
  <si>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</si>
  <si>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</si>
  <si>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</si>
  <si>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</si>
  <si>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</si>
  <si>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</si>
  <si>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</si>
  <si>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</si>
  <si>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</si>
  <si>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</si>
  <si>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</si>
  <si>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</si>
  <si>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</si>
  <si>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</si>
  <si>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</si>
  <si>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</si>
  <si>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</si>
  <si>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</si>
  <si>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</si>
  <si>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</si>
  <si>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</si>
  <si>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</si>
  <si>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</si>
  <si>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</si>
  <si>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</si>
  <si>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</si>
  <si>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</si>
  <si>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</si>
  <si>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</si>
  <si>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</si>
  <si>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</si>
  <si>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</si>
  <si>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</si>
  <si>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</si>
  <si>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</si>
  <si>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</si>
  <si>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</si>
  <si>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</si>
  <si>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</si>
  <si>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</si>
  <si>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</si>
  <si>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</si>
  <si>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</si>
  <si>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</si>
  <si>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</si>
  <si>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</si>
  <si>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</si>
  <si>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</si>
  <si>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</si>
  <si>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</si>
  <si>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</si>
  <si>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</si>
  <si>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</si>
  <si>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</si>
  <si>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</si>
  <si>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</si>
  <si>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</si>
  <si>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</si>
  <si>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</si>
  <si>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</si>
  <si>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</si>
  <si>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</si>
  <si>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</si>
  <si>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</si>
  <si>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</si>
  <si>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</si>
  <si>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</si>
  <si>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</si>
  <si>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</si>
  <si>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</si>
  <si>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</si>
  <si>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</si>
  <si>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</si>
  <si>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</si>
  <si>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</si>
  <si>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</si>
  <si>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</si>
  <si>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</si>
  <si>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</si>
  <si>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</si>
  <si>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</si>
  <si>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</si>
  <si>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</si>
  <si>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</si>
  <si>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</si>
  <si>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</si>
  <si>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</si>
  <si>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</si>
  <si>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</si>
  <si>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</si>
  <si>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</si>
  <si>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</si>
  <si>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</si>
  <si>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</si>
  <si>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</si>
  <si>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</si>
  <si>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</si>
  <si>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</si>
  <si>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</si>
  <si>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</si>
  <si>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</si>
  <si>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</si>
  <si>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</si>
  <si>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</si>
  <si>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</si>
  <si>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</si>
  <si>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</si>
  <si>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</si>
  <si>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</si>
  <si>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</si>
  <si>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</si>
  <si>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</si>
  <si>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</si>
  <si>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</si>
  <si>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</si>
  <si>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</si>
  <si>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</si>
  <si>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</si>
  <si>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</si>
  <si>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</si>
  <si>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</si>
  <si>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</si>
  <si>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</si>
  <si>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</si>
  <si>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</si>
  <si>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</si>
  <si>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</si>
  <si>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</si>
  <si>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</si>
  <si>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</si>
  <si>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</si>
  <si>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</si>
  <si>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</si>
  <si>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</si>
  <si>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</si>
  <si>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</si>
  <si>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</si>
  <si>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</si>
  <si>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</si>
  <si>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</si>
  <si>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</si>
  <si>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</si>
  <si>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</si>
  <si>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</si>
  <si>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</si>
  <si>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</si>
  <si>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</si>
  <si>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</si>
  <si>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</si>
  <si>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</si>
  <si>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</si>
  <si>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</si>
  <si>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</si>
  <si>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</si>
  <si>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</si>
  <si>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</si>
  <si>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</si>
  <si>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</si>
  <si>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</si>
  <si>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</si>
  <si>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</si>
  <si>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</si>
  <si>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</si>
  <si>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</si>
  <si>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</si>
  <si>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</si>
  <si>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</si>
  <si>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</si>
  <si>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</si>
  <si>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</si>
  <si>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</si>
  <si>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</si>
  <si>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</si>
  <si>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</si>
  <si>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</si>
  <si>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</si>
  <si>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</si>
  <si>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</si>
  <si>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</si>
  <si>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</si>
  <si>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</si>
  <si>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</si>
  <si>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</si>
  <si>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</si>
  <si>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</si>
  <si>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</si>
  <si>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</si>
  <si>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</si>
  <si>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</si>
  <si>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</si>
  <si>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</si>
  <si>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</si>
  <si>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</si>
  <si>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</si>
  <si>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</si>
  <si>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</si>
  <si>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</si>
  <si>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</si>
  <si>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</si>
  <si>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</si>
  <si>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</si>
  <si>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</si>
  <si>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</si>
  <si>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</si>
  <si>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</si>
  <si>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</si>
  <si>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</si>
  <si>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</si>
  <si>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</si>
  <si>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</si>
  <si>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</si>
  <si>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</si>
  <si>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</si>
  <si>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</si>
  <si>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</si>
  <si>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</si>
  <si>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</si>
  <si>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</si>
  <si>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</si>
  <si>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</si>
  <si>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</si>
  <si>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</si>
  <si>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</si>
  <si>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</si>
  <si>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</si>
  <si>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</si>
  <si>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</si>
  <si>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</si>
  <si>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</si>
  <si>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</si>
  <si>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</si>
  <si>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</si>
  <si>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</si>
  <si>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</si>
  <si>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</si>
  <si>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</si>
  <si>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</si>
  <si>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</si>
  <si>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</si>
  <si>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</si>
  <si>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</si>
  <si>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</si>
  <si>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</si>
  <si>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</si>
  <si>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</si>
  <si>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</si>
  <si>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</si>
  <si>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</si>
  <si>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</si>
  <si>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</si>
  <si>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</si>
  <si>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</si>
  <si>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</si>
  <si>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</si>
  <si>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</si>
  <si>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</si>
  <si>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</si>
  <si>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</si>
  <si>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</si>
  <si>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</si>
  <si>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</si>
  <si>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</si>
  <si>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</si>
  <si>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</si>
  <si>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</si>
  <si>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</si>
  <si>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</si>
  <si>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</si>
  <si>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</si>
  <si>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</si>
  <si>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</si>
  <si>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</si>
  <si>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</si>
  <si>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</si>
  <si>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</si>
  <si>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</si>
  <si>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</si>
  <si>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</si>
  <si>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</si>
  <si>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</si>
  <si>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</si>
  <si>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</si>
  <si>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</si>
  <si>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</si>
  <si>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</si>
  <si>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</si>
  <si>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</si>
  <si>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</si>
  <si>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</si>
  <si>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</si>
  <si>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</si>
  <si>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</si>
  <si>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</si>
  <si>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</si>
  <si>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</si>
  <si>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</si>
  <si>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</si>
  <si>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</si>
  <si>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</si>
  <si>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</si>
  <si>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</si>
  <si>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</si>
  <si>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</si>
  <si>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</si>
  <si>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</si>
  <si>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</si>
  <si>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</si>
  <si>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</si>
  <si>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</si>
  <si>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</si>
  <si>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</si>
  <si>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</si>
  <si>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</si>
  <si>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</si>
  <si>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</si>
  <si>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</si>
  <si>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</si>
  <si>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</si>
  <si>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</si>
  <si>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</si>
  <si>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</si>
  <si>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</si>
  <si>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</si>
  <si>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</si>
  <si>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</si>
  <si>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</si>
  <si>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</si>
  <si>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</si>
  <si>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</si>
  <si>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</si>
  <si>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</si>
  <si>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</si>
  <si>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</si>
  <si>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</si>
  <si>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</si>
  <si>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</si>
  <si>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</si>
  <si>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</si>
  <si>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</si>
  <si>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</si>
  <si>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</si>
  <si>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</si>
  <si>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</si>
  <si>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</si>
  <si>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</si>
  <si>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</si>
  <si>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</si>
  <si>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</si>
  <si>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</si>
  <si>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</si>
  <si>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</si>
  <si>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</si>
  <si>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</si>
  <si>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</si>
  <si>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</si>
  <si>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</si>
  <si>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</si>
  <si>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</si>
  <si>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</si>
  <si>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</si>
  <si>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</si>
  <si>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</si>
  <si>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</si>
  <si>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</si>
  <si>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</si>
  <si>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</si>
  <si>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</si>
  <si>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</si>
  <si>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</si>
  <si>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</si>
  <si>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</si>
  <si>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</si>
  <si>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</si>
  <si>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</si>
  <si>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</si>
  <si>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</si>
  <si>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</si>
  <si>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</si>
  <si>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</si>
  <si>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</si>
  <si>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</si>
  <si>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</si>
  <si>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</si>
  <si>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</si>
  <si>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</si>
  <si>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</si>
  <si>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</si>
  <si>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</si>
  <si>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</si>
  <si>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</si>
  <si>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</si>
  <si>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</si>
  <si>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</si>
  <si>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</si>
  <si>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</si>
  <si>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</si>
  <si>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</si>
  <si>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</si>
  <si>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</si>
  <si>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</si>
  <si>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</si>
  <si>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</si>
  <si>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</si>
  <si>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</si>
  <si>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</si>
  <si>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</si>
  <si>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</si>
  <si>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</si>
  <si>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</si>
  <si>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</si>
  <si>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</si>
  <si>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</si>
  <si>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</si>
  <si>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</si>
  <si>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</si>
  <si>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</si>
  <si>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</si>
  <si>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</si>
  <si>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</si>
  <si>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</si>
  <si>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</si>
  <si>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</si>
  <si>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</si>
  <si>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</si>
  <si>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</si>
  <si>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</si>
  <si>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</si>
  <si>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</si>
  <si>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</si>
  <si>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</si>
  <si>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</si>
  <si>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</si>
  <si>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</si>
  <si>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</si>
  <si>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</si>
  <si>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</si>
  <si>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</si>
  <si>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</si>
  <si>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</si>
  <si>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</si>
  <si>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</si>
  <si>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</si>
  <si>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</si>
  <si>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</si>
  <si>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</si>
  <si>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</si>
  <si>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</si>
  <si>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</si>
  <si>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</si>
  <si>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</si>
  <si>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</si>
  <si>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</si>
  <si>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</si>
  <si>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</si>
  <si>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</si>
  <si>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</si>
  <si>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</si>
  <si>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</si>
  <si>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</si>
  <si>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</si>
  <si>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</si>
  <si>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</si>
  <si>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</si>
  <si>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</si>
  <si>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</si>
  <si>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</si>
  <si>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</si>
  <si>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</si>
  <si>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</si>
  <si>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</si>
  <si>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</si>
  <si>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</si>
  <si>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</si>
  <si>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</si>
  <si>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</si>
  <si>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</si>
  <si>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</si>
  <si>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</si>
  <si>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</si>
  <si>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</si>
  <si>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</si>
  <si>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</si>
  <si>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</si>
  <si>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</si>
  <si>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</si>
  <si>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</si>
  <si>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</si>
  <si>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</si>
  <si>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</si>
  <si>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</si>
  <si>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</si>
  <si>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</si>
  <si>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</si>
  <si>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</si>
  <si>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</si>
  <si>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</si>
  <si>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</si>
  <si>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</si>
  <si>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</si>
  <si>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</si>
  <si>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</si>
  <si>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</si>
  <si>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</si>
  <si>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</si>
  <si>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</si>
  <si>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</si>
  <si>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</si>
  <si>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</si>
  <si>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</si>
  <si>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</si>
  <si>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</si>
  <si>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</si>
  <si>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</si>
  <si>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</si>
  <si>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</si>
  <si>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</si>
  <si>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</si>
  <si>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</si>
  <si>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</si>
  <si>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</si>
  <si>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</si>
  <si>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</si>
  <si>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</si>
  <si>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</si>
  <si>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</si>
  <si>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</si>
  <si>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</si>
  <si>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</si>
  <si>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</si>
  <si>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</si>
  <si>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</si>
  <si>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</si>
  <si>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</si>
  <si>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</si>
  <si>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</si>
  <si>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</si>
  <si>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</si>
  <si>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</si>
  <si>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</si>
  <si>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</si>
  <si>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</si>
  <si>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</si>
  <si>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</si>
  <si>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</si>
  <si>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</si>
  <si>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</si>
  <si>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</si>
  <si>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</si>
  <si>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</si>
  <si>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</si>
  <si>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</si>
  <si>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</si>
  <si>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</si>
  <si>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</si>
  <si>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</si>
  <si>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</si>
  <si>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</si>
  <si>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</si>
  <si>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</si>
  <si>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</si>
  <si>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</si>
  <si>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</si>
  <si>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</si>
  <si>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</si>
  <si>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</si>
  <si>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</si>
  <si>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</si>
  <si>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</si>
  <si>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</si>
  <si>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</si>
  <si>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</si>
  <si>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</si>
  <si>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</si>
  <si>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</si>
  <si>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</si>
  <si>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</si>
  <si>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</si>
  <si>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</si>
  <si>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</si>
  <si>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</si>
  <si>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</si>
  <si>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</si>
  <si>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</si>
  <si>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</si>
  <si>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</si>
  <si>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</si>
  <si>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</si>
  <si>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</si>
  <si>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</si>
  <si>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</si>
  <si>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</si>
  <si>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</si>
  <si>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</si>
  <si>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</si>
  <si>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</si>
  <si>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</si>
  <si>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</si>
  <si>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</si>
  <si>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</si>
  <si>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</si>
  <si>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</si>
  <si>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</si>
  <si>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</si>
  <si>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</si>
  <si>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</si>
  <si>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</si>
  <si>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</si>
  <si>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</si>
  <si>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</si>
  <si>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</si>
  <si>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</si>
  <si>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</si>
  <si>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</si>
  <si>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</si>
  <si>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</si>
  <si>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</si>
  <si>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</si>
  <si>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</si>
  <si>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</si>
  <si>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</si>
  <si>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</si>
  <si>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</si>
  <si>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</si>
  <si>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</si>
  <si>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</si>
  <si>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</si>
  <si>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</si>
  <si>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</si>
  <si>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</si>
  <si>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</si>
  <si>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</si>
  <si>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</si>
  <si>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</si>
  <si>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</si>
  <si>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</si>
  <si>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</si>
  <si>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</si>
  <si>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</si>
  <si>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</si>
  <si>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</si>
  <si>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</si>
  <si>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</si>
  <si>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</si>
  <si>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</si>
  <si>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</si>
  <si>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</si>
  <si>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</si>
  <si>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</si>
  <si>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</si>
  <si>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</si>
  <si>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</si>
  <si>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</si>
  <si>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</si>
  <si>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</si>
  <si>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</si>
  <si>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</si>
  <si>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</si>
  <si>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</si>
  <si>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</si>
  <si>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</si>
  <si>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</si>
  <si>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</si>
  <si>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</si>
  <si>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</si>
  <si>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</si>
  <si>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</si>
  <si>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</si>
  <si>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</si>
  <si>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</si>
  <si>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</si>
  <si>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</si>
  <si>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</si>
  <si>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</si>
  <si>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</si>
  <si>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</si>
  <si>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</si>
  <si>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</si>
  <si>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</si>
  <si>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</si>
  <si>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</si>
  <si>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</si>
  <si>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</si>
  <si>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</si>
  <si>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</si>
  <si>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</si>
  <si>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</si>
  <si>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</si>
  <si>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</si>
  <si>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</si>
  <si>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</si>
  <si>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</si>
  <si>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</si>
  <si>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</si>
  <si>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</si>
  <si>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</si>
  <si>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</si>
  <si>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</si>
  <si>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</si>
  <si>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</si>
  <si>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</si>
  <si>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</si>
  <si>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</si>
  <si>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</si>
  <si>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</si>
  <si>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</si>
  <si>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</si>
  <si>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</si>
  <si>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</si>
  <si>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</si>
  <si>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</si>
  <si>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</si>
  <si>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</si>
  <si>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</si>
  <si>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</si>
  <si>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</si>
  <si>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</si>
  <si>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</si>
  <si>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</si>
  <si>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</si>
  <si>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</si>
  <si>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</si>
  <si>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</si>
  <si>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</si>
  <si>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</si>
  <si>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</si>
  <si>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</si>
  <si>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</si>
  <si>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</si>
  <si>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</si>
  <si>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</si>
  <si>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</si>
  <si>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</si>
  <si>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</si>
  <si>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</si>
  <si>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</si>
  <si>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</si>
  <si>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</si>
  <si>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</si>
  <si>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</si>
  <si>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</si>
  <si>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</si>
  <si>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</si>
  <si>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</si>
  <si>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</si>
  <si>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</si>
  <si>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</si>
  <si>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</si>
  <si>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</si>
  <si>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</si>
  <si>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</si>
  <si>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</si>
  <si>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</si>
  <si>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</si>
  <si>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</si>
  <si>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</si>
  <si>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</si>
  <si>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</si>
  <si>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</si>
  <si>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</si>
  <si>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</si>
  <si>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</si>
  <si>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</si>
  <si>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</si>
  <si>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</si>
  <si>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</si>
  <si>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</si>
  <si>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</si>
  <si>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</si>
  <si>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</si>
  <si>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</si>
  <si>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</si>
  <si>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</si>
  <si>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</si>
  <si>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</si>
  <si>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</si>
  <si>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</si>
  <si>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</si>
  <si>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</si>
  <si>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</si>
  <si>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</si>
  <si>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</si>
  <si>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</si>
  <si>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</si>
  <si>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</si>
  <si>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</si>
  <si>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</si>
  <si>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</si>
  <si>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</si>
  <si>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</si>
  <si>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</si>
  <si>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</si>
  <si>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</si>
  <si>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</si>
  <si>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</si>
  <si>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</si>
  <si>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</si>
  <si>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</si>
  <si>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</si>
  <si>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</si>
  <si>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</si>
  <si>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</si>
  <si>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</si>
  <si>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</si>
  <si>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</si>
  <si>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</si>
  <si>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</si>
  <si>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</si>
  <si>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</si>
  <si>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</si>
  <si>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</si>
  <si>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</si>
  <si>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</si>
  <si>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</si>
  <si>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</si>
  <si>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</si>
  <si>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</si>
  <si>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</si>
  <si>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</si>
  <si>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</si>
  <si>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</si>
  <si>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</si>
  <si>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</si>
  <si>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</si>
  <si>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</si>
  <si>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</si>
  <si>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</si>
  <si>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</si>
  <si>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</si>
  <si>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</si>
  <si>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</si>
  <si>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</si>
  <si>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</si>
  <si>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</si>
  <si>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</si>
  <si>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</si>
  <si>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</si>
  <si>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</si>
  <si>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</si>
  <si>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</si>
  <si>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</si>
  <si>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</si>
  <si>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</si>
  <si>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</si>
  <si>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</si>
  <si>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</si>
  <si>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</si>
  <si>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</si>
  <si>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</si>
  <si>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</si>
  <si>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</si>
  <si>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</si>
  <si>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</si>
  <si>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</si>
  <si>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</si>
  <si>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</si>
  <si>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</si>
  <si>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</si>
  <si>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</si>
  <si>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</si>
  <si>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</si>
  <si>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</si>
  <si>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</si>
  <si>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</si>
  <si>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</si>
  <si>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</si>
  <si>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</si>
  <si>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</si>
  <si>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</si>
  <si>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</si>
  <si>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</si>
  <si>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</si>
  <si>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</si>
  <si>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</si>
  <si>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</si>
  <si>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</si>
  <si>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</si>
  <si>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</si>
  <si>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</si>
  <si>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</si>
  <si>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</si>
  <si>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</si>
  <si>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</si>
  <si>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</si>
  <si>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</si>
  <si>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</si>
  <si>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</si>
  <si>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</si>
  <si>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</si>
  <si>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</si>
  <si>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</si>
  <si>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</si>
  <si>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</si>
  <si>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</si>
  <si>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</si>
  <si>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</si>
  <si>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</si>
  <si>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</si>
  <si>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</si>
  <si>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</si>
  <si>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</si>
  <si>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</si>
  <si>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</si>
  <si>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</si>
  <si>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</si>
  <si>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</si>
  <si>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</si>
  <si>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</si>
  <si>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</si>
  <si>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</si>
  <si>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</si>
  <si>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</si>
  <si>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</si>
  <si>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</si>
  <si>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</si>
  <si>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</si>
  <si>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</si>
  <si>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</si>
  <si>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</si>
  <si>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</si>
  <si>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</si>
  <si>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</si>
  <si>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</si>
  <si>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</si>
  <si>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</si>
  <si>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</si>
  <si>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</si>
  <si>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</si>
  <si>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</si>
  <si>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</si>
  <si>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</si>
  <si>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</si>
  <si>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</si>
  <si>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</si>
  <si>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</si>
  <si>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</si>
  <si>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</si>
  <si>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</si>
  <si>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</si>
  <si>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</si>
  <si>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</si>
  <si>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</si>
  <si>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</si>
  <si>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</si>
  <si>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</si>
  <si>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</si>
  <si>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</si>
  <si>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</si>
  <si>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</si>
  <si>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</si>
  <si>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</si>
  <si>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</si>
  <si>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</si>
  <si>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</si>
  <si>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</si>
  <si>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</si>
  <si>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</si>
  <si>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</si>
  <si>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</si>
  <si>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</si>
  <si>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</si>
  <si>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</si>
  <si>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</si>
  <si>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</si>
  <si>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</si>
  <si>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</si>
  <si>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</si>
  <si>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</si>
  <si>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</si>
  <si>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</si>
  <si>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</si>
  <si>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</si>
  <si>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</si>
  <si>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</si>
  <si>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</si>
  <si>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</si>
  <si>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</si>
  <si>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</si>
  <si>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</si>
  <si>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</si>
  <si>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</si>
  <si>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</si>
  <si>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</si>
  <si>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</si>
  <si>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</si>
  <si>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</si>
  <si>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</si>
  <si>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</si>
  <si>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</si>
  <si>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</si>
  <si>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</si>
  <si>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</si>
  <si>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</si>
  <si>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</si>
  <si>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</si>
  <si>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</si>
  <si>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</si>
  <si>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</si>
  <si>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</si>
  <si>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</si>
  <si>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</si>
  <si>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</si>
  <si>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</si>
  <si>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</si>
  <si>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</si>
  <si>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</si>
  <si>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</si>
  <si>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</si>
  <si>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</si>
  <si>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</si>
  <si>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</si>
  <si>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</si>
  <si>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</si>
  <si>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</si>
  <si>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</si>
  <si>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</si>
  <si>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</si>
  <si>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</si>
  <si>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</si>
  <si>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</si>
  <si>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</si>
  <si>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</si>
  <si>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</si>
  <si>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</si>
  <si>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</si>
  <si>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</si>
  <si>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</si>
  <si>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</si>
  <si>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</si>
  <si>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</si>
  <si>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</si>
  <si>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</si>
  <si>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</si>
  <si>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</si>
  <si>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</si>
  <si>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</si>
  <si>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</si>
  <si>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</si>
  <si>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</si>
  <si>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</si>
  <si>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</si>
  <si>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</si>
  <si>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</si>
  <si>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</si>
  <si>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</si>
  <si>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</si>
  <si>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</si>
  <si>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</si>
  <si>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</si>
  <si>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</si>
  <si>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</si>
  <si>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</si>
  <si>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</si>
  <si>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</si>
  <si>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</si>
  <si>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</si>
  <si>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</si>
  <si>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</si>
  <si>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</si>
  <si>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</si>
  <si>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</si>
  <si>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</si>
  <si>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</si>
  <si>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</si>
  <si>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</si>
  <si>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</si>
  <si>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</si>
  <si>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</si>
  <si>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</si>
  <si>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</si>
  <si>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</si>
  <si>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</si>
  <si>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</si>
  <si>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</si>
  <si>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</si>
  <si>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</si>
  <si>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</si>
  <si>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</si>
  <si>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</si>
  <si>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</si>
  <si>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</si>
  <si>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</si>
  <si>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</si>
  <si>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</si>
  <si>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</si>
  <si>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</si>
  <si>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</si>
  <si>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</si>
  <si>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</si>
  <si>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</si>
  <si>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</si>
  <si>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</si>
  <si>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</si>
  <si>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</si>
  <si>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</si>
  <si>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</si>
  <si>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</si>
  <si>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</si>
  <si>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</si>
  <si>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</si>
  <si>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</si>
  <si>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</si>
  <si>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</si>
  <si>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</si>
  <si>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</si>
  <si>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</si>
  <si>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</si>
  <si>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</si>
  <si>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</si>
  <si>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</si>
  <si>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</si>
  <si>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</si>
  <si>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</si>
  <si>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</si>
  <si>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</si>
  <si>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</si>
  <si>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</si>
  <si>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</si>
  <si>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</si>
  <si>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</si>
  <si>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</si>
  <si>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</si>
  <si>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</si>
  <si>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</si>
  <si>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</si>
  <si>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</si>
  <si>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</si>
  <si>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</si>
  <si>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</si>
  <si>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</si>
  <si>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</si>
  <si>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</si>
  <si>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</si>
  <si>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</si>
  <si>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</si>
  <si>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</si>
  <si>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</si>
  <si>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</si>
  <si>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</si>
  <si>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</si>
  <si>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</si>
  <si>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</si>
  <si>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</si>
  <si>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</si>
  <si>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</si>
  <si>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</si>
  <si>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</si>
  <si>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</si>
  <si>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</si>
  <si>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</si>
  <si>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</si>
  <si>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</si>
  <si>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</si>
  <si>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</si>
  <si>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</si>
  <si>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</si>
  <si>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</si>
  <si>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</si>
  <si>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</si>
  <si>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</si>
  <si>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</si>
  <si>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</si>
  <si>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</si>
  <si>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</si>
  <si>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</si>
  <si>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</si>
  <si>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</si>
  <si>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</si>
  <si>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</si>
  <si>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</si>
  <si>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</si>
  <si>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</si>
  <si>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</si>
  <si>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</si>
  <si>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</si>
  <si>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</si>
  <si>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</si>
  <si>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</si>
  <si>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</si>
  <si>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</si>
  <si>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</si>
  <si>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</si>
  <si>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</si>
  <si>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</si>
  <si>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</si>
  <si>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</si>
  <si>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</si>
  <si>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</si>
  <si>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</si>
  <si>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</si>
  <si>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</si>
  <si>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</si>
  <si>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</si>
  <si>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</si>
  <si>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</si>
  <si>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</si>
  <si>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</si>
  <si>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</si>
  <si>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</si>
  <si>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</si>
  <si>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</si>
  <si>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</si>
  <si>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</si>
  <si>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</si>
  <si>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</si>
  <si>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</si>
  <si>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</si>
  <si>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</si>
  <si>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</si>
  <si>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</si>
  <si>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</si>
  <si>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</si>
  <si>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</si>
  <si>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</si>
  <si>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</si>
  <si>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</si>
  <si>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</si>
  <si>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</si>
  <si>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</si>
  <si>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</si>
  <si>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</si>
  <si>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</si>
  <si>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</si>
  <si>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</si>
  <si>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</si>
  <si>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</si>
  <si>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</si>
  <si>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</si>
  <si>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</si>
  <si>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</si>
  <si>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</si>
  <si>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</si>
  <si>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</si>
  <si>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</si>
  <si>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</si>
  <si>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</si>
  <si>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</si>
  <si>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</si>
  <si>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</si>
  <si>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</si>
  <si>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</si>
  <si>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</si>
  <si>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</si>
  <si>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</si>
  <si>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</si>
  <si>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</si>
  <si>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</si>
  <si>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</si>
  <si>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</si>
  <si>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</si>
  <si>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</si>
  <si>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</si>
  <si>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</si>
  <si>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</si>
  <si>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</si>
  <si>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</si>
  <si>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</si>
  <si>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</si>
  <si>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</si>
  <si>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</si>
  <si>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</si>
  <si>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</si>
  <si>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</si>
  <si>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</si>
  <si>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</si>
  <si>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</si>
  <si>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</si>
  <si>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</si>
  <si>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</si>
  <si>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</si>
  <si>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</si>
  <si>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</si>
  <si>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</si>
  <si>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</si>
  <si>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</si>
  <si>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</si>
  <si>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</si>
  <si>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</si>
  <si>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</si>
  <si>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</si>
  <si>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</si>
  <si>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</si>
  <si>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</si>
  <si>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</si>
  <si>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</si>
  <si>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</si>
  <si>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</si>
  <si>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</si>
  <si>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</si>
  <si>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</si>
  <si>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</si>
  <si>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</si>
  <si>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</si>
  <si>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</si>
  <si>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</si>
  <si>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</si>
  <si>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</si>
  <si>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</si>
  <si>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</si>
  <si>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</si>
  <si>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</si>
  <si>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</si>
  <si>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</si>
  <si>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</si>
  <si>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</si>
  <si>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</si>
  <si>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</si>
  <si>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</si>
  <si>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</si>
  <si>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</si>
  <si>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</si>
  <si>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</si>
  <si>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</si>
  <si>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</si>
  <si>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</si>
  <si>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</si>
  <si>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</si>
  <si>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</si>
  <si>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</si>
  <si>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</si>
  <si>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</si>
  <si>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</si>
  <si>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</si>
  <si>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</si>
  <si>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</si>
  <si>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</si>
  <si>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</si>
  <si>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</si>
  <si>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</si>
  <si>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</si>
  <si>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</si>
  <si>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</si>
  <si>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</si>
  <si>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</si>
  <si>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</si>
  <si>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</si>
  <si>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</si>
  <si>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</si>
  <si>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</si>
  <si>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</si>
  <si>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</si>
  <si>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</si>
  <si>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</si>
  <si>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</si>
  <si>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</si>
  <si>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</si>
  <si>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</si>
  <si>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</si>
  <si>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</si>
  <si>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</si>
  <si>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</si>
  <si>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</si>
  <si>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</si>
  <si>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</si>
  <si>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</si>
  <si>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</si>
  <si>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</si>
  <si>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</si>
  <si>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</si>
  <si>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</si>
  <si>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</si>
  <si>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</si>
  <si>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</si>
  <si>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</si>
  <si>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</si>
  <si>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</si>
  <si>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</si>
  <si>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</si>
  <si>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</si>
  <si>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</si>
  <si>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</si>
  <si>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</si>
  <si>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</si>
  <si>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</si>
  <si>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</si>
  <si>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</si>
  <si>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</si>
  <si>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</si>
  <si>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</si>
  <si>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</si>
  <si>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</si>
  <si>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</si>
  <si>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</si>
  <si>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</si>
  <si>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</si>
  <si>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</si>
  <si>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</si>
  <si>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</si>
  <si>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</si>
  <si>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</si>
  <si>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</si>
  <si>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</si>
  <si>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</si>
  <si>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</si>
  <si>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</si>
  <si>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</si>
  <si>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</si>
  <si>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</si>
  <si>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</si>
  <si>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</si>
  <si>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</si>
  <si>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</si>
  <si>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</si>
  <si>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</si>
  <si>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</si>
  <si>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</si>
  <si>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</si>
  <si>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</si>
  <si>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</si>
  <si>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</si>
  <si>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</si>
  <si>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</si>
  <si>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</si>
  <si>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</si>
  <si>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</si>
  <si>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</si>
  <si>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</si>
  <si>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</si>
  <si>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</si>
  <si>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</si>
  <si>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</si>
  <si>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</si>
  <si>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</si>
  <si>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</si>
  <si>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</si>
  <si>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</si>
  <si>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</si>
  <si>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</si>
  <si>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</si>
  <si>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</si>
  <si>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</si>
  <si>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</si>
  <si>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</si>
  <si>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</si>
  <si>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</si>
  <si>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</si>
  <si>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</si>
  <si>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</si>
  <si>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</si>
  <si>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</si>
  <si>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</si>
  <si>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</si>
  <si>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</si>
  <si>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</si>
  <si>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</si>
  <si>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</si>
  <si>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</si>
  <si>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</si>
  <si>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</si>
  <si>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</si>
  <si>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</si>
  <si>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</si>
  <si>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</si>
  <si>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</si>
  <si>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</si>
  <si>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</si>
  <si>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</si>
  <si>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</si>
  <si>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</si>
  <si>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</si>
  <si>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</si>
  <si>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</si>
  <si>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</si>
  <si>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</si>
  <si>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</si>
  <si>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</si>
  <si>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</si>
  <si>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</si>
  <si>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</si>
  <si>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</si>
  <si>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</si>
  <si>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</si>
  <si>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</si>
  <si>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</si>
  <si>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</si>
  <si>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</si>
  <si>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</si>
  <si>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</si>
  <si>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</si>
  <si>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</si>
  <si>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</si>
  <si>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</si>
  <si>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</si>
  <si>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</si>
  <si>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</si>
  <si>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</si>
  <si>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</si>
  <si>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</si>
  <si>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</si>
  <si>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</si>
  <si>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</si>
  <si>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</si>
  <si>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</si>
  <si>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</si>
  <si>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</si>
  <si>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</si>
  <si>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</si>
  <si>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</si>
  <si>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</si>
  <si>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</si>
  <si>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</si>
  <si>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</si>
  <si>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</si>
  <si>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</si>
  <si>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</si>
  <si>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</si>
  <si>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</si>
  <si>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</si>
  <si>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</si>
  <si>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</si>
  <si>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</si>
  <si>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</si>
  <si>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</si>
  <si>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</si>
  <si>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</si>
  <si>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</si>
  <si>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</si>
  <si>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</si>
  <si>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</si>
  <si>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</si>
  <si>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</si>
  <si>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</si>
  <si>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</si>
  <si>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</si>
  <si>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</si>
  <si>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</si>
  <si>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</si>
  <si>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</si>
  <si>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</si>
  <si>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</si>
  <si>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</si>
  <si>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</si>
  <si>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</si>
  <si>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</si>
  <si>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</si>
  <si>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</si>
  <si>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</si>
  <si>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</si>
  <si>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</si>
  <si>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</si>
  <si>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</si>
  <si>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</si>
  <si>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</si>
  <si>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</si>
  <si>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</si>
  <si>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</si>
  <si>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</si>
  <si>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</si>
  <si>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</si>
  <si>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</si>
  <si>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</si>
  <si>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</si>
  <si>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</si>
  <si>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</si>
  <si>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</si>
  <si>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</si>
  <si>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</si>
  <si>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</si>
  <si>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</si>
  <si>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</si>
  <si>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</si>
  <si>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</si>
  <si>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</si>
  <si>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</si>
  <si>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</si>
  <si>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</si>
  <si>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</si>
  <si>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</si>
  <si>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</si>
  <si>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</si>
  <si>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</si>
  <si>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</si>
  <si>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</si>
  <si>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</si>
  <si>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</si>
  <si>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</si>
  <si>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</si>
  <si>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</si>
  <si>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</si>
  <si>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</si>
  <si>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</si>
  <si>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</si>
  <si>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</si>
  <si>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</si>
  <si>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</si>
  <si>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</si>
  <si>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</si>
  <si>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</si>
  <si>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</si>
  <si>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</si>
  <si>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</si>
  <si>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</si>
  <si>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</si>
  <si>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</si>
  <si>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</si>
  <si>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</si>
  <si>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</si>
  <si>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</si>
  <si>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</si>
  <si>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</si>
  <si>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</si>
  <si>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</si>
  <si>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</si>
  <si>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</si>
  <si>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</si>
  <si>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</si>
  <si>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</si>
  <si>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</si>
  <si>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</si>
  <si>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</si>
  <si>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</si>
  <si>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</si>
  <si>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</si>
  <si>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</si>
  <si>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</si>
  <si>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</si>
  <si>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</si>
  <si>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</si>
  <si>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</si>
  <si>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</si>
  <si>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</si>
  <si>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</si>
  <si>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</si>
  <si>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</si>
  <si>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</si>
  <si>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</si>
  <si>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</si>
  <si>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</si>
  <si>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</si>
  <si>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</si>
  <si>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</si>
  <si>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</si>
  <si>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</si>
  <si>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</si>
  <si>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</si>
  <si>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</si>
  <si>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</si>
  <si>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</si>
  <si>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</si>
  <si>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</si>
  <si>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</si>
  <si>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</si>
  <si>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</si>
  <si>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</si>
  <si>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</si>
  <si>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</si>
  <si>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</si>
  <si>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</si>
  <si>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</si>
  <si>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</si>
  <si>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</si>
  <si>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</si>
  <si>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</si>
  <si>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</si>
  <si>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</si>
  <si>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</si>
  <si>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</si>
  <si>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</si>
  <si>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</si>
  <si>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</si>
  <si>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</si>
  <si>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</si>
  <si>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</si>
  <si>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</si>
  <si>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</si>
  <si>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</si>
  <si>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</si>
  <si>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</si>
  <si>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</si>
  <si>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</si>
  <si>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</si>
  <si>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</si>
  <si>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</si>
  <si>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</si>
  <si>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</si>
  <si>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</si>
  <si>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</si>
  <si>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</si>
  <si>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</si>
  <si>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</si>
  <si>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</si>
  <si>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</si>
  <si>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</si>
  <si>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</si>
  <si>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</si>
  <si>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</si>
  <si>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</si>
  <si>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</si>
  <si>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</si>
  <si>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</si>
  <si>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</si>
  <si>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</si>
  <si>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</si>
  <si>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</si>
  <si>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</si>
  <si>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</si>
  <si>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</si>
  <si>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</si>
  <si>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</si>
  <si>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</si>
  <si>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</si>
  <si>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</si>
  <si>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</si>
  <si>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</si>
  <si>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</si>
  <si>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</si>
  <si>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</si>
  <si>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</si>
  <si>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</si>
  <si>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</si>
  <si>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</si>
  <si>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</si>
  <si>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</si>
  <si>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</si>
  <si>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</si>
  <si>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</si>
  <si>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</si>
  <si>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</si>
  <si>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</si>
  <si>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</si>
  <si>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</si>
  <si>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</si>
  <si>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</si>
  <si>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</si>
  <si>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</si>
  <si>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</si>
  <si>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</si>
  <si>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</si>
  <si>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</si>
  <si>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</si>
  <si>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</si>
  <si>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</si>
  <si>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</si>
  <si>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</si>
  <si>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</si>
  <si>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</si>
  <si>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</si>
  <si>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</si>
  <si>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</si>
  <si>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</si>
  <si>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</si>
  <si>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</si>
  <si>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</si>
  <si>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</si>
  <si>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</si>
  <si>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</si>
  <si>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</si>
  <si>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</si>
  <si>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</si>
  <si>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</si>
  <si>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</si>
  <si>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</si>
  <si>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</si>
  <si>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</si>
  <si>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</si>
  <si>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</si>
  <si>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</si>
  <si>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</si>
  <si>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</si>
  <si>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</si>
  <si>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</si>
  <si>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</si>
  <si>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</si>
  <si>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</si>
  <si>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</si>
  <si>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</si>
  <si>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</si>
  <si>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</si>
  <si>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</si>
  <si>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</si>
  <si>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</si>
  <si>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</si>
  <si>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</si>
  <si>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</si>
  <si>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</si>
  <si>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</si>
  <si>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</si>
  <si>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</si>
  <si>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</si>
  <si>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</si>
  <si>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</si>
  <si>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</si>
  <si>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</si>
  <si>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</si>
  <si>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</si>
  <si>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</si>
  <si>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</si>
  <si>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</si>
  <si>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</si>
  <si>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</si>
  <si>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</si>
  <si>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</si>
  <si>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</si>
  <si>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</si>
  <si>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</si>
  <si>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</si>
  <si>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</si>
  <si>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</si>
  <si>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</si>
  <si>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</si>
  <si>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</si>
  <si>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</si>
  <si>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</si>
  <si>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</si>
  <si>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</si>
  <si>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</si>
  <si>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</si>
  <si>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</si>
  <si>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</si>
  <si>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</si>
  <si>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</si>
  <si>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</si>
  <si>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</si>
  <si>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</si>
  <si>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</si>
  <si>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</si>
  <si>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</si>
  <si>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</si>
  <si>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</si>
  <si>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</si>
  <si>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</si>
  <si>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</si>
  <si>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</si>
  <si>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</si>
  <si>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</si>
  <si>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</si>
  <si>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</si>
  <si>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</si>
  <si>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</si>
  <si>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</si>
  <si>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</si>
  <si>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</si>
  <si>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</si>
  <si>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</si>
  <si>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</si>
  <si>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</si>
  <si>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</si>
  <si>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</si>
  <si>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</si>
  <si>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</si>
  <si>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</si>
  <si>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</si>
  <si>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</si>
  <si>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</si>
  <si>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</si>
  <si>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</si>
  <si>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</si>
  <si>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</si>
  <si>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</si>
  <si>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</si>
  <si>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</si>
  <si>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</si>
  <si>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</si>
  <si>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</si>
  <si>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</si>
  <si>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</si>
  <si>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</si>
  <si>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</si>
  <si>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</si>
  <si>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</si>
  <si>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</si>
  <si>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</si>
  <si>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</si>
  <si>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</si>
  <si>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</si>
  <si>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</si>
  <si>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</si>
  <si>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</si>
  <si>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</si>
  <si>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</si>
  <si>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</si>
  <si>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</si>
  <si>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</si>
  <si>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</si>
  <si>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</si>
  <si>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</si>
  <si>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</si>
  <si>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</si>
  <si>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</si>
  <si>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</si>
  <si>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</si>
  <si>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</si>
  <si>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</si>
  <si>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</si>
  <si>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</si>
  <si>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</si>
  <si>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</si>
  <si>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</si>
  <si>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</si>
  <si>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</si>
  <si>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</si>
  <si>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</si>
  <si>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</si>
  <si>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</si>
  <si>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</si>
  <si>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</si>
  <si>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</si>
  <si>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</si>
  <si>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</si>
  <si>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</si>
  <si>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</si>
  <si>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</si>
  <si>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</si>
  <si>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</si>
  <si>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</si>
  <si>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</si>
  <si>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</si>
  <si>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</si>
  <si>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</si>
  <si>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</si>
  <si>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</si>
  <si>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</si>
  <si>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</si>
  <si>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</si>
  <si>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</si>
  <si>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</si>
  <si>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</si>
  <si>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</si>
  <si>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</si>
  <si>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</si>
  <si>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</si>
  <si>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</si>
  <si>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</si>
  <si>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</si>
  <si>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</si>
  <si>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</si>
  <si>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</si>
  <si>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</si>
  <si>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</si>
  <si>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</si>
  <si>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</si>
  <si>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</si>
  <si>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</si>
  <si>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</si>
  <si>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</si>
  <si>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</si>
  <si>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</si>
  <si>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</si>
  <si>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</si>
  <si>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</si>
  <si>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</si>
  <si>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</si>
  <si>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</si>
  <si>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</si>
  <si>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</si>
  <si>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</si>
  <si>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</si>
  <si>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</si>
  <si>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</si>
  <si>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</si>
  <si>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</si>
  <si>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</si>
  <si>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</si>
  <si>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</si>
  <si>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</si>
  <si>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</si>
  <si>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</si>
  <si>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</si>
  <si>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</si>
  <si>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</si>
  <si>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</si>
  <si>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</si>
  <si>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</si>
  <si>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</si>
  <si>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</si>
  <si>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</si>
  <si>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</si>
  <si>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</si>
  <si>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</si>
  <si>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</si>
  <si>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</si>
  <si>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</si>
  <si>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</si>
  <si>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</si>
  <si>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</si>
  <si>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</si>
  <si>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</si>
  <si>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</si>
  <si>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</si>
  <si>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</si>
  <si>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</si>
  <si>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</si>
  <si>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</si>
  <si>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</si>
  <si>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</si>
  <si>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</si>
  <si>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</si>
  <si>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</si>
  <si>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</si>
  <si>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</si>
  <si>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</si>
  <si>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</si>
  <si>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</si>
  <si>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</si>
  <si>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</si>
  <si>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</si>
  <si>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</si>
  <si>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</si>
  <si>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</si>
  <si>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</si>
  <si>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</si>
  <si>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</si>
  <si>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</si>
  <si>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</si>
  <si>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</si>
  <si>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</si>
  <si>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</si>
  <si>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</si>
  <si>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</si>
  <si>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</si>
  <si>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</si>
  <si>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</si>
  <si>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</si>
  <si>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</si>
  <si>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</si>
  <si>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</si>
  <si>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</si>
  <si>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</si>
  <si>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</si>
  <si>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</si>
  <si>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</si>
  <si>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</si>
  <si>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</si>
  <si>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</si>
  <si>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</si>
  <si>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</si>
  <si>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</si>
  <si>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</si>
  <si>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</si>
  <si>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</si>
  <si>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</si>
  <si>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</si>
  <si>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</si>
  <si>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</si>
  <si>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</si>
  <si>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</si>
  <si>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</si>
  <si>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</si>
  <si>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</si>
  <si>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</si>
  <si>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</si>
  <si>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</si>
  <si>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</si>
  <si>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</si>
  <si>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</si>
  <si>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</si>
  <si>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</si>
  <si>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</si>
  <si>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</si>
  <si>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</si>
  <si>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</si>
  <si>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</si>
  <si>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</si>
  <si>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</si>
  <si>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</si>
  <si>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</si>
  <si>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</si>
  <si>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</si>
  <si>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</si>
  <si>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</si>
  <si>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</si>
  <si>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</si>
  <si>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</si>
  <si>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</si>
  <si>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</si>
  <si>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</si>
  <si>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</si>
  <si>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</si>
  <si>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</si>
  <si>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</si>
  <si>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</si>
  <si>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</si>
  <si>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</si>
  <si>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</si>
  <si>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</si>
  <si>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</si>
  <si>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</si>
  <si>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</si>
  <si>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</si>
  <si>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</si>
  <si>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</si>
  <si>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</si>
  <si>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</si>
  <si>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</si>
  <si>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</si>
  <si>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</si>
  <si>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</si>
  <si>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</si>
  <si>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</si>
  <si>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</si>
  <si>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</si>
  <si>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</si>
  <si>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</si>
  <si>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</si>
  <si>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</si>
  <si>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</si>
  <si>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</si>
  <si>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</si>
  <si>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</si>
  <si>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</si>
  <si>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</si>
  <si>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</si>
  <si>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</si>
  <si>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</si>
  <si>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</si>
  <si>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</si>
  <si>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</si>
  <si>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</si>
  <si>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</si>
  <si>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</si>
  <si>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</si>
  <si>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</si>
  <si>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</si>
  <si>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</si>
  <si>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</si>
  <si>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</si>
  <si>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</si>
  <si>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</si>
  <si>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</si>
  <si>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</si>
  <si>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</si>
  <si>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</si>
  <si>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</si>
  <si>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</si>
  <si>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</si>
  <si>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</si>
  <si>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</si>
  <si>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</si>
  <si>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</si>
  <si>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</si>
  <si>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</si>
  <si>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</si>
  <si>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</si>
  <si>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</si>
  <si>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</si>
  <si>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</si>
  <si>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</si>
  <si>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</si>
  <si>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</si>
  <si>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</si>
  <si>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</si>
  <si>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</si>
  <si>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</si>
  <si>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</si>
  <si>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</si>
  <si>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</si>
  <si>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</si>
  <si>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</si>
  <si>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</si>
  <si>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</si>
  <si>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</si>
  <si>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</si>
  <si>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</si>
  <si>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</si>
  <si>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</si>
  <si>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</si>
  <si>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</si>
  <si>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</si>
  <si>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</si>
  <si>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</si>
  <si>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</si>
  <si>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</si>
  <si>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</si>
  <si>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</si>
  <si>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</si>
  <si>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</si>
  <si>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</si>
  <si>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</si>
  <si>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</si>
  <si>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</si>
  <si>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</si>
  <si>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</si>
  <si>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</si>
  <si>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</si>
  <si>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</si>
  <si>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</si>
  <si>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</si>
  <si>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</si>
  <si>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</si>
  <si>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</si>
  <si>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</si>
  <si>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</si>
  <si>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</si>
  <si>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</si>
  <si>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</si>
  <si>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</si>
  <si>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</si>
  <si>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</si>
  <si>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</si>
  <si>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</si>
  <si>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</si>
  <si>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</si>
  <si>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</si>
  <si>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</si>
  <si>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</si>
  <si>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</si>
  <si>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</si>
  <si>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</si>
  <si>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</si>
  <si>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</si>
  <si>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</si>
  <si>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</si>
  <si>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</si>
  <si>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</si>
  <si>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</si>
  <si>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</si>
  <si>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</si>
  <si>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</si>
  <si>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</si>
  <si>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</si>
  <si>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</si>
  <si>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</si>
  <si>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</si>
  <si>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</si>
  <si>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</si>
  <si>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</si>
  <si>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</si>
  <si>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</si>
  <si>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</si>
  <si>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</si>
  <si>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</si>
  <si>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</si>
  <si>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</si>
  <si>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</si>
  <si>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</si>
  <si>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</si>
  <si>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</si>
  <si>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</si>
  <si>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</si>
  <si>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</si>
  <si>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</si>
  <si>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</si>
  <si>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</si>
  <si>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</si>
  <si>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</si>
  <si>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</si>
  <si>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</si>
  <si>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</si>
  <si>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</si>
  <si>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</si>
  <si>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</si>
  <si>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</si>
  <si>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</si>
  <si>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</si>
  <si>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</si>
  <si>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</si>
  <si>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</si>
  <si>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</si>
  <si>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</si>
  <si>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</si>
  <si>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</si>
  <si>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</si>
  <si>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</si>
  <si>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</si>
  <si>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</si>
  <si>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</si>
  <si>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</si>
  <si>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</si>
  <si>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</si>
  <si>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</si>
  <si>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</si>
  <si>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</si>
  <si>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</si>
  <si>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</si>
  <si>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</si>
  <si>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</si>
  <si>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</si>
  <si>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</si>
  <si>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</si>
  <si>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</si>
  <si>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</si>
  <si>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</si>
  <si>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</si>
  <si>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</si>
  <si>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</si>
  <si>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</si>
  <si>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</si>
  <si>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</si>
  <si>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</si>
  <si>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</si>
  <si>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</si>
  <si>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</si>
  <si>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</si>
  <si>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</si>
  <si>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</si>
  <si>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</si>
  <si>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</si>
  <si>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</si>
  <si>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</si>
  <si>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</si>
  <si>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</si>
  <si>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</si>
  <si>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</si>
  <si>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</si>
  <si>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</si>
  <si>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</si>
  <si>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</si>
  <si>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</si>
  <si>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</si>
  <si>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</si>
  <si>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</si>
  <si>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</si>
  <si>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</si>
  <si>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</si>
  <si>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</si>
  <si>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</si>
  <si>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</si>
  <si>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</si>
  <si>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</si>
  <si>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</si>
  <si>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</si>
  <si>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</si>
  <si>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</si>
  <si>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</si>
  <si>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</si>
  <si>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</si>
  <si>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</si>
  <si>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</si>
  <si>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</si>
  <si>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</si>
  <si>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</si>
  <si>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</si>
  <si>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</si>
  <si>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</si>
  <si>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</si>
  <si>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</si>
  <si>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</si>
  <si>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</si>
  <si>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</si>
  <si>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</si>
  <si>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</si>
  <si>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</si>
  <si>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</si>
  <si>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</si>
  <si>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</si>
  <si>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</si>
  <si>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</si>
  <si>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</si>
  <si>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</si>
  <si>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</si>
  <si>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</si>
  <si>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</si>
  <si>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</si>
  <si>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</si>
  <si>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</si>
  <si>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</si>
  <si>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</si>
  <si>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</si>
  <si>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</si>
  <si>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</si>
  <si>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</si>
  <si>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</si>
  <si>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</si>
  <si>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</si>
  <si>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</si>
  <si>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</si>
  <si>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</si>
  <si>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</si>
  <si>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</si>
  <si>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</si>
  <si>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</si>
  <si>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</si>
  <si>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</si>
  <si>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</si>
  <si>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</si>
  <si>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</si>
  <si>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</si>
  <si>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</si>
  <si>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</si>
  <si>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</si>
  <si>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</si>
  <si>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</si>
  <si>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</si>
  <si>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</si>
  <si>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</si>
  <si>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</si>
  <si>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</si>
  <si>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</si>
  <si>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</si>
  <si>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</si>
  <si>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</si>
  <si>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</si>
  <si>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</si>
  <si>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</si>
  <si>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</si>
  <si>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</si>
  <si>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</si>
  <si>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</si>
  <si>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</si>
  <si>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</si>
  <si>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</si>
  <si>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</si>
  <si>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</si>
  <si>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</si>
  <si>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</si>
  <si>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</si>
  <si>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</si>
  <si>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</si>
  <si>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</si>
  <si>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</si>
  <si>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</si>
  <si>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</si>
  <si>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</si>
  <si>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</si>
  <si>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</si>
  <si>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</si>
  <si>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</si>
  <si>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</si>
  <si>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</si>
  <si>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</si>
  <si>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</si>
  <si>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</si>
  <si>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</si>
  <si>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</si>
  <si>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</si>
  <si>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</si>
  <si>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</si>
  <si>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</si>
  <si>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</si>
  <si>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</si>
  <si>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</si>
  <si>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</si>
  <si>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</si>
  <si>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</si>
  <si>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</si>
  <si>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</si>
  <si>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</si>
  <si>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</si>
  <si>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</si>
  <si>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</si>
  <si>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</si>
  <si>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</si>
  <si>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</si>
  <si>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</si>
  <si>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</si>
  <si>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</si>
  <si>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</si>
  <si>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</si>
  <si>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</si>
  <si>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</si>
  <si>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</si>
  <si>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</si>
  <si>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</si>
  <si>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</si>
  <si>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</si>
  <si>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</si>
  <si>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</si>
  <si>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</si>
  <si>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</si>
  <si>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</si>
  <si>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</si>
  <si>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</si>
  <si>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</si>
  <si>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</si>
  <si>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</si>
  <si>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</si>
  <si>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</si>
  <si>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</si>
  <si>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</si>
  <si>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</si>
  <si>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</si>
  <si>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</si>
  <si>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</si>
  <si>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</si>
  <si>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</si>
  <si>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</si>
  <si>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</si>
  <si>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</si>
  <si>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</si>
  <si>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</si>
  <si>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</si>
  <si>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</si>
  <si>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</si>
  <si>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</si>
  <si>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</si>
  <si>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</si>
  <si>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</si>
  <si>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</si>
  <si>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</si>
  <si>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</si>
  <si>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</si>
  <si>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</si>
  <si>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</si>
  <si>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</si>
  <si>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</si>
  <si>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</si>
  <si>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</si>
  <si>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</si>
  <si>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</si>
  <si>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</si>
  <si>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</si>
  <si>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</si>
  <si>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</si>
  <si>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</si>
  <si>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</si>
  <si>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</si>
  <si>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</si>
  <si>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</si>
  <si>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</si>
  <si>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</si>
  <si>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</si>
  <si>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</si>
  <si>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</si>
  <si>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</si>
  <si>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</si>
  <si>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</si>
  <si>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</si>
  <si>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</si>
  <si>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</si>
  <si>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</si>
  <si>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</si>
  <si>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</si>
  <si>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</si>
  <si>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</si>
  <si>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</si>
  <si>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</si>
  <si>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</si>
  <si>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</si>
  <si>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</si>
  <si>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</si>
  <si>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</si>
  <si>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</si>
  <si>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</si>
  <si>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</si>
  <si>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</si>
  <si>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</si>
  <si>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</si>
  <si>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</si>
  <si>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</si>
  <si>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</si>
  <si>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</si>
  <si>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</si>
  <si>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</si>
  <si>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</si>
  <si>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</si>
  <si>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</si>
  <si>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</si>
  <si>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</si>
  <si>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</si>
  <si>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</si>
  <si>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</si>
  <si>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</si>
  <si>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</si>
  <si>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</si>
  <si>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</si>
  <si>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</si>
  <si>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</si>
  <si>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</si>
  <si>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</si>
  <si>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</si>
  <si>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</si>
  <si>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</si>
  <si>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</si>
  <si>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</si>
  <si>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</si>
  <si>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</si>
  <si>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</si>
  <si>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</si>
  <si>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</si>
  <si>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</si>
  <si>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</si>
  <si>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</si>
  <si>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</si>
  <si>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</si>
  <si>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</si>
  <si>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</si>
  <si>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</si>
  <si>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</si>
  <si>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</si>
  <si>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</si>
  <si>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</si>
  <si>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</si>
  <si>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</si>
  <si>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</si>
  <si>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</si>
  <si>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</si>
  <si>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</si>
  <si>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</si>
  <si>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</si>
  <si>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</si>
  <si>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</si>
  <si>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</si>
  <si>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</si>
  <si>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</si>
  <si>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</si>
  <si>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</si>
  <si>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</si>
  <si>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</si>
  <si>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</si>
  <si>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</si>
  <si>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</si>
  <si>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</si>
  <si>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</si>
  <si>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</si>
  <si>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</si>
  <si>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</si>
  <si>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</si>
  <si>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</si>
  <si>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</si>
  <si>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</si>
  <si>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</si>
  <si>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</si>
  <si>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</si>
  <si>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</si>
  <si>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</si>
  <si>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</si>
  <si>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</si>
  <si>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</si>
  <si>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</si>
  <si>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</si>
  <si>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</si>
  <si>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</si>
  <si>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</si>
  <si>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</si>
  <si>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</si>
  <si>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</si>
  <si>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</si>
  <si>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</si>
  <si>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</si>
  <si>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</si>
  <si>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</si>
  <si>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</si>
  <si>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</si>
  <si>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</si>
  <si>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</si>
  <si>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</si>
  <si>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</si>
  <si>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</si>
  <si>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</si>
  <si>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</si>
  <si>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</si>
  <si>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</si>
  <si>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</si>
  <si>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</si>
  <si>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</si>
  <si>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</si>
  <si>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</si>
  <si>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</si>
  <si>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</si>
  <si>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</si>
  <si>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</si>
  <si>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</si>
  <si>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</si>
  <si>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</si>
  <si>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</si>
  <si>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</si>
  <si>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</si>
  <si>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</si>
  <si>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</si>
  <si>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</si>
  <si>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</si>
  <si>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</si>
  <si>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</si>
  <si>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</si>
  <si>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</si>
  <si>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</si>
  <si>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</si>
  <si>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</si>
  <si>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</si>
  <si>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</si>
  <si>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</si>
  <si>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</si>
  <si>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</si>
  <si>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</si>
  <si>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</si>
  <si>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</si>
  <si>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</si>
  <si>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</si>
  <si>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</si>
  <si>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</si>
  <si>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</si>
  <si>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</si>
  <si>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</si>
  <si>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</si>
  <si>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</si>
  <si>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</si>
  <si>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</si>
  <si>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</si>
  <si>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</si>
  <si>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</si>
  <si>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</si>
  <si>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</si>
  <si>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</si>
  <si>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</si>
  <si>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</si>
  <si>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</si>
  <si>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</si>
  <si>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</si>
  <si>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</si>
  <si>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</si>
  <si>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</si>
  <si>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</si>
  <si>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</si>
  <si>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</si>
  <si>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</si>
  <si>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</si>
  <si>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</si>
  <si>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</si>
  <si>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</si>
  <si>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</si>
  <si>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</si>
  <si>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</si>
  <si>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</si>
  <si>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</si>
  <si>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</si>
  <si>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</si>
  <si>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</si>
  <si>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</si>
  <si>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</si>
  <si>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</si>
  <si>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</si>
  <si>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</si>
  <si>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</si>
  <si>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</si>
  <si>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</si>
  <si>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</si>
  <si>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</si>
  <si>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</si>
  <si>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</si>
  <si>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</si>
  <si>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</si>
  <si>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</si>
  <si>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</si>
  <si>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</si>
  <si>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</si>
  <si>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</si>
  <si>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</si>
  <si>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</si>
  <si>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</si>
  <si>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</si>
  <si>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</si>
  <si>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</si>
  <si>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</si>
  <si>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</si>
  <si>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</si>
  <si>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</si>
  <si>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</si>
  <si>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</si>
  <si>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</si>
  <si>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</si>
  <si>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</si>
  <si>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</si>
  <si>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</si>
  <si>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</si>
  <si>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</si>
  <si>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</si>
  <si>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</si>
  <si>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</si>
  <si>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</si>
  <si>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</si>
  <si>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</si>
  <si>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</si>
  <si>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</si>
  <si>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</si>
  <si>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</si>
  <si>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</si>
  <si>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</si>
  <si>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</si>
  <si>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</si>
  <si>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</si>
  <si>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</si>
  <si>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</si>
  <si>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</si>
  <si>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</si>
  <si>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</si>
  <si>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</si>
  <si>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</si>
  <si>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</si>
  <si>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</si>
  <si>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</si>
  <si>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</si>
  <si>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</si>
  <si>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</si>
  <si>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</si>
  <si>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</si>
  <si>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</si>
  <si>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</si>
  <si>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</si>
  <si>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</si>
  <si>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</si>
  <si>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</si>
  <si>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</si>
  <si>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</si>
  <si>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</si>
  <si>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</si>
  <si>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</si>
  <si>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</si>
  <si>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</si>
  <si>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</si>
  <si>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</si>
  <si>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</si>
  <si>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</si>
  <si>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</si>
  <si>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</si>
  <si>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</si>
  <si>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</si>
  <si>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</si>
  <si>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</si>
  <si>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</si>
  <si>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</si>
  <si>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</si>
  <si>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</si>
  <si>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</si>
  <si>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</si>
  <si>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</si>
  <si>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</si>
  <si>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</si>
  <si>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</si>
  <si>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</si>
  <si>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</si>
  <si>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</si>
  <si>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</si>
  <si>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</si>
  <si>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</si>
  <si>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</si>
  <si>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</si>
  <si>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</si>
  <si>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</si>
  <si>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</si>
  <si>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</si>
  <si>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</si>
  <si>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</si>
  <si>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</si>
  <si>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</si>
  <si>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</si>
  <si>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</si>
  <si>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</si>
  <si>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</si>
  <si>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</si>
  <si>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</si>
  <si>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</si>
  <si>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</si>
  <si>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</si>
  <si>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</si>
  <si>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</si>
  <si>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</si>
  <si>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</si>
  <si>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</si>
  <si>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</si>
  <si>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</si>
  <si>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</si>
  <si>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</si>
  <si>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</si>
  <si>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</si>
  <si>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</si>
  <si>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</si>
  <si>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</si>
  <si>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</si>
  <si>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</si>
  <si>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</si>
  <si>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</si>
  <si>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</si>
  <si>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</si>
  <si>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</si>
  <si>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</si>
  <si>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</si>
  <si>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</si>
  <si>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</si>
  <si>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</si>
  <si>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</si>
  <si>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</si>
  <si>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</si>
  <si>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</si>
  <si>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</si>
  <si>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</si>
  <si>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</si>
  <si>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</si>
  <si>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</si>
  <si>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</si>
  <si>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</si>
  <si>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</si>
  <si>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</si>
  <si>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</si>
  <si>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</si>
  <si>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</si>
  <si>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</si>
  <si>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</si>
  <si>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</si>
  <si>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</si>
  <si>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</si>
  <si>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</si>
  <si>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</si>
  <si>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</si>
  <si>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</si>
  <si>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</si>
  <si>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</si>
  <si>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</si>
  <si>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</si>
  <si>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</si>
  <si>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</si>
  <si>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</si>
  <si>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</si>
  <si>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</si>
  <si>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</si>
  <si>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</si>
  <si>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</si>
  <si>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</si>
  <si>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</si>
  <si>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</si>
  <si>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</si>
  <si>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</si>
  <si>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</si>
  <si>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</si>
  <si>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</si>
  <si>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</si>
  <si>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</si>
  <si>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</si>
  <si>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</si>
  <si>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</si>
  <si>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</si>
  <si>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</si>
  <si>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</si>
  <si>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</si>
  <si>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</si>
  <si>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</si>
  <si>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</si>
  <si>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</si>
  <si>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</si>
  <si>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</si>
  <si>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</si>
  <si>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</si>
  <si>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</si>
  <si>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</si>
  <si>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</si>
  <si>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</si>
  <si>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</si>
  <si>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</si>
  <si>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</si>
  <si>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</si>
  <si>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</si>
  <si>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</si>
  <si>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</si>
  <si>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</si>
  <si>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</si>
  <si>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</si>
  <si>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</si>
  <si>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</si>
  <si>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</si>
  <si>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</si>
  <si>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</si>
  <si>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</si>
  <si>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</si>
  <si>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</si>
  <si>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</si>
  <si>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</si>
  <si>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</si>
  <si>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</si>
  <si>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</si>
  <si>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</si>
  <si>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</si>
  <si>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</si>
  <si>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</si>
  <si>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</si>
  <si>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</si>
  <si>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</si>
  <si>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</si>
  <si>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</si>
  <si>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</si>
  <si>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</si>
  <si>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</si>
  <si>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</si>
  <si>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</si>
  <si>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</si>
  <si>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</si>
  <si>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</si>
  <si>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</si>
  <si>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</si>
  <si>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</si>
  <si>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</si>
  <si>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</si>
  <si>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</si>
  <si>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</si>
  <si>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</si>
  <si>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</si>
  <si>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</si>
  <si>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</si>
  <si>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</si>
  <si>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</si>
  <si>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</si>
  <si>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</si>
  <si>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</si>
  <si>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</si>
  <si>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</si>
  <si>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</si>
  <si>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</si>
  <si>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</si>
  <si>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</si>
  <si>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</si>
  <si>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</si>
  <si>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</si>
  <si>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</si>
  <si>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</si>
  <si>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</si>
  <si>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</si>
  <si>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</si>
  <si>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</si>
  <si>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</si>
  <si>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</si>
  <si>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</si>
  <si>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</si>
  <si>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</si>
  <si>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</si>
  <si>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</si>
  <si>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</si>
  <si>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</si>
  <si>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</si>
  <si>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</si>
  <si>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</si>
  <si>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</si>
  <si>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</si>
  <si>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</si>
  <si>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</si>
  <si>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</si>
  <si>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</si>
  <si>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</si>
  <si>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</si>
  <si>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</si>
  <si>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</si>
  <si>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</si>
  <si>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</si>
  <si>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</si>
  <si>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</si>
  <si>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</si>
  <si>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</si>
  <si>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</si>
  <si>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</si>
  <si>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</si>
  <si>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</si>
  <si>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</si>
  <si>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</si>
  <si>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</si>
  <si>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</si>
  <si>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</si>
  <si>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</si>
  <si>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</si>
  <si>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</si>
  <si>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</si>
  <si>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</si>
  <si>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</si>
  <si>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</si>
  <si>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</si>
  <si>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</si>
  <si>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</si>
  <si>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</si>
  <si>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</si>
  <si>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</si>
  <si>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</si>
  <si>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</si>
  <si>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</si>
  <si>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</si>
  <si>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</si>
  <si>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</si>
  <si>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</si>
  <si>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</si>
  <si>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</si>
  <si>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</si>
  <si>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</si>
  <si>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</si>
  <si>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</si>
  <si>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</si>
  <si>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</si>
  <si>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</si>
  <si>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</si>
  <si>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</si>
  <si>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</si>
  <si>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</si>
  <si>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</si>
  <si>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</si>
  <si>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</si>
  <si>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</si>
  <si>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</si>
  <si>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</si>
  <si>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</si>
  <si>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</si>
  <si>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</si>
  <si>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</si>
  <si>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</si>
  <si>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</si>
  <si>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</si>
  <si>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</si>
  <si>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</si>
  <si>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</si>
  <si>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</si>
  <si>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</si>
  <si>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</si>
  <si>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</si>
  <si>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</si>
  <si>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</si>
  <si>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</si>
  <si>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</si>
  <si>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</si>
  <si>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</si>
  <si>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</si>
  <si>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</si>
  <si>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</si>
  <si>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</si>
  <si>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</si>
  <si>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</si>
  <si>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</si>
  <si>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</si>
  <si>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</si>
  <si>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</si>
  <si>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</si>
  <si>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</si>
  <si>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</si>
  <si>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</si>
  <si>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</si>
  <si>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</si>
  <si>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</si>
  <si>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</si>
  <si>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</si>
  <si>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</si>
  <si>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</si>
  <si>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</si>
  <si>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</si>
  <si>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</si>
  <si>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</si>
  <si>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</si>
  <si>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</si>
  <si>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</si>
  <si>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</si>
  <si>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</si>
  <si>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</si>
  <si>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</si>
  <si>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</si>
  <si>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</si>
  <si>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</si>
  <si>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</si>
  <si>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</si>
  <si>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</si>
  <si>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</si>
  <si>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</si>
  <si>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</si>
  <si>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</si>
  <si>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</si>
  <si>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</si>
  <si>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</si>
  <si>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</si>
  <si>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</si>
  <si>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</si>
  <si>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</si>
  <si>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</si>
  <si>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</si>
  <si>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</si>
  <si>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</si>
  <si>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</si>
  <si>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</si>
  <si>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</si>
  <si>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</si>
  <si>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</si>
  <si>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</si>
  <si>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</si>
  <si>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</si>
  <si>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</si>
  <si>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</si>
  <si>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</si>
  <si>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</si>
  <si>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</si>
  <si>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</si>
  <si>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</si>
  <si>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</si>
  <si>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</si>
  <si>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</si>
  <si>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</si>
  <si>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</si>
  <si>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</si>
  <si>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</si>
  <si>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</si>
  <si>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</si>
  <si>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</si>
  <si>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</si>
  <si>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</si>
  <si>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</si>
  <si>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</si>
  <si>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</si>
  <si>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</si>
  <si>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</si>
  <si>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</si>
  <si>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</si>
  <si>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</si>
  <si>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</si>
  <si>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</si>
  <si>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</si>
  <si>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</si>
  <si>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</si>
  <si>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</si>
  <si>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</si>
  <si>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</si>
  <si>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</si>
  <si>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</si>
  <si>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</si>
  <si>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</si>
  <si>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</si>
  <si>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</si>
  <si>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</si>
  <si>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</si>
  <si>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</si>
  <si>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</si>
  <si>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</si>
  <si>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</si>
  <si>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</si>
  <si>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</si>
  <si>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</si>
  <si>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</si>
  <si>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</si>
  <si>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</si>
  <si>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</si>
  <si>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</si>
  <si>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</si>
  <si>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</si>
  <si>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</si>
  <si>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</si>
  <si>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</si>
  <si>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</si>
  <si>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</si>
  <si>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</si>
  <si>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</si>
  <si>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</si>
  <si>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</si>
  <si>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</si>
  <si>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</si>
  <si>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</si>
  <si>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</si>
  <si>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</si>
  <si>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</si>
  <si>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</si>
  <si>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</si>
  <si>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</si>
  <si>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</si>
  <si>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</si>
  <si>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</si>
  <si>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</si>
  <si>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</si>
  <si>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</si>
  <si>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</si>
  <si>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</si>
  <si>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</si>
  <si>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</si>
  <si>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</si>
  <si>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</si>
  <si>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</si>
  <si>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</si>
  <si>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</si>
  <si>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</si>
  <si>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</si>
  <si>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</si>
  <si>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</si>
  <si>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</si>
  <si>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</si>
  <si>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</si>
  <si>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</si>
  <si>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</si>
  <si>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</si>
  <si>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</si>
  <si>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</si>
  <si>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</si>
  <si>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</si>
  <si>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</si>
  <si>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</si>
  <si>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</si>
  <si>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</si>
  <si>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</si>
  <si>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</si>
  <si>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</si>
  <si>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</si>
  <si>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</si>
  <si>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</si>
  <si>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</si>
  <si>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</si>
  <si>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</si>
  <si>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</si>
  <si>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</si>
  <si>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</si>
  <si>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</si>
  <si>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</si>
  <si>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</si>
  <si>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</si>
  <si>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</si>
  <si>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</si>
  <si>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</si>
  <si>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</si>
  <si>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</si>
  <si>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</si>
  <si>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</si>
  <si>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</si>
  <si>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</si>
  <si>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</si>
  <si>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</si>
  <si>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</si>
  <si>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</si>
  <si>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</si>
  <si>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</si>
  <si>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</si>
  <si>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</si>
  <si>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</si>
  <si>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</si>
  <si>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</si>
  <si>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</si>
  <si>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</si>
  <si>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</si>
  <si>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</si>
  <si>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</si>
  <si>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</si>
  <si>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</si>
  <si>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</si>
  <si>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</si>
  <si>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</si>
  <si>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</si>
  <si>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</si>
  <si>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</si>
  <si>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</si>
  <si>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</si>
  <si>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</si>
  <si>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</si>
  <si>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</si>
  <si>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</si>
  <si>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</si>
  <si>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</si>
  <si>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</si>
  <si>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</si>
  <si>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</si>
  <si>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</si>
  <si>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</si>
  <si>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</si>
  <si>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</si>
  <si>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</si>
  <si>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</si>
  <si>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</si>
  <si>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</si>
  <si>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</si>
  <si>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</si>
  <si>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</si>
  <si>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</si>
  <si>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</si>
  <si>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</si>
  <si>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</si>
  <si>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</si>
  <si>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</si>
  <si>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</si>
  <si>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</si>
  <si>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</si>
  <si>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</si>
  <si>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</si>
  <si>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</si>
  <si>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</si>
  <si>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</si>
  <si>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</si>
  <si>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</si>
  <si>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</si>
  <si>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</si>
  <si>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</si>
  <si>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</si>
  <si>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</si>
  <si>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</si>
  <si>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</si>
  <si>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</si>
  <si>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</si>
  <si>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</si>
  <si>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</si>
  <si>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</si>
  <si>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</si>
  <si>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</si>
  <si>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</si>
  <si>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</si>
  <si>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</si>
  <si>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</si>
  <si>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</si>
  <si>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</si>
  <si>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</si>
  <si>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</si>
  <si>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</si>
  <si>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</si>
  <si>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</si>
  <si>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</si>
  <si>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</si>
  <si>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</si>
  <si>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</si>
  <si>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</si>
  <si>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</si>
  <si>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</si>
  <si>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</si>
  <si>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</si>
  <si>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</si>
  <si>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</si>
  <si>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</si>
  <si>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</si>
  <si>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</si>
  <si>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</si>
  <si>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</si>
  <si>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</si>
  <si>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</si>
  <si>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</si>
  <si>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</si>
  <si>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</si>
  <si>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</si>
  <si>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</si>
  <si>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</si>
  <si>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</si>
  <si>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</si>
  <si>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</si>
  <si>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</si>
  <si>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</si>
  <si>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</si>
  <si>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</si>
  <si>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</si>
  <si>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</si>
  <si>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</si>
  <si>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</si>
  <si>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</si>
  <si>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</si>
  <si>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</si>
  <si>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</si>
  <si>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</si>
  <si>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</si>
  <si>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</si>
  <si>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</si>
  <si>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</si>
  <si>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</si>
  <si>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</si>
  <si>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</si>
  <si>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</si>
  <si>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</si>
  <si>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</si>
  <si>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</si>
  <si>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</si>
  <si>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</si>
  <si>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</si>
  <si>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</si>
  <si>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</si>
  <si>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</si>
  <si>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</si>
  <si>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</si>
  <si>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</si>
  <si>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</si>
  <si>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</si>
  <si>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</si>
  <si>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</si>
  <si>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</si>
  <si>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</si>
  <si>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</si>
  <si>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</si>
  <si>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</si>
  <si>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</si>
  <si>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</si>
  <si>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</si>
  <si>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</si>
  <si>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</si>
  <si>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</si>
  <si>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</si>
  <si>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</si>
  <si>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</si>
  <si>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</si>
  <si>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</si>
  <si>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</si>
  <si>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</si>
  <si>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</si>
  <si>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</si>
  <si>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</si>
  <si>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</si>
  <si>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</si>
  <si>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</si>
  <si>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</si>
  <si>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</si>
  <si>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</si>
  <si>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</si>
  <si>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</si>
  <si>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</si>
  <si>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</si>
  <si>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</si>
  <si>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</si>
  <si>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</si>
  <si>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</si>
  <si>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</si>
  <si>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</si>
  <si>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</si>
  <si>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</si>
  <si>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</si>
  <si>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</si>
  <si>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</si>
  <si>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</si>
  <si>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</si>
  <si>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</si>
  <si>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</si>
  <si>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</si>
  <si>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</si>
  <si>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</si>
  <si>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</si>
  <si>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</si>
  <si>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</si>
  <si>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</si>
  <si>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</si>
  <si>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</si>
  <si>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</si>
  <si>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</si>
  <si>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</si>
  <si>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</si>
  <si>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</si>
  <si>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</si>
  <si>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</si>
  <si>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</si>
  <si>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</si>
  <si>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</si>
  <si>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</si>
  <si>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</si>
  <si>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</si>
  <si>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</si>
  <si>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</si>
  <si>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</si>
  <si>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</si>
  <si>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</si>
  <si>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</si>
  <si>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</si>
  <si>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</si>
  <si>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</si>
  <si>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</si>
  <si>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</si>
  <si>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</si>
  <si>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</si>
  <si>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</si>
  <si>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</si>
  <si>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</si>
  <si>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</si>
  <si>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</si>
  <si>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</si>
  <si>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</si>
  <si>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</si>
  <si>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</si>
  <si>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</si>
  <si>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</si>
  <si>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</si>
  <si>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</si>
  <si>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</si>
  <si>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</si>
  <si>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</si>
  <si>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</si>
  <si>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</si>
  <si>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</si>
  <si>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</si>
  <si>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</si>
  <si>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</si>
  <si>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</si>
  <si>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</si>
  <si>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</si>
  <si>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</si>
  <si>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</si>
  <si>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</si>
  <si>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</si>
  <si>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</si>
  <si>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</si>
  <si>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</si>
  <si>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</si>
  <si>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</si>
  <si>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</si>
  <si>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</si>
  <si>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</si>
  <si>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</si>
  <si>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</si>
  <si>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</si>
  <si>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</si>
  <si>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</si>
  <si>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</si>
  <si>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</si>
  <si>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</si>
  <si>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</si>
  <si>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</si>
  <si>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</si>
  <si>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</si>
  <si>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</si>
  <si>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</si>
  <si>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</si>
  <si>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</si>
  <si>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</si>
  <si>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</si>
  <si>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</si>
  <si>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</si>
  <si>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</si>
  <si>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</si>
  <si>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</si>
  <si>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</si>
  <si>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</si>
  <si>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</si>
  <si>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</si>
  <si>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</si>
  <si>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</si>
  <si>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</si>
  <si>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</si>
  <si>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</si>
  <si>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</si>
  <si>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</si>
  <si>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</si>
  <si>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</si>
  <si>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</si>
  <si>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</si>
  <si>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</si>
  <si>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</si>
  <si>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</si>
  <si>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</si>
  <si>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</si>
  <si>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</si>
  <si>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</si>
  <si>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</si>
  <si>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</si>
  <si>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</si>
  <si>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</si>
  <si>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</si>
  <si>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</si>
  <si>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</si>
  <si>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</si>
  <si>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</si>
  <si>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</si>
  <si>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</si>
  <si>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</si>
  <si>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</si>
  <si>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</si>
  <si>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</si>
  <si>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</si>
  <si>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</si>
  <si>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</si>
  <si>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</si>
  <si>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</si>
  <si>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</si>
  <si>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</si>
  <si>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</si>
  <si>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</si>
  <si>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</si>
  <si>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</si>
  <si>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</si>
  <si>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</si>
  <si>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</si>
  <si>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</si>
  <si>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</si>
  <si>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</si>
  <si>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</si>
  <si>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</si>
  <si>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</si>
  <si>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</si>
  <si>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</si>
  <si>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</si>
  <si>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</si>
  <si>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</si>
  <si>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</si>
  <si>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</si>
  <si>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</si>
  <si>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</si>
  <si>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</si>
  <si>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</si>
  <si>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</si>
  <si>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</si>
  <si>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</si>
  <si>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</si>
  <si>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</si>
  <si>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</si>
  <si>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</si>
  <si>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</si>
  <si>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</si>
  <si>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</si>
  <si>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</si>
  <si>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</si>
  <si>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</si>
  <si>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</si>
  <si>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</si>
  <si>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</si>
  <si>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</si>
  <si>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</si>
  <si>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</si>
  <si>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</si>
  <si>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</si>
  <si>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</si>
  <si>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</si>
  <si>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</si>
  <si>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</si>
  <si>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</si>
  <si>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</si>
  <si>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</si>
  <si>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</si>
  <si>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</si>
  <si>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</si>
  <si>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</si>
  <si>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</si>
  <si>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</si>
  <si>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</si>
  <si>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</si>
  <si>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</si>
  <si>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</si>
  <si>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</si>
  <si>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</si>
  <si>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</si>
  <si>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</si>
  <si>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</si>
  <si>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</si>
  <si>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</si>
  <si>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</si>
  <si>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</si>
  <si>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</si>
  <si>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</si>
  <si>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</si>
  <si>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</si>
  <si>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</si>
  <si>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</si>
  <si>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</si>
  <si>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</si>
  <si>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</si>
  <si>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</si>
  <si>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</si>
  <si>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</si>
  <si>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</si>
  <si>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</si>
  <si>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</si>
  <si>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</si>
  <si>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</si>
  <si>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</si>
  <si>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</si>
  <si>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</si>
  <si>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</si>
  <si>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</si>
  <si>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</si>
  <si>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</si>
  <si>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</si>
  <si>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</si>
  <si>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</si>
  <si>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</si>
  <si>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</si>
  <si>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</si>
  <si>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</si>
  <si>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</si>
  <si>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</si>
  <si>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</si>
  <si>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</si>
  <si>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</si>
  <si>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</si>
  <si>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</si>
  <si>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</si>
  <si>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</si>
  <si>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</si>
  <si>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</si>
  <si>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</si>
  <si>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</si>
  <si>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</si>
  <si>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</si>
  <si>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</si>
  <si>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</si>
  <si>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</si>
  <si>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</si>
  <si>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</si>
  <si>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</si>
  <si>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</si>
  <si>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</si>
  <si>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</si>
  <si>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</si>
  <si>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</si>
  <si>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</si>
  <si>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</si>
  <si>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</si>
  <si>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</si>
  <si>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</si>
  <si>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</si>
  <si>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</si>
  <si>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</si>
  <si>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</si>
  <si>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</si>
  <si>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</si>
  <si>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</si>
  <si>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</si>
  <si>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</si>
  <si>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</si>
  <si>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</si>
  <si>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</si>
  <si>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</si>
  <si>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</si>
  <si>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</si>
  <si>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</si>
  <si>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</si>
  <si>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</si>
  <si>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</si>
  <si>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</si>
  <si>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</si>
  <si>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</si>
  <si>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</si>
  <si>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</si>
  <si>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</si>
  <si>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</si>
  <si>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</si>
  <si>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</si>
  <si>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</si>
  <si>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</si>
  <si>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</si>
  <si>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</si>
  <si>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</si>
  <si>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</si>
  <si>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</si>
  <si>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</si>
  <si>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</si>
  <si>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</si>
  <si>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</si>
  <si>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</si>
  <si>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</si>
  <si>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</si>
  <si>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</si>
  <si>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</si>
  <si>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</si>
  <si>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</si>
  <si>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</si>
  <si>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</si>
  <si>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</si>
  <si>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</si>
  <si>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</si>
  <si>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</si>
  <si>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</si>
  <si>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</si>
  <si>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</si>
  <si>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</si>
  <si>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</si>
  <si>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</si>
  <si>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</si>
  <si>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</si>
  <si>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</si>
  <si>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</si>
  <si>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</si>
  <si>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</si>
  <si>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</si>
  <si>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</si>
  <si>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</si>
  <si>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</si>
  <si>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</si>
  <si>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</si>
  <si>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</si>
  <si>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</si>
  <si>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</si>
  <si>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</si>
  <si>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</si>
  <si>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</si>
  <si>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</si>
  <si>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</si>
  <si>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</si>
  <si>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</si>
  <si>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</si>
  <si>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</si>
  <si>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</si>
  <si>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</si>
  <si>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</si>
  <si>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</si>
  <si>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</si>
  <si>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</si>
  <si>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</si>
  <si>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</si>
  <si>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</si>
  <si>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</si>
  <si>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</si>
  <si>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</si>
  <si>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</si>
  <si>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</si>
  <si>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</si>
  <si>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</si>
  <si>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</si>
  <si>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</si>
  <si>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</si>
  <si>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</si>
  <si>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</si>
  <si>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</si>
  <si>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</si>
  <si>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</si>
  <si>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</si>
  <si>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</si>
  <si>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</si>
  <si>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</si>
  <si>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</si>
  <si>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</si>
  <si>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</si>
  <si>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</si>
  <si>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</si>
  <si>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</si>
  <si>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</si>
  <si>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</si>
  <si>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</si>
  <si>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</si>
  <si>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</si>
  <si>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</si>
  <si>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</si>
  <si>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</si>
  <si>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</si>
  <si>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</si>
  <si>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</si>
  <si>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</si>
  <si>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</si>
  <si>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</si>
  <si>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</si>
  <si>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</si>
  <si>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</si>
  <si>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</si>
  <si>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</si>
  <si>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</si>
  <si>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</si>
  <si>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</si>
  <si>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</si>
  <si>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</si>
  <si>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</si>
  <si>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</si>
  <si>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</si>
  <si>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</si>
  <si>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</si>
  <si>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</si>
  <si>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</si>
  <si>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</si>
  <si>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</si>
  <si>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</si>
  <si>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</si>
  <si>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</si>
  <si>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</si>
  <si>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</si>
  <si>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</si>
  <si>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</si>
  <si>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</si>
  <si>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</si>
  <si>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</si>
  <si>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</si>
  <si>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</si>
  <si>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</si>
  <si>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</si>
  <si>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</si>
  <si>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</si>
  <si>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</si>
  <si>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</si>
  <si>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</si>
  <si>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</si>
  <si>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</si>
  <si>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</si>
  <si>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</si>
  <si>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</si>
  <si>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</si>
  <si>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</si>
  <si>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</si>
  <si>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</si>
  <si>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</si>
  <si>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</si>
  <si>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</si>
  <si>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</si>
  <si>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</si>
  <si>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</si>
  <si>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</si>
  <si>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</si>
  <si>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</si>
  <si>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</si>
  <si>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</si>
  <si>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</si>
  <si>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</si>
  <si>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</si>
  <si>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</si>
  <si>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</si>
  <si>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</si>
  <si>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</si>
  <si>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</si>
  <si>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</si>
  <si>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</si>
  <si>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</si>
  <si>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</si>
  <si>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</si>
  <si>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</si>
  <si>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</si>
  <si>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</si>
  <si>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</si>
  <si>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</si>
  <si>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</si>
  <si>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</si>
  <si>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</si>
  <si>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</si>
  <si>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</si>
  <si>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</si>
  <si>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</si>
  <si>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</si>
  <si>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</si>
  <si>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</si>
  <si>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</si>
  <si>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</si>
  <si>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</si>
  <si>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</si>
  <si>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</si>
  <si>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</si>
  <si>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</si>
  <si>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</si>
  <si>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</si>
  <si>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</si>
  <si>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</si>
  <si>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</si>
  <si>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</si>
  <si>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</si>
  <si>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</si>
  <si>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</si>
  <si>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</si>
  <si>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</si>
  <si>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</si>
  <si>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</si>
  <si>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</si>
  <si>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</si>
  <si>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</si>
  <si>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</si>
  <si>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</si>
  <si>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</si>
  <si>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</si>
  <si>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</si>
  <si>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</si>
  <si>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</si>
  <si>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</si>
  <si>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</si>
  <si>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</si>
  <si>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</si>
  <si>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</si>
  <si>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</si>
  <si>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</si>
  <si>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</si>
  <si>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</si>
  <si>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</si>
  <si>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</si>
  <si>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</si>
  <si>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</si>
  <si>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</si>
  <si>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</si>
  <si>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</si>
  <si>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</si>
  <si>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</si>
  <si>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</si>
  <si>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</si>
  <si>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</si>
  <si>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</si>
  <si>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</si>
  <si>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</si>
  <si>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</si>
  <si>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</si>
  <si>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</si>
  <si>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</si>
  <si>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</si>
  <si>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</si>
  <si>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</si>
  <si>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</si>
  <si>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</si>
  <si>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</si>
  <si>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</si>
  <si>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</si>
  <si>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</si>
  <si>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</si>
  <si>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</si>
  <si>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</si>
  <si>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</si>
  <si>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</si>
  <si>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</si>
  <si>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</si>
  <si>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</si>
  <si>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</si>
  <si>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</si>
  <si>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</si>
  <si>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</si>
  <si>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</si>
  <si>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</si>
  <si>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</si>
  <si>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</si>
  <si>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</si>
  <si>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</si>
  <si>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</si>
  <si>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</si>
  <si>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</si>
  <si>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</si>
  <si>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</si>
  <si>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</si>
  <si>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</si>
  <si>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</si>
  <si>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</si>
  <si>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</si>
  <si>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</si>
  <si>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</si>
  <si>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</si>
  <si>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</si>
  <si>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</si>
  <si>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</si>
  <si>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</si>
  <si>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</si>
  <si>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</si>
  <si>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</si>
  <si>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</si>
  <si>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</si>
  <si>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</si>
  <si>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</si>
  <si>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</si>
  <si>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</si>
  <si>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</si>
  <si>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</si>
  <si>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</si>
  <si>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</si>
  <si>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</si>
  <si>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</si>
  <si>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</si>
  <si>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</si>
  <si>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</si>
  <si>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</si>
  <si>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</si>
  <si>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</si>
  <si>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</si>
  <si>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</si>
  <si>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</si>
  <si>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</si>
  <si>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</si>
  <si>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</si>
  <si>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</si>
  <si>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</si>
  <si>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</si>
  <si>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</si>
  <si>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</si>
  <si>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</si>
  <si>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</si>
  <si>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</si>
  <si>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</si>
  <si>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</si>
  <si>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</si>
  <si>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</si>
  <si>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</si>
  <si>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</si>
  <si>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</si>
  <si>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</si>
  <si>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</si>
  <si>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</si>
  <si>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</si>
  <si>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</si>
  <si>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</si>
  <si>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</si>
  <si>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</si>
  <si>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</si>
  <si>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</si>
  <si>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</si>
  <si>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</si>
  <si>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</si>
  <si>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</si>
  <si>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</si>
  <si>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</si>
  <si>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</si>
  <si>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</si>
  <si>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</si>
  <si>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</si>
  <si>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</si>
  <si>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</si>
  <si>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</si>
  <si>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</si>
  <si>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</si>
  <si>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</si>
  <si>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</si>
  <si>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</si>
  <si>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</si>
  <si>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</si>
  <si>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</si>
  <si>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</si>
  <si>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</si>
  <si>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</si>
  <si>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</si>
  <si>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</si>
  <si>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</si>
  <si>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</si>
  <si>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</si>
  <si>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</si>
  <si>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</si>
  <si>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</si>
  <si>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</si>
  <si>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</si>
  <si>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</si>
  <si>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</si>
  <si>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</si>
  <si>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</si>
  <si>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</si>
  <si>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</si>
  <si>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</si>
  <si>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</si>
  <si>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</si>
  <si>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</si>
  <si>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</si>
  <si>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</si>
  <si>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</si>
  <si>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</si>
  <si>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</si>
  <si>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</si>
  <si>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</si>
  <si>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</si>
  <si>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</si>
  <si>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</si>
  <si>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</si>
  <si>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</si>
  <si>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</si>
  <si>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</si>
  <si>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</si>
  <si>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</si>
  <si>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</si>
  <si>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</si>
  <si>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</si>
  <si>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</si>
  <si>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</si>
  <si>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</si>
  <si>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</si>
  <si>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</si>
  <si>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</si>
  <si>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</si>
  <si>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</si>
  <si>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</si>
  <si>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</si>
  <si>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</si>
  <si>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</si>
  <si>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</si>
  <si>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</si>
  <si>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</si>
  <si>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</si>
  <si>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</si>
  <si>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</si>
  <si>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</si>
  <si>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</si>
  <si>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</si>
  <si>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</si>
  <si>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</si>
  <si>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</si>
  <si>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</si>
  <si>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</si>
  <si>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</si>
  <si>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</si>
  <si>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</si>
  <si>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</si>
  <si>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</si>
  <si>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</si>
  <si>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</si>
  <si>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</si>
  <si>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</si>
  <si>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</si>
  <si>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</si>
  <si>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</si>
  <si>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</si>
  <si>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</si>
  <si>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</si>
  <si>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</si>
  <si>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</si>
  <si>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</si>
  <si>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</si>
  <si>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</si>
  <si>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</si>
  <si>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</si>
  <si>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</si>
  <si>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</si>
  <si>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</si>
  <si>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</si>
  <si>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</si>
  <si>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</si>
  <si>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</si>
  <si>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</si>
  <si>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</si>
  <si>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</si>
  <si>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</si>
  <si>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</si>
  <si>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</si>
  <si>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</si>
  <si>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</si>
  <si>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</si>
  <si>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</si>
  <si>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</si>
  <si>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</si>
  <si>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</si>
  <si>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</si>
  <si>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</si>
  <si>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</si>
  <si>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</si>
  <si>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</si>
  <si>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</si>
  <si>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</si>
  <si>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</si>
  <si>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</si>
  <si>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</si>
  <si>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</si>
  <si>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</si>
  <si>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</si>
  <si>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</si>
  <si>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</si>
  <si>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</si>
  <si>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</si>
  <si>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</si>
  <si>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</si>
  <si>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</si>
  <si>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</si>
  <si>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</si>
  <si>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</si>
  <si>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</si>
  <si>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</si>
  <si>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</si>
  <si>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</si>
  <si>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</si>
  <si>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</si>
  <si>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</si>
  <si>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</si>
  <si>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</si>
  <si>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</si>
  <si>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</si>
  <si>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</si>
  <si>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</si>
  <si>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</si>
  <si>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</si>
  <si>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</si>
  <si>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</si>
  <si>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</si>
  <si>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</si>
  <si>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</si>
  <si>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</si>
  <si>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</si>
  <si>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</si>
  <si>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</si>
  <si>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</si>
  <si>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</si>
  <si>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</si>
  <si>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</si>
  <si>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</si>
  <si>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</si>
  <si>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</si>
  <si>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</si>
  <si>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</si>
  <si>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</si>
  <si>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</si>
  <si>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</si>
  <si>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</si>
  <si>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</si>
  <si>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</si>
  <si>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</si>
  <si>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</si>
  <si>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</si>
  <si>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</si>
  <si>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</si>
  <si>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</si>
  <si>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</si>
  <si>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</si>
  <si>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</si>
  <si>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</si>
  <si>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</si>
  <si>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</si>
  <si>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</si>
  <si>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</si>
  <si>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</si>
  <si>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</si>
  <si>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</si>
  <si>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</si>
  <si>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</si>
  <si>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</si>
  <si>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</si>
  <si>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</si>
  <si>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</si>
  <si>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</si>
  <si>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</si>
  <si>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</si>
  <si>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</si>
  <si>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</si>
  <si>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</si>
  <si>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</si>
  <si>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</si>
  <si>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</si>
  <si>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</si>
  <si>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</si>
  <si>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</si>
  <si>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</si>
  <si>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</si>
  <si>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</si>
  <si>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</si>
  <si>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</si>
  <si>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</si>
  <si>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</si>
  <si>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</si>
  <si>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</si>
  <si>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</si>
  <si>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</si>
  <si>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</si>
  <si>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</si>
  <si>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</si>
  <si>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</si>
  <si>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</si>
  <si>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</si>
  <si>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</si>
  <si>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</si>
  <si>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</si>
  <si>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</si>
  <si>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</si>
  <si>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</si>
  <si>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</si>
  <si>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</si>
  <si>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</si>
  <si>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</si>
  <si>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</si>
  <si>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</si>
  <si>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</si>
  <si>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</si>
  <si>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</si>
  <si>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</si>
  <si>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</si>
  <si>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</si>
  <si>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</si>
  <si>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</si>
  <si>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</si>
  <si>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</si>
  <si>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</si>
  <si>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</si>
  <si>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</si>
  <si>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</si>
  <si>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</si>
  <si>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</si>
  <si>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</si>
  <si>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</si>
  <si>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</si>
  <si>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</si>
  <si>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</si>
  <si>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</si>
  <si>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</si>
  <si>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</si>
  <si>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</si>
  <si>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</si>
  <si>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</si>
  <si>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</si>
  <si>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</si>
  <si>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</si>
  <si>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</si>
  <si>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</si>
  <si>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</si>
  <si>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</si>
  <si>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</si>
  <si>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</si>
  <si>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</si>
  <si>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</si>
  <si>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</si>
  <si>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</si>
  <si>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</si>
  <si>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</si>
  <si>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</si>
  <si>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</si>
  <si>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</si>
  <si>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</si>
  <si>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</si>
  <si>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</si>
  <si>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</si>
  <si>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</si>
  <si>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</si>
  <si>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</si>
  <si>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</si>
  <si>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</si>
  <si>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</si>
  <si>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</si>
  <si>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</si>
  <si>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</si>
  <si>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</si>
  <si>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</si>
  <si>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</si>
  <si>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</si>
  <si>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</si>
  <si>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</si>
  <si>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</si>
  <si>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</si>
  <si>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</si>
  <si>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</si>
  <si>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</si>
  <si>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</si>
  <si>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</si>
  <si>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</si>
  <si>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</si>
  <si>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</si>
  <si>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</si>
  <si>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</si>
  <si>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</si>
  <si>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</si>
  <si>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</si>
  <si>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</si>
  <si>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</si>
  <si>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</si>
  <si>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</si>
  <si>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</si>
  <si>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</si>
  <si>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</si>
  <si>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</si>
  <si>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</si>
  <si>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</si>
  <si>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</si>
  <si>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</si>
  <si>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</si>
  <si>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</si>
  <si>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</si>
  <si>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</si>
  <si>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</si>
  <si>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</si>
  <si>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</si>
  <si>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</si>
  <si>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</si>
  <si>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</si>
  <si>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</si>
  <si>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</si>
  <si>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</si>
  <si>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</si>
  <si>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</si>
  <si>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</si>
  <si>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</si>
  <si>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</si>
  <si>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</si>
  <si>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</si>
  <si>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</si>
  <si>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</si>
  <si>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</si>
  <si>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</si>
  <si>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</si>
  <si>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</si>
  <si>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</si>
  <si>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</si>
  <si>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</si>
  <si>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</si>
  <si>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</si>
  <si>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</si>
  <si>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</si>
  <si>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</si>
  <si>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</si>
  <si>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</si>
  <si>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</si>
  <si>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</si>
  <si>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</si>
  <si>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</si>
  <si>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</si>
  <si>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</si>
  <si>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</si>
  <si>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</si>
  <si>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</si>
  <si>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</si>
  <si>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</si>
  <si>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</si>
  <si>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</si>
  <si>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</si>
  <si>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</si>
  <si>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</si>
  <si>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</si>
  <si>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</si>
  <si>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</si>
  <si>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</si>
  <si>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</si>
  <si>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</si>
  <si>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</si>
  <si>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</si>
  <si>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</si>
  <si>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</si>
  <si>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</si>
  <si>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</si>
  <si>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</si>
  <si>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</si>
  <si>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</si>
  <si>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</si>
  <si>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</si>
  <si>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</si>
  <si>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</si>
  <si>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</si>
  <si>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</si>
  <si>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</si>
  <si>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</si>
  <si>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</si>
  <si>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</si>
  <si>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</si>
  <si>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</si>
  <si>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</si>
  <si>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</si>
  <si>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</si>
  <si>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</si>
  <si>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</si>
  <si>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</si>
  <si>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</si>
  <si>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</si>
  <si>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</si>
  <si>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</si>
  <si>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</si>
  <si>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</si>
  <si>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</si>
  <si>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</si>
  <si>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</si>
  <si>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</si>
  <si>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</si>
  <si>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</si>
  <si>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</si>
  <si>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</si>
  <si>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</si>
  <si>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</si>
  <si>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</si>
  <si>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</si>
  <si>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</si>
  <si>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</si>
  <si>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</si>
  <si>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</si>
  <si>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</si>
  <si>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</si>
  <si>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</si>
  <si>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</si>
  <si>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</si>
  <si>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</si>
  <si>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</si>
  <si>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</si>
  <si>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</si>
  <si>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</si>
  <si>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</si>
  <si>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</si>
  <si>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</si>
  <si>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</si>
  <si>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</si>
  <si>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</si>
  <si>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</si>
  <si>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</si>
  <si>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</si>
  <si>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</si>
  <si>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</si>
  <si>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</si>
  <si>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</si>
  <si>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</si>
  <si>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</si>
  <si>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</si>
  <si>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</si>
  <si>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</si>
  <si>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</si>
  <si>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</si>
  <si>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</si>
  <si>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</si>
  <si>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</si>
  <si>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</si>
  <si>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</si>
  <si>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</si>
  <si>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</si>
  <si>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</si>
  <si>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</si>
  <si>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</si>
  <si>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</si>
  <si>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</si>
  <si>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</si>
  <si>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</si>
  <si>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</si>
  <si>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</si>
  <si>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</si>
  <si>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</si>
  <si>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</si>
  <si>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</si>
  <si>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</si>
  <si>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</si>
  <si>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</si>
  <si>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</si>
  <si>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</si>
  <si>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</si>
  <si>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</si>
  <si>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</si>
  <si>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</si>
  <si>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</si>
  <si>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</si>
  <si>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</si>
  <si>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</si>
  <si>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</si>
  <si>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</si>
  <si>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</si>
  <si>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</si>
  <si>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</si>
  <si>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</si>
  <si>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</si>
  <si>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</si>
  <si>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</si>
  <si>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</si>
  <si>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</si>
  <si>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</si>
  <si>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</si>
  <si>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</si>
  <si>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</si>
  <si>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</si>
  <si>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</si>
  <si>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</si>
  <si>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</si>
  <si>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</si>
  <si>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</si>
  <si>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</si>
  <si>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</si>
  <si>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</si>
  <si>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</si>
  <si>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</si>
  <si>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</si>
  <si>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</si>
  <si>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</si>
  <si>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</si>
  <si>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</si>
  <si>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</si>
  <si>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</si>
  <si>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</si>
  <si>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</si>
  <si>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</si>
  <si>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</si>
  <si>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</si>
  <si>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</si>
  <si>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</si>
  <si>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</si>
  <si>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</si>
  <si>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</si>
  <si>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</si>
  <si>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</si>
  <si>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</si>
  <si>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</si>
  <si>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</si>
  <si>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</si>
  <si>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</si>
  <si>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</si>
  <si>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</si>
  <si>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</si>
  <si>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</si>
  <si>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</si>
  <si>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</si>
  <si>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</si>
  <si>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</si>
  <si>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</si>
  <si>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</si>
  <si>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</si>
  <si>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</si>
  <si>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</si>
  <si>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</si>
  <si>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</si>
  <si>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</si>
  <si>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</si>
  <si>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</si>
  <si>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</si>
  <si>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</si>
  <si>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</si>
  <si>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</si>
  <si>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</si>
  <si>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</si>
  <si>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</si>
  <si>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</si>
  <si>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</si>
  <si>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</si>
  <si>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</si>
  <si>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</si>
  <si>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</si>
  <si>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</si>
  <si>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</si>
  <si>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</si>
  <si>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</si>
  <si>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</si>
  <si>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</si>
  <si>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</si>
  <si>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</si>
  <si>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</si>
  <si>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</si>
  <si>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</si>
  <si>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</si>
  <si>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</si>
  <si>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</si>
  <si>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</si>
  <si>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</si>
  <si>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</si>
  <si>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</si>
  <si>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</si>
  <si>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</si>
  <si>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</si>
  <si>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</si>
  <si>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</si>
  <si>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</si>
  <si>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</si>
  <si>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</si>
  <si>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</si>
  <si>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</si>
  <si>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</si>
  <si>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</si>
  <si>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</si>
  <si>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</si>
  <si>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</si>
  <si>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</si>
  <si>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</si>
  <si>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</si>
  <si>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</si>
  <si>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</si>
  <si>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</si>
  <si>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</si>
  <si>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</si>
  <si>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</si>
  <si>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</si>
  <si>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</si>
  <si>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</si>
  <si>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</si>
  <si>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</si>
  <si>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</si>
  <si>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</si>
  <si>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</si>
  <si>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</si>
  <si>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</si>
  <si>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</si>
  <si>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</si>
  <si>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</si>
  <si>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</si>
  <si>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</si>
  <si>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</si>
  <si>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</si>
  <si>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</si>
  <si>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</si>
  <si>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</si>
  <si>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</si>
  <si>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</si>
  <si>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</si>
  <si>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</si>
  <si>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</si>
  <si>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</si>
  <si>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</si>
  <si>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</si>
  <si>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</si>
  <si>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</si>
  <si>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</si>
  <si>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</si>
  <si>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</si>
  <si>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</si>
  <si>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</si>
  <si>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</si>
  <si>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</si>
  <si>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</si>
  <si>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</si>
  <si>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</si>
  <si>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</si>
  <si>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</si>
  <si>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</si>
  <si>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</si>
  <si>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</si>
  <si>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</si>
  <si>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</si>
  <si>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</si>
  <si>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</si>
  <si>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</si>
  <si>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</si>
  <si>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</si>
  <si>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</si>
  <si>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</si>
  <si>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</si>
  <si>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</si>
  <si>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</si>
  <si>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</si>
  <si>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</si>
  <si>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</si>
  <si>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</si>
  <si>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</si>
  <si>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</si>
  <si>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</si>
  <si>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</si>
  <si>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</si>
  <si>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</si>
  <si>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</si>
  <si>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</si>
  <si>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</si>
  <si>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</si>
  <si>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</si>
  <si>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</si>
  <si>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</si>
  <si>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</si>
  <si>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</si>
  <si>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</si>
  <si>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</si>
  <si>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</si>
  <si>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</si>
  <si>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</si>
  <si>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</si>
  <si>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</si>
  <si>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</si>
  <si>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</si>
  <si>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</si>
  <si>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</si>
  <si>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</si>
  <si>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</si>
  <si>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</si>
  <si>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</si>
  <si>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</si>
  <si>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</si>
  <si>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</si>
  <si>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</si>
  <si>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</si>
  <si>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</si>
  <si>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</si>
  <si>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</si>
  <si>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</si>
  <si>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</si>
  <si>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</si>
  <si>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</si>
  <si>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</si>
  <si>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</si>
  <si>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</si>
  <si>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</si>
  <si>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</si>
  <si>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</si>
  <si>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</si>
  <si>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</si>
  <si>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</si>
  <si>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</si>
  <si>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</si>
  <si>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</si>
  <si>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</si>
  <si>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</si>
  <si>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</si>
  <si>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</si>
  <si>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</si>
  <si>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</si>
  <si>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</si>
  <si>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</si>
  <si>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</si>
  <si>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</si>
  <si>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</si>
  <si>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</si>
  <si>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</si>
  <si>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</si>
  <si>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</si>
  <si>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</si>
  <si>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</si>
  <si>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</si>
  <si>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</si>
  <si>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</si>
  <si>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</si>
  <si>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</si>
  <si>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</si>
  <si>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</si>
  <si>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</si>
  <si>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</si>
  <si>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</si>
  <si>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</si>
  <si>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</si>
  <si>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</si>
  <si>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</si>
  <si>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</si>
  <si>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</si>
  <si>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</si>
  <si>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</si>
  <si>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</si>
  <si>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</si>
  <si>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</si>
  <si>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</si>
  <si>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</si>
  <si>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</si>
  <si>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</si>
  <si>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</si>
  <si>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</si>
  <si>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</si>
  <si>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</si>
  <si>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</si>
  <si>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</si>
  <si>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</si>
  <si>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</si>
  <si>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</si>
  <si>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</si>
  <si>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</si>
  <si>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</si>
  <si>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</si>
  <si>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</si>
  <si>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</si>
  <si>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</si>
  <si>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</si>
  <si>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</si>
  <si>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</si>
  <si>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</si>
  <si>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</si>
  <si>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</si>
  <si>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</si>
  <si>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</si>
  <si>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</si>
  <si>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</si>
  <si>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</si>
  <si>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</si>
  <si>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</si>
  <si>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</si>
  <si>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</si>
  <si>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</si>
  <si>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</si>
  <si>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</si>
  <si>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</si>
  <si>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</si>
  <si>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</si>
  <si>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</si>
  <si>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</si>
  <si>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</si>
  <si>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</si>
  <si>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</si>
  <si>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</si>
  <si>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</si>
  <si>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</si>
  <si>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</si>
  <si>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</si>
  <si>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</si>
  <si>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</si>
  <si>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</si>
  <si>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</si>
  <si>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</si>
  <si>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</si>
  <si>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</si>
  <si>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</si>
  <si>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</si>
  <si>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</si>
  <si>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</si>
  <si>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</si>
  <si>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</si>
  <si>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</si>
  <si>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</si>
  <si>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</si>
  <si>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</si>
  <si>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</si>
  <si>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</si>
  <si>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</si>
  <si>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</si>
  <si>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</si>
  <si>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</si>
  <si>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</si>
  <si>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</si>
  <si>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</si>
  <si>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</si>
  <si>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</si>
  <si>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</si>
  <si>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</si>
  <si>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</si>
  <si>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</si>
  <si>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</si>
  <si>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</si>
  <si>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</si>
  <si>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</si>
  <si>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</si>
  <si>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</si>
  <si>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</si>
  <si>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</si>
  <si>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</si>
  <si>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</si>
  <si>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</si>
  <si>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</si>
  <si>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</si>
  <si>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</si>
  <si>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</si>
  <si>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</si>
  <si>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</si>
  <si>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</si>
  <si>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</si>
  <si>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</si>
  <si>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</si>
  <si>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</si>
  <si>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</si>
  <si>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</si>
  <si>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</si>
  <si>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</si>
  <si>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</si>
  <si>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</si>
  <si>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</si>
  <si>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</si>
  <si>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</si>
  <si>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</si>
  <si>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</si>
  <si>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</si>
  <si>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</si>
  <si>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</si>
  <si>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</si>
  <si>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</si>
  <si>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</si>
  <si>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</si>
  <si>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</si>
  <si>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</si>
  <si>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</si>
  <si>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</si>
  <si>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</si>
  <si>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</si>
  <si>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</si>
  <si>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</si>
  <si>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</si>
  <si>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</si>
  <si>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</si>
  <si>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</si>
  <si>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</si>
  <si>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</si>
  <si>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</si>
  <si>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</si>
  <si>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</si>
  <si>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</si>
  <si>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</si>
  <si>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</si>
  <si>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</si>
  <si>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</si>
  <si>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</si>
  <si>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</si>
  <si>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</si>
  <si>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</si>
  <si>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</si>
  <si>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</si>
  <si>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</si>
  <si>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</si>
  <si>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</si>
  <si>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</si>
  <si>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</si>
  <si>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</si>
  <si>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</si>
  <si>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</si>
  <si>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</si>
  <si>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</si>
  <si>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</si>
  <si>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</si>
  <si>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</si>
  <si>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</si>
  <si>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</si>
  <si>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</si>
  <si>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</si>
  <si>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</si>
  <si>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</si>
  <si>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</si>
  <si>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</si>
  <si>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</si>
  <si>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</si>
  <si>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</si>
  <si>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</si>
  <si>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</si>
  <si>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</si>
  <si>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</si>
  <si>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</si>
  <si>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</si>
  <si>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</si>
  <si>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</si>
  <si>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</si>
  <si>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</si>
  <si>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</si>
  <si>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</si>
  <si>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</si>
  <si>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</si>
  <si>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</si>
  <si>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</si>
  <si>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</si>
  <si>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</si>
  <si>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</si>
  <si>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</si>
  <si>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</si>
  <si>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</si>
  <si>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</si>
  <si>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</si>
  <si>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</si>
  <si>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</si>
  <si>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</si>
  <si>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</si>
  <si>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</si>
  <si>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</si>
  <si>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</si>
  <si>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</si>
  <si>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</si>
  <si>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</si>
  <si>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</si>
  <si>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</si>
  <si>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</si>
  <si>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</si>
  <si>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</si>
  <si>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</si>
  <si>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</si>
  <si>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</si>
  <si>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</si>
  <si>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</si>
  <si>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</si>
  <si>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</si>
  <si>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</si>
  <si>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</si>
  <si>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</si>
  <si>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</si>
  <si>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</si>
  <si>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</si>
  <si>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</si>
  <si>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</si>
  <si>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</si>
  <si>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</si>
  <si>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</si>
  <si>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</si>
  <si>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</si>
  <si>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</si>
  <si>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</si>
  <si>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</si>
  <si>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</si>
  <si>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</si>
  <si>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</si>
  <si>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</si>
  <si>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</si>
  <si>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</si>
  <si>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</si>
  <si>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</si>
  <si>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</si>
  <si>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</si>
  <si>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</si>
  <si>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</si>
  <si>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</si>
  <si>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</si>
  <si>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</si>
  <si>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</si>
  <si>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</si>
  <si>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</si>
  <si>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</si>
  <si>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</si>
  <si>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</si>
  <si>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</si>
  <si>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</si>
  <si>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</si>
  <si>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</si>
  <si>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</si>
  <si>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</si>
  <si>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</si>
  <si>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</si>
  <si>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</si>
  <si>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</si>
  <si>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</si>
  <si>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</si>
  <si>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</si>
  <si>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</si>
  <si>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</si>
  <si>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</si>
  <si>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</si>
  <si>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</si>
  <si>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</si>
  <si>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</si>
  <si>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</si>
  <si>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</si>
  <si>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</si>
  <si>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</si>
  <si>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</si>
  <si>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</si>
  <si>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</si>
  <si>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</si>
  <si>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</si>
  <si>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</si>
  <si>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</si>
  <si>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</si>
  <si>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</si>
  <si>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</si>
  <si>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</si>
  <si>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</si>
  <si>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</si>
  <si>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</si>
  <si>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</si>
  <si>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</si>
  <si>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</si>
  <si>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</si>
  <si>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</si>
  <si>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</si>
  <si>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</si>
  <si>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</si>
  <si>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</si>
  <si>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</si>
  <si>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</si>
  <si>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</si>
  <si>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</si>
  <si>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</si>
  <si>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</si>
  <si>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</si>
  <si>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</si>
  <si>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</si>
  <si>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</si>
  <si>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</si>
  <si>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</si>
  <si>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</si>
  <si>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</si>
  <si>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</si>
  <si>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</si>
  <si>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</si>
  <si>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</si>
  <si>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</si>
  <si>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</si>
  <si>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</si>
  <si>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</si>
  <si>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</si>
  <si>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</si>
  <si>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</si>
  <si>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</si>
  <si>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</si>
  <si>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</si>
  <si>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</si>
  <si>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</si>
  <si>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</si>
  <si>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</si>
  <si>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</si>
  <si>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</si>
  <si>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</si>
  <si>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</si>
  <si>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</si>
  <si>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</si>
  <si>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</si>
  <si>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</si>
  <si>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</si>
  <si>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</si>
  <si>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</si>
  <si>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</si>
  <si>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</si>
  <si>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</si>
  <si>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</si>
  <si>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</si>
  <si>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</si>
  <si>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</si>
  <si>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</si>
  <si>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</si>
  <si>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</si>
  <si>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</si>
  <si>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</si>
  <si>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</si>
  <si>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</si>
  <si>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</si>
  <si>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</si>
  <si>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</si>
  <si>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</si>
  <si>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</si>
  <si>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</si>
  <si>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</si>
  <si>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</si>
  <si>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</si>
  <si>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</si>
  <si>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</si>
  <si>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</si>
  <si>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</si>
  <si>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</si>
  <si>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</si>
  <si>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</si>
  <si>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</si>
  <si>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</si>
  <si>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</si>
  <si>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</si>
  <si>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</si>
  <si>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</si>
  <si>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</si>
  <si>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</si>
  <si>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</si>
  <si>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</si>
  <si>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</si>
  <si>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</si>
  <si>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</si>
  <si>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</si>
  <si>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</si>
  <si>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</si>
  <si>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</si>
  <si>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</si>
  <si>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</si>
  <si>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</si>
  <si>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</si>
  <si>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</si>
  <si>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</si>
  <si>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</si>
  <si>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</si>
  <si>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</si>
  <si>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</si>
  <si>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</si>
  <si>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</si>
  <si>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</si>
  <si>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</si>
  <si>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</si>
  <si>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</si>
  <si>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</si>
  <si>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</si>
  <si>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</si>
  <si>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</si>
  <si>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</si>
  <si>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</si>
  <si>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</si>
  <si>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</si>
  <si>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</si>
  <si>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</si>
  <si>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</si>
  <si>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</si>
  <si>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</si>
  <si>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</si>
  <si>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</si>
  <si>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</si>
  <si>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</si>
  <si>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</si>
  <si>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</si>
  <si>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</si>
  <si>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</si>
  <si>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</si>
  <si>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</si>
  <si>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</si>
  <si>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</si>
  <si>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</si>
  <si>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</si>
  <si>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</si>
  <si>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</si>
  <si>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</si>
  <si>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</si>
  <si>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</si>
  <si>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</si>
  <si>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</si>
  <si>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</si>
  <si>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</si>
  <si>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</si>
  <si>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</si>
  <si>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</si>
  <si>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</si>
  <si>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</si>
  <si>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</si>
  <si>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</si>
  <si>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</si>
  <si>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</si>
  <si>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</si>
  <si>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</si>
  <si>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</si>
  <si>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</si>
  <si>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</si>
  <si>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</si>
  <si>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</si>
  <si>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</si>
  <si>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</si>
  <si>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</si>
  <si>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</si>
  <si>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</si>
  <si>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</si>
  <si>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</si>
  <si>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</si>
  <si>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</si>
  <si>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</si>
  <si>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</si>
  <si>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</si>
  <si>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</si>
  <si>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</si>
  <si>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</si>
  <si>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</si>
  <si>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</si>
  <si>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</si>
  <si>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</si>
  <si>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</si>
  <si>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</si>
  <si>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</si>
  <si>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</si>
  <si>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</si>
  <si>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</si>
  <si>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</si>
  <si>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</si>
  <si>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</si>
  <si>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</si>
  <si>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</si>
  <si>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</si>
  <si>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</si>
  <si>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</si>
  <si>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</si>
  <si>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</si>
  <si>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</si>
  <si>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</si>
  <si>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</si>
  <si>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</si>
  <si>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</si>
  <si>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</si>
  <si>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</si>
  <si>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</si>
  <si>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</si>
  <si>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</si>
  <si>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</si>
  <si>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</si>
  <si>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</si>
  <si>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</si>
  <si>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</si>
  <si>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</si>
  <si>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</si>
  <si>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</si>
  <si>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</si>
  <si>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</si>
  <si>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</si>
  <si>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</si>
  <si>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</si>
  <si>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</si>
  <si>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</si>
  <si>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</si>
  <si>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</si>
  <si>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</si>
  <si>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</si>
  <si>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</si>
  <si>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</si>
  <si>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</si>
  <si>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</si>
  <si>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</si>
  <si>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</si>
  <si>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</si>
  <si>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</si>
  <si>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</si>
  <si>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</si>
  <si>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</si>
  <si>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</si>
  <si>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</si>
  <si>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</si>
  <si>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</si>
  <si>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</si>
  <si>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</si>
  <si>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</si>
  <si>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</si>
  <si>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</si>
  <si>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</si>
  <si>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</si>
  <si>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</si>
  <si>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</si>
  <si>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</si>
  <si>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</si>
  <si>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</si>
  <si>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</si>
  <si>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</si>
  <si>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</si>
  <si>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</si>
  <si>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</si>
  <si>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</si>
  <si>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</si>
  <si>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</si>
  <si>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</si>
  <si>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</si>
  <si>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</si>
  <si>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</si>
  <si>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</si>
  <si>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</si>
  <si>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</si>
  <si>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</si>
  <si>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</si>
  <si>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</si>
  <si>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</si>
  <si>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</si>
  <si>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</si>
  <si>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</si>
  <si>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</si>
  <si>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</si>
  <si>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</si>
  <si>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</si>
  <si>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</si>
  <si>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</si>
  <si>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</si>
  <si>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</si>
  <si>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</si>
  <si>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</si>
  <si>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</si>
  <si>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</si>
  <si>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</si>
  <si>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</si>
  <si>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</si>
  <si>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</si>
  <si>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</si>
  <si>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</si>
  <si>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</si>
  <si>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</si>
  <si>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</si>
  <si>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</si>
  <si>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</si>
  <si>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</si>
  <si>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</si>
  <si>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</si>
  <si>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</si>
  <si>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</si>
  <si>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</si>
  <si>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</si>
  <si>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</si>
  <si>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</si>
  <si>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</si>
  <si>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</si>
  <si>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</si>
  <si>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</si>
  <si>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</si>
  <si>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</si>
  <si>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</si>
  <si>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</si>
  <si>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</si>
  <si>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</si>
  <si>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</si>
  <si>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</si>
  <si>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</si>
  <si>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</si>
  <si>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</si>
  <si>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</si>
  <si>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</si>
  <si>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</si>
  <si>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</si>
  <si>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</si>
  <si>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</si>
  <si>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</si>
  <si>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</si>
  <si>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</si>
  <si>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</si>
  <si>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</si>
  <si>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</si>
  <si>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</si>
  <si>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</si>
  <si>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</si>
  <si>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</si>
  <si>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</si>
  <si>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</si>
  <si>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</si>
  <si>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</si>
  <si>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</si>
  <si>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</si>
  <si>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</si>
  <si>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</si>
  <si>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</si>
  <si>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</si>
  <si>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</si>
  <si>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</si>
  <si>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</si>
  <si>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</si>
  <si>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</si>
  <si>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</si>
  <si>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</si>
  <si>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</si>
  <si>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</si>
  <si>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</si>
  <si>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</si>
  <si>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</si>
  <si>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</si>
  <si>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</si>
  <si>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</si>
  <si>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</si>
  <si>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</si>
  <si>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</si>
  <si>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</si>
  <si>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</si>
  <si>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</si>
  <si>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</si>
  <si>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</si>
  <si>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</si>
  <si>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</si>
  <si>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</si>
  <si>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</si>
  <si>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</si>
  <si>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</si>
  <si>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</si>
  <si>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</si>
  <si>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</si>
  <si>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</si>
  <si>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</si>
  <si>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</si>
  <si>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</si>
  <si>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</si>
  <si>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</si>
  <si>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</si>
  <si>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</si>
  <si>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</si>
  <si>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</si>
  <si>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</si>
  <si>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</si>
  <si>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</si>
  <si>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</si>
  <si>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</si>
  <si>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</si>
  <si>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</si>
  <si>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</si>
  <si>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</si>
  <si>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</si>
  <si>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</si>
  <si>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</si>
  <si>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</si>
  <si>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</si>
  <si>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</si>
  <si>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</si>
  <si>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</si>
  <si>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</si>
  <si>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</si>
  <si>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</si>
  <si>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</si>
  <si>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</si>
  <si>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</si>
  <si>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</si>
  <si>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</si>
  <si>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</si>
  <si>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</si>
  <si>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</si>
  <si>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</si>
  <si>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</si>
  <si>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</si>
  <si>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</si>
  <si>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</si>
  <si>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</si>
  <si>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</si>
  <si>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</si>
  <si>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</si>
  <si>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</si>
  <si>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</si>
  <si>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</si>
  <si>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</si>
  <si>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</si>
  <si>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</si>
  <si>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</si>
  <si>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</si>
  <si>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</si>
  <si>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</si>
  <si>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</si>
  <si>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</si>
  <si>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</si>
  <si>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</si>
  <si>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</si>
  <si>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</si>
  <si>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</si>
  <si>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</si>
  <si>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</si>
  <si>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</si>
  <si>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</si>
  <si>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</si>
  <si>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</si>
  <si>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</si>
  <si>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</si>
  <si>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</si>
  <si>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</si>
  <si>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</si>
  <si>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</si>
  <si>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</si>
  <si>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</si>
  <si>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</si>
  <si>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</si>
  <si>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</si>
  <si>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</si>
  <si>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</si>
  <si>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</si>
  <si>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</si>
  <si>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</si>
  <si>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</si>
  <si>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</si>
  <si>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</si>
  <si>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</si>
  <si>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</si>
  <si>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</si>
  <si>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</si>
  <si>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</si>
  <si>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</si>
  <si>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</si>
  <si>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</si>
  <si>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</si>
  <si>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</si>
  <si>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</si>
  <si>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</si>
  <si>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</si>
  <si>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</si>
  <si>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</si>
  <si>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</si>
  <si>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</si>
  <si>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</si>
  <si>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</si>
  <si>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</si>
  <si>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</si>
  <si>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</si>
  <si>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</si>
  <si>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</si>
  <si>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</si>
  <si>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</si>
  <si>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</si>
  <si>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</si>
  <si>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</si>
  <si>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</si>
  <si>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</si>
  <si>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</si>
  <si>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</si>
  <si>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</si>
  <si>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</si>
  <si>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</si>
  <si>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</si>
  <si>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</si>
  <si>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</si>
  <si>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</si>
  <si>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</si>
  <si>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</si>
  <si>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</si>
  <si>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</si>
  <si>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</si>
  <si>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</si>
  <si>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</si>
  <si>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</si>
  <si>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</si>
  <si>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</si>
  <si>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</si>
  <si>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</si>
  <si>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</si>
  <si>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</si>
  <si>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</si>
  <si>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</si>
  <si>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</si>
  <si>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</si>
  <si>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</si>
  <si>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</si>
  <si>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</si>
  <si>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</si>
  <si>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</si>
  <si>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</si>
  <si>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</si>
  <si>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</si>
  <si>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</si>
  <si>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</si>
  <si>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</si>
  <si>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</si>
  <si>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</si>
  <si>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</si>
  <si>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</si>
  <si>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</si>
  <si>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</si>
  <si>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</si>
  <si>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</si>
  <si>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</si>
  <si>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</si>
  <si>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</si>
  <si>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</si>
  <si>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</si>
  <si>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</si>
  <si>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</si>
  <si>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</si>
  <si>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</si>
  <si>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</si>
  <si>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</si>
  <si>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</si>
  <si>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</si>
  <si>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</si>
  <si>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</si>
  <si>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</si>
  <si>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</si>
  <si>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</si>
  <si>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</si>
  <si>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</si>
  <si>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</si>
  <si>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</si>
  <si>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</si>
  <si>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</si>
  <si>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</si>
  <si>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</si>
  <si>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</si>
  <si>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</si>
  <si>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</si>
  <si>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</si>
  <si>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</si>
  <si>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</si>
  <si>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</si>
  <si>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</si>
  <si>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</si>
  <si>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</si>
  <si>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</si>
  <si>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</si>
  <si>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</si>
  <si>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</si>
  <si>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</si>
  <si>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</si>
  <si>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</si>
  <si>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</si>
  <si>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</si>
  <si>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</si>
  <si>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</si>
  <si>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</si>
  <si>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</si>
  <si>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</si>
  <si>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</si>
  <si>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</si>
  <si>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</si>
  <si>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</si>
  <si>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</si>
  <si>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</si>
  <si>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</si>
  <si>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</si>
  <si>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</si>
  <si>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</si>
  <si>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</si>
  <si>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</si>
  <si>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</si>
  <si>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</si>
  <si>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</si>
  <si>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</si>
  <si>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</si>
  <si>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</si>
  <si>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</si>
  <si>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</si>
  <si>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</si>
  <si>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</si>
  <si>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</si>
  <si>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</si>
  <si>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</si>
  <si>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</si>
  <si>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</si>
  <si>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</si>
  <si>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</si>
  <si>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</si>
  <si>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</si>
  <si>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</si>
  <si>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</si>
  <si>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</si>
  <si>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</si>
  <si>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</si>
  <si>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</si>
  <si>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</si>
  <si>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</si>
  <si>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</si>
  <si>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</si>
  <si>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</si>
  <si>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</si>
  <si>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</si>
  <si>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</si>
  <si>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</si>
  <si>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</si>
  <si>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</si>
  <si>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</si>
  <si>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</si>
  <si>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</si>
  <si>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</si>
  <si>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</si>
  <si>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</si>
  <si>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</si>
  <si>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</si>
  <si>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</si>
  <si>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</si>
  <si>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</si>
  <si>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</si>
  <si>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</si>
  <si>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</si>
  <si>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</si>
  <si>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</si>
  <si>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</si>
  <si>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</si>
  <si>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</si>
  <si>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</si>
  <si>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</si>
  <si>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</si>
  <si>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</si>
  <si>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</si>
  <si>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</si>
  <si>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</si>
  <si>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</si>
  <si>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</si>
  <si>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</si>
  <si>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</si>
  <si>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</si>
  <si>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</si>
  <si>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</si>
  <si>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</si>
  <si>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</si>
  <si>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</si>
  <si>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</si>
  <si>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</si>
  <si>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</si>
  <si>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</si>
  <si>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</si>
  <si>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</si>
  <si>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</si>
  <si>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</si>
  <si>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</si>
  <si>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</si>
  <si>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</si>
  <si>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</si>
  <si>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</si>
  <si>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</si>
  <si>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</si>
  <si>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</si>
  <si>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</si>
  <si>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</si>
  <si>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</si>
  <si>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</si>
  <si>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</si>
  <si>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</si>
  <si>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</si>
  <si>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</si>
  <si>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</si>
  <si>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</si>
  <si>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</si>
  <si>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</si>
  <si>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</si>
  <si>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</si>
  <si>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</si>
  <si>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</si>
  <si>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</si>
  <si>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</si>
  <si>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</si>
  <si>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</si>
  <si>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</si>
  <si>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</si>
  <si>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</si>
  <si>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</si>
  <si>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</si>
  <si>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</si>
  <si>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</si>
  <si>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</si>
  <si>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</si>
  <si>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</si>
  <si>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</si>
  <si>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</si>
  <si>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</si>
  <si>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</si>
  <si>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</si>
  <si>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</si>
  <si>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</si>
  <si>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</si>
  <si>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</si>
  <si>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</si>
  <si>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</si>
  <si>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</si>
  <si>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</si>
  <si>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</si>
  <si>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</si>
  <si>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</si>
  <si>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</si>
  <si>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</si>
  <si>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</si>
  <si>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</si>
  <si>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</si>
  <si>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</si>
  <si>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</si>
  <si>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</si>
  <si>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</si>
  <si>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</si>
  <si>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</si>
  <si>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</si>
  <si>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</si>
  <si>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</si>
  <si>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</si>
  <si>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</si>
  <si>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</si>
  <si>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</si>
  <si>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</si>
  <si>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</si>
  <si>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</si>
  <si>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</si>
  <si>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</si>
  <si>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</si>
  <si>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</si>
  <si>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</si>
  <si>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</si>
  <si>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</si>
  <si>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</si>
  <si>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</si>
  <si>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</si>
  <si>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</si>
  <si>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</si>
  <si>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</si>
  <si>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</si>
  <si>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</si>
  <si>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</si>
  <si>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</si>
  <si>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</si>
  <si>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</si>
  <si>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</si>
  <si>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</si>
  <si>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</si>
  <si>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</si>
  <si>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</si>
  <si>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</si>
  <si>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</si>
  <si>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</si>
  <si>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</si>
  <si>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</si>
  <si>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</si>
  <si>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</si>
  <si>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</si>
  <si>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</si>
  <si>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</si>
  <si>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</si>
  <si>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</si>
  <si>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</si>
  <si>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</si>
  <si>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</si>
  <si>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</si>
  <si>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</si>
  <si>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</si>
  <si>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</si>
  <si>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</si>
  <si>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</si>
  <si>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</si>
  <si>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</si>
  <si>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</si>
  <si>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</si>
  <si>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</si>
  <si>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</si>
  <si>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</si>
  <si>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</si>
  <si>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</si>
  <si>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</si>
  <si>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</si>
  <si>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</si>
  <si>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</si>
  <si>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</si>
  <si>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</si>
  <si>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</si>
  <si>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</si>
  <si>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</si>
  <si>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</si>
  <si>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</si>
  <si>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</si>
  <si>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</si>
  <si>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</si>
  <si>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</si>
  <si>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</si>
  <si>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</si>
  <si>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</si>
  <si>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</si>
  <si>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</si>
  <si>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</si>
  <si>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</si>
  <si>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</si>
  <si>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</si>
  <si>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</si>
  <si>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</si>
  <si>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</si>
  <si>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</si>
  <si>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</si>
  <si>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</si>
  <si>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</si>
  <si>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</si>
  <si>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</si>
  <si>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</si>
  <si>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</si>
  <si>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</si>
  <si>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</si>
  <si>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</si>
  <si>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</si>
  <si>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</si>
  <si>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</si>
  <si>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</si>
  <si>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</si>
  <si>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</si>
  <si>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</si>
  <si>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</si>
  <si>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</si>
  <si>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</si>
  <si>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</si>
  <si>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</si>
  <si>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</si>
  <si>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</si>
  <si>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</si>
  <si>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</si>
  <si>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</si>
  <si>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</si>
  <si>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</si>
  <si>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</si>
  <si>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</si>
  <si>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</si>
  <si>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</si>
  <si>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</si>
  <si>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</si>
  <si>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</si>
  <si>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</si>
  <si>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</si>
  <si>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</si>
  <si>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</si>
  <si>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</si>
  <si>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</si>
  <si>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</si>
  <si>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</si>
  <si>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</si>
  <si>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</si>
  <si>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</si>
  <si>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</si>
  <si>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</si>
  <si>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</si>
  <si>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</si>
  <si>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</si>
  <si>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</si>
  <si>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</si>
  <si>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</si>
  <si>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</si>
  <si>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</si>
  <si>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</si>
  <si>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</si>
  <si>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</si>
  <si>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</si>
  <si>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</si>
  <si>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</si>
  <si>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</si>
  <si>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</si>
  <si>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</si>
  <si>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</si>
  <si>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</si>
  <si>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</si>
  <si>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</si>
  <si>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</si>
  <si>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</si>
  <si>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</si>
  <si>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</si>
  <si>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</si>
  <si>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</si>
  <si>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</si>
  <si>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</si>
  <si>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</si>
  <si>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</si>
  <si>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</si>
  <si>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</si>
  <si>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</si>
  <si>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</si>
  <si>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</si>
  <si>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</si>
  <si>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</si>
  <si>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</si>
  <si>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</si>
  <si>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</si>
  <si>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</si>
  <si>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</si>
  <si>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</si>
  <si>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</si>
  <si>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</si>
  <si>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</si>
  <si>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</si>
  <si>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</si>
  <si>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</si>
  <si>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</si>
  <si>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</si>
  <si>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</si>
  <si>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</si>
  <si>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</si>
  <si>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</si>
  <si>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</si>
  <si>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</si>
  <si>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</si>
  <si>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</si>
  <si>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</si>
  <si>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</si>
  <si>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</si>
  <si>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</si>
  <si>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</si>
  <si>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</si>
  <si>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</si>
  <si>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</si>
  <si>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</si>
  <si>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</si>
  <si>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</si>
  <si>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</si>
  <si>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</si>
  <si>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</si>
  <si>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</si>
  <si>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</si>
  <si>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</si>
  <si>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</si>
  <si>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</si>
  <si>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</si>
  <si>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</si>
  <si>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</si>
  <si>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</si>
  <si>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</si>
  <si>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</si>
  <si>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</si>
  <si>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</si>
  <si>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</si>
  <si>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</si>
  <si>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</si>
  <si>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</si>
  <si>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</si>
  <si>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</si>
  <si>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</si>
  <si>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</si>
  <si>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</si>
  <si>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</si>
  <si>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</si>
  <si>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</si>
  <si>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</si>
  <si>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</si>
  <si>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</si>
  <si>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</si>
  <si>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</si>
  <si>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</si>
  <si>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</si>
  <si>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</si>
  <si>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</si>
  <si>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</si>
  <si>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</si>
  <si>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</si>
  <si>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</si>
  <si>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</si>
  <si>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</si>
  <si>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</si>
  <si>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</si>
  <si>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</si>
  <si>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</si>
  <si>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</si>
  <si>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</si>
  <si>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</si>
  <si>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</si>
  <si>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</si>
  <si>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</si>
  <si>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</si>
  <si>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</si>
  <si>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</si>
  <si>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</si>
  <si>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</si>
  <si>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</si>
  <si>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</si>
  <si>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</si>
  <si>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</si>
  <si>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</si>
  <si>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</si>
  <si>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</si>
  <si>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</si>
  <si>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</si>
  <si>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</si>
  <si>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</si>
  <si>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</si>
  <si>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</si>
  <si>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</si>
  <si>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</si>
  <si>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</si>
  <si>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</si>
  <si>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</si>
  <si>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</si>
  <si>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</si>
  <si>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</si>
  <si>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</si>
  <si>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</si>
  <si>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</si>
  <si>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</si>
  <si>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</si>
  <si>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</si>
  <si>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</si>
  <si>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</si>
  <si>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</si>
  <si>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</si>
  <si>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</si>
  <si>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</si>
  <si>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</si>
  <si>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</si>
  <si>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</si>
  <si>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</si>
  <si>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</si>
  <si>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</si>
  <si>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</si>
  <si>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</si>
  <si>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</si>
  <si>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</si>
  <si>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</si>
  <si>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</si>
  <si>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</si>
  <si>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</si>
  <si>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</si>
  <si>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</si>
  <si>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</si>
  <si>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</si>
  <si>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</si>
  <si>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</si>
  <si>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</si>
  <si>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</si>
  <si>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</si>
  <si>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</si>
  <si>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</si>
  <si>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</si>
  <si>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</si>
  <si>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</si>
  <si>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</si>
  <si>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</si>
  <si>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</si>
  <si>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</si>
  <si>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</si>
  <si>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</si>
  <si>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</si>
  <si>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</si>
  <si>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</si>
  <si>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</si>
  <si>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</si>
  <si>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</si>
  <si>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</si>
  <si>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</si>
  <si>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</si>
  <si>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</si>
  <si>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</si>
  <si>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</si>
  <si>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</si>
  <si>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</si>
  <si>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</si>
  <si>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</si>
  <si>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</si>
  <si>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</si>
  <si>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</si>
  <si>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</si>
  <si>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</si>
  <si>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</si>
  <si>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</si>
  <si>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</si>
  <si>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</si>
  <si>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</si>
  <si>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</si>
  <si>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</si>
  <si>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</si>
  <si>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</si>
  <si>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</si>
  <si>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</si>
  <si>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</si>
  <si>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</si>
  <si>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</si>
  <si>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</si>
  <si>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</si>
  <si>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</si>
  <si>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</si>
  <si>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</si>
  <si>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</si>
  <si>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</si>
  <si>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</si>
  <si>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</si>
  <si>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</si>
  <si>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</si>
  <si>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</si>
  <si>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</si>
  <si>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</si>
  <si>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</si>
  <si>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</si>
  <si>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</si>
  <si>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</si>
  <si>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</si>
  <si>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</si>
  <si>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</si>
  <si>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</si>
  <si>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</si>
  <si>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</si>
  <si>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</si>
  <si>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</si>
  <si>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</si>
  <si>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</si>
  <si>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</si>
  <si>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</si>
  <si>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</si>
  <si>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</si>
  <si>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</si>
  <si>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</si>
  <si>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</si>
  <si>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</si>
  <si>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</si>
  <si>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</si>
  <si>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</si>
  <si>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</si>
  <si>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</si>
  <si>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</si>
  <si>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</si>
  <si>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</si>
  <si>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</si>
  <si>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</si>
  <si>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</si>
  <si>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</si>
  <si>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</si>
  <si>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</si>
  <si>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</si>
  <si>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</si>
  <si>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</si>
  <si>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</si>
  <si>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</si>
  <si>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</si>
  <si>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</si>
  <si>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</si>
  <si>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</si>
  <si>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</si>
  <si>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</si>
  <si>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</si>
  <si>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</si>
  <si>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</si>
  <si>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</si>
  <si>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</si>
  <si>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</si>
  <si>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</si>
  <si>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</si>
  <si>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</si>
  <si>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</si>
  <si>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</si>
  <si>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</si>
  <si>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</si>
  <si>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</si>
  <si>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</si>
  <si>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</si>
  <si>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</si>
  <si>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</si>
  <si>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</si>
  <si>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</si>
  <si>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</si>
  <si>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</si>
  <si>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</si>
  <si>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</si>
  <si>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</si>
  <si>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</si>
  <si>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</si>
  <si>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</si>
  <si>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</si>
  <si>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</si>
  <si>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</si>
  <si>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</si>
  <si>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</si>
  <si>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</si>
  <si>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</si>
  <si>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</si>
  <si>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</si>
  <si>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</si>
  <si>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</si>
  <si>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</si>
  <si>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</si>
  <si>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</si>
  <si>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</si>
  <si>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</si>
  <si>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</si>
  <si>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</si>
  <si>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</si>
  <si>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</si>
  <si>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</si>
  <si>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</si>
  <si>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</si>
  <si>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</si>
  <si>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</si>
  <si>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</si>
  <si>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</si>
  <si>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</si>
  <si>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</si>
  <si>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</si>
  <si>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</si>
  <si>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</si>
  <si>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</si>
  <si>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</si>
  <si>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</si>
  <si>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</si>
  <si>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</si>
  <si>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</si>
  <si>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</si>
  <si>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</si>
  <si>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</si>
  <si>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</si>
  <si>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</si>
  <si>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</si>
  <si>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</si>
  <si>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</si>
  <si>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</si>
  <si>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</si>
  <si>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</si>
  <si>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</si>
  <si>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</si>
  <si>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</si>
  <si>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</si>
  <si>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</si>
  <si>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</si>
  <si>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</si>
  <si>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</si>
  <si>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</si>
  <si>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</si>
  <si>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</si>
  <si>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</si>
  <si>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</si>
  <si>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</si>
  <si>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</si>
  <si>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</si>
  <si>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</si>
  <si>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</si>
  <si>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</si>
  <si>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</si>
  <si>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</si>
  <si>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</si>
  <si>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</si>
  <si>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</si>
  <si>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</si>
  <si>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</si>
  <si>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</si>
  <si>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</si>
  <si>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</si>
  <si>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</si>
  <si>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</si>
  <si>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</si>
  <si>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</si>
  <si>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</si>
  <si>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</si>
  <si>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</si>
  <si>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</si>
  <si>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</si>
  <si>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</si>
  <si>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</si>
  <si>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</si>
  <si>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</si>
  <si>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</si>
  <si>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</si>
  <si>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</si>
  <si>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</si>
  <si>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</si>
  <si>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</si>
  <si>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</si>
  <si>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</si>
  <si>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</si>
  <si>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</si>
  <si>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</si>
  <si>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</si>
  <si>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</si>
  <si>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</si>
  <si>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</si>
  <si>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</si>
  <si>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</si>
  <si>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</si>
  <si>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</si>
  <si>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</si>
  <si>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</si>
  <si>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</si>
  <si>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</si>
  <si>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</si>
  <si>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</si>
  <si>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</si>
  <si>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</si>
  <si>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</si>
  <si>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</si>
  <si>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</si>
  <si>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</si>
  <si>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</si>
  <si>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</si>
  <si>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</si>
  <si>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</si>
  <si>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</si>
  <si>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</si>
  <si>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</si>
  <si>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</si>
  <si>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</si>
  <si>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</si>
  <si>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</si>
  <si>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</si>
  <si>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</si>
  <si>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</si>
  <si>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</si>
  <si>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</si>
  <si>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</si>
  <si>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</si>
  <si>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</si>
  <si>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</si>
  <si>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</si>
  <si>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</si>
  <si>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</si>
  <si>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</si>
  <si>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</si>
  <si>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</si>
  <si>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</si>
  <si>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</si>
  <si>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</si>
  <si>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</si>
  <si>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</si>
  <si>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</si>
  <si>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</si>
  <si>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</si>
  <si>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</si>
  <si>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</si>
  <si>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</si>
  <si>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</si>
  <si>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</si>
  <si>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</si>
  <si>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</si>
  <si>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</si>
  <si>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</si>
  <si>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</si>
  <si>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</si>
  <si>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</si>
  <si>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</si>
  <si>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</si>
  <si>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</si>
  <si>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</si>
  <si>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</si>
  <si>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</si>
  <si>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</si>
  <si>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</si>
  <si>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</si>
  <si>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</si>
  <si>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</si>
  <si>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</si>
  <si>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</si>
  <si>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</si>
  <si>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</si>
  <si>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</si>
  <si>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</si>
  <si>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</si>
  <si>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</si>
  <si>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</si>
  <si>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</si>
  <si>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</si>
  <si>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</si>
  <si>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</si>
  <si>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</si>
  <si>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</si>
  <si>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</si>
  <si>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</si>
  <si>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</si>
  <si>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</si>
  <si>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</si>
  <si>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</si>
  <si>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</si>
  <si>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</si>
  <si>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</si>
  <si>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</si>
  <si>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</si>
  <si>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</si>
  <si>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</si>
  <si>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</si>
  <si>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</si>
  <si>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</si>
  <si>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</si>
  <si>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</si>
  <si>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</si>
  <si>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</si>
  <si>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</si>
  <si>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</si>
  <si>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</si>
  <si>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</si>
  <si>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</si>
  <si>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</si>
  <si>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</si>
  <si>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</si>
  <si>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</si>
  <si>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</si>
  <si>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</si>
  <si>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</si>
  <si>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</si>
  <si>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</si>
  <si>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</si>
  <si>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</si>
  <si>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</si>
  <si>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</si>
  <si>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</si>
  <si>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</si>
  <si>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</si>
  <si>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</si>
  <si>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</si>
  <si>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</si>
  <si>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</si>
  <si>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</si>
  <si>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</si>
  <si>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</si>
  <si>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</si>
  <si>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</si>
  <si>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</si>
  <si>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</si>
  <si>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</si>
  <si>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</si>
  <si>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</si>
  <si>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</si>
  <si>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</si>
  <si>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</si>
  <si>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</si>
  <si>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</si>
  <si>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</si>
  <si>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</si>
  <si>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</si>
  <si>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</si>
  <si>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</si>
  <si>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</si>
  <si>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</si>
  <si>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</si>
  <si>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</si>
  <si>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</si>
  <si>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</si>
  <si>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</si>
  <si>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</si>
  <si>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</si>
  <si>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</si>
  <si>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</si>
  <si>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</si>
  <si>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</si>
  <si>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</si>
  <si>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</si>
  <si>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</si>
  <si>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</si>
  <si>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</si>
  <si>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</si>
  <si>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</si>
  <si>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</si>
  <si>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</si>
  <si>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</si>
  <si>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</si>
  <si>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</si>
  <si>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</si>
  <si>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</si>
  <si>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</si>
  <si>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</si>
  <si>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</si>
  <si>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</si>
  <si>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</si>
  <si>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</si>
  <si>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</si>
  <si>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</si>
  <si>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</si>
  <si>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</si>
  <si>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</si>
  <si>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</si>
  <si>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</si>
  <si>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</si>
  <si>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</si>
  <si>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</si>
  <si>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</si>
  <si>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</si>
  <si>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</si>
  <si>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</si>
  <si>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</si>
  <si>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</si>
  <si>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</si>
  <si>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</si>
  <si>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</si>
  <si>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</si>
  <si>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</si>
  <si>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</si>
  <si>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</si>
  <si>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</si>
  <si>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</si>
  <si>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</si>
  <si>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</si>
  <si>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</si>
  <si>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</si>
  <si>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</si>
  <si>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</si>
  <si>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</si>
  <si>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</si>
  <si>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</si>
  <si>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</si>
  <si>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</si>
  <si>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</si>
  <si>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</si>
  <si>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</si>
  <si>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</si>
  <si>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</si>
  <si>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</si>
  <si>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</si>
  <si>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</si>
  <si>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</si>
  <si>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</si>
  <si>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</si>
  <si>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</si>
  <si>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</si>
  <si>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</si>
  <si>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</si>
  <si>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</si>
  <si>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</si>
  <si>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</si>
  <si>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</si>
  <si>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</si>
  <si>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</si>
  <si>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</si>
  <si>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</si>
  <si>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</si>
  <si>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</si>
  <si>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</si>
  <si>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</si>
  <si>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</si>
  <si>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</si>
  <si>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</si>
  <si>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</si>
  <si>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</si>
  <si>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</si>
  <si>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</si>
  <si>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</si>
  <si>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</si>
  <si>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</si>
  <si>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</si>
  <si>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</si>
  <si>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</si>
  <si>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</si>
  <si>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</si>
  <si>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</si>
  <si>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</si>
  <si>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</si>
  <si>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</si>
  <si>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</si>
  <si>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</si>
  <si>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</si>
  <si>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</si>
  <si>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</si>
  <si>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</si>
  <si>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</si>
  <si>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</si>
  <si>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</si>
  <si>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</si>
  <si>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</si>
  <si>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</si>
  <si>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</si>
  <si>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</si>
  <si>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</si>
  <si>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</si>
  <si>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</si>
  <si>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</si>
  <si>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</si>
  <si>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</si>
  <si>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</si>
  <si>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</si>
  <si>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</si>
  <si>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</si>
  <si>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</si>
  <si>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</si>
  <si>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</si>
  <si>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</si>
  <si>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</si>
  <si>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</si>
  <si>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</si>
  <si>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</si>
  <si>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</si>
  <si>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</si>
  <si>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</si>
  <si>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</si>
  <si>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</si>
  <si>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</si>
  <si>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</si>
  <si>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</si>
  <si>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</si>
  <si>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</si>
  <si>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</si>
  <si>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</si>
  <si>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</si>
  <si>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</si>
  <si>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</si>
  <si>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</si>
  <si>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</si>
  <si>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</si>
  <si>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</si>
  <si>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</si>
  <si>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</si>
  <si>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</si>
  <si>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</si>
  <si>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</si>
  <si>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</si>
  <si>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</si>
  <si>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</si>
  <si>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</si>
  <si>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</si>
  <si>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</si>
  <si>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</si>
  <si>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</si>
  <si>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</si>
  <si>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</si>
  <si>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</si>
  <si>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</si>
  <si>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</si>
  <si>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</si>
  <si>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</si>
  <si>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</si>
  <si>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</si>
  <si>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</si>
  <si>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</si>
  <si>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</si>
  <si>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</si>
  <si>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</si>
  <si>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</si>
  <si>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</si>
  <si>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</si>
  <si>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</si>
  <si>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</si>
  <si>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</si>
  <si>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</si>
  <si>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</si>
  <si>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</si>
  <si>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</si>
  <si>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</si>
  <si>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</si>
  <si>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</si>
  <si>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</si>
  <si>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</si>
  <si>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</si>
  <si>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</si>
  <si>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</si>
  <si>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</si>
  <si>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</si>
  <si>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</si>
  <si>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</si>
  <si>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</si>
  <si>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</si>
  <si>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</si>
  <si>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</si>
  <si>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</si>
  <si>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</si>
  <si>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</si>
  <si>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</si>
  <si>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</si>
  <si>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</si>
  <si>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</si>
  <si>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</si>
  <si>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</si>
  <si>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</si>
  <si>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</si>
  <si>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</si>
  <si>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</si>
  <si>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</si>
  <si>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</si>
  <si>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</si>
  <si>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</si>
  <si>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</si>
  <si>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</si>
  <si>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</si>
  <si>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</si>
  <si>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</si>
  <si>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</si>
  <si>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</si>
  <si>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</si>
  <si>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</si>
  <si>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</si>
  <si>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</si>
  <si>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</si>
  <si>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</si>
  <si>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</si>
  <si>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</si>
  <si>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</si>
  <si>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</si>
  <si>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</si>
  <si>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</si>
  <si>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</si>
  <si>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</si>
  <si>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</si>
  <si>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</si>
  <si>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</si>
  <si>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</si>
  <si>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</si>
  <si>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</si>
  <si>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</si>
  <si>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</si>
  <si>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</si>
  <si>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</si>
  <si>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</si>
  <si>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</si>
  <si>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</si>
  <si>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</si>
  <si>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</si>
  <si>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</si>
  <si>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</si>
  <si>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</si>
  <si>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</si>
  <si>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</si>
  <si>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</si>
  <si>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</si>
  <si>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</si>
  <si>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</si>
  <si>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</si>
  <si>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</si>
  <si>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</si>
  <si>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</si>
  <si>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</si>
  <si>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</si>
  <si>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</si>
  <si>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</si>
  <si>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</si>
  <si>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</si>
  <si>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</si>
  <si>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</si>
  <si>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</si>
  <si>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</si>
  <si>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</si>
  <si>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</si>
  <si>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</si>
  <si>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</si>
  <si>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</si>
  <si>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</si>
  <si>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</si>
  <si>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</si>
  <si>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</si>
  <si>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</si>
  <si>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</si>
  <si>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</si>
  <si>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</si>
  <si>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</si>
  <si>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</si>
  <si>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</si>
  <si>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</si>
  <si>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</si>
  <si>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</si>
  <si>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</si>
  <si>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</si>
  <si>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</si>
  <si>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</si>
  <si>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</si>
  <si>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</si>
  <si>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</si>
  <si>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</si>
  <si>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</si>
  <si>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</si>
  <si>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</si>
  <si>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</si>
  <si>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</si>
  <si>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</si>
  <si>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</si>
  <si>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</si>
  <si>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</si>
  <si>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</si>
  <si>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</si>
  <si>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</si>
  <si>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</si>
  <si>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</si>
  <si>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</si>
  <si>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</si>
  <si>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</si>
  <si>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</si>
  <si>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</si>
  <si>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</si>
  <si>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</si>
  <si>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</si>
  <si>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</si>
  <si>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</si>
  <si>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</si>
  <si>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</si>
  <si>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</si>
  <si>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</si>
  <si>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</si>
  <si>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</si>
  <si>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</si>
  <si>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</si>
  <si>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</si>
  <si>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</si>
  <si>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</si>
  <si>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</si>
  <si>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</si>
  <si>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</si>
  <si>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</si>
  <si>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</si>
  <si>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</si>
  <si>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</si>
  <si>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</si>
  <si>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</si>
  <si>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</si>
  <si>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</si>
  <si>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</si>
  <si>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</si>
  <si>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</si>
  <si>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</si>
  <si>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</si>
  <si>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</si>
  <si>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</si>
  <si>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</si>
  <si>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</si>
  <si>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</si>
  <si>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</si>
  <si>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</si>
  <si>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</si>
  <si>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</si>
  <si>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</si>
  <si>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</si>
  <si>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</si>
  <si>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</si>
  <si>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</si>
  <si>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</si>
  <si>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</si>
  <si>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</si>
  <si>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</si>
  <si>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</si>
  <si>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</si>
  <si>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</si>
  <si>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</si>
  <si>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</si>
  <si>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</si>
  <si>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</si>
  <si>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</si>
  <si>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</si>
  <si>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</si>
  <si>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</si>
  <si>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</si>
  <si>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</si>
  <si>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</si>
  <si>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</si>
  <si>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</si>
  <si>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</si>
  <si>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</si>
  <si>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</si>
  <si>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</si>
  <si>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</si>
  <si>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</si>
  <si>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</si>
  <si>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</si>
  <si>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</si>
  <si>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</si>
  <si>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</si>
  <si>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</si>
  <si>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</si>
  <si>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</si>
  <si>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</si>
  <si>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</si>
  <si>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</si>
  <si>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</si>
  <si>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</si>
  <si>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</si>
  <si>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</si>
  <si>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</si>
  <si>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</si>
  <si>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</si>
  <si>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</si>
  <si>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</si>
  <si>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</si>
  <si>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</si>
  <si>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</si>
  <si>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</si>
  <si>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</si>
  <si>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</si>
  <si>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</si>
  <si>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</si>
  <si>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</si>
  <si>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</si>
  <si>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</si>
  <si>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</si>
  <si>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</si>
  <si>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</si>
  <si>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</si>
  <si>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</si>
  <si>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</si>
  <si>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</si>
  <si>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</si>
  <si>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</si>
  <si>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</si>
  <si>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</si>
  <si>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</si>
  <si>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</si>
  <si>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</si>
  <si>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</si>
  <si>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</si>
  <si>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</si>
  <si>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</si>
  <si>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</si>
  <si>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</si>
  <si>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</si>
  <si>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</si>
  <si>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</si>
  <si>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</si>
  <si>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</si>
  <si>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</si>
  <si>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</si>
  <si>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</si>
  <si>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</si>
  <si>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</si>
  <si>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</si>
  <si>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</si>
  <si>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</si>
  <si>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</si>
  <si>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</si>
  <si>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</si>
  <si>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</si>
  <si>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</si>
  <si>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</si>
  <si>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</si>
  <si>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</si>
  <si>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</si>
  <si>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</si>
  <si>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</si>
  <si>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</si>
  <si>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</si>
  <si>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</si>
  <si>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</si>
  <si>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</si>
  <si>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</si>
  <si>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</si>
  <si>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</si>
  <si>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</si>
  <si>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</si>
  <si>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</si>
  <si>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</si>
  <si>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</si>
  <si>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</si>
  <si>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</si>
  <si>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</si>
  <si>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</si>
  <si>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</si>
  <si>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</si>
  <si>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</si>
  <si>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</si>
  <si>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</si>
  <si>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</si>
  <si>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</si>
  <si>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</si>
  <si>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</si>
  <si>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</si>
  <si>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</si>
  <si>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</si>
  <si>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</si>
  <si>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</si>
  <si>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</si>
  <si>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</si>
  <si>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</si>
  <si>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</si>
  <si>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</si>
  <si>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</si>
  <si>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</si>
  <si>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</si>
  <si>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</si>
  <si>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</si>
  <si>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</si>
  <si>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</si>
  <si>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</si>
  <si>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</si>
  <si>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</si>
  <si>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</si>
  <si>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</si>
  <si>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</si>
  <si>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</si>
  <si>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</si>
  <si>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</si>
  <si>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</si>
  <si>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</si>
  <si>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</si>
  <si>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</si>
  <si>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</si>
  <si>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</si>
  <si>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</si>
  <si>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</si>
  <si>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</si>
  <si>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</si>
  <si>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</si>
  <si>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</si>
  <si>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</si>
  <si>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</si>
  <si>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</si>
  <si>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</si>
  <si>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</si>
  <si>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</si>
  <si>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</si>
  <si>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</si>
  <si>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</si>
  <si>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</si>
  <si>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</si>
  <si>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</si>
  <si>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</si>
  <si>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</si>
  <si>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</si>
  <si>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</si>
  <si>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</si>
  <si>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</si>
  <si>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</si>
  <si>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</si>
  <si>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</si>
  <si>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</si>
  <si>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</si>
  <si>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</si>
  <si>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</si>
  <si>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</si>
  <si>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</si>
  <si>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</si>
  <si>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</si>
  <si>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</si>
  <si>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</si>
  <si>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</si>
  <si>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</si>
  <si>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</si>
  <si>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</si>
  <si>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</si>
  <si>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</si>
  <si>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</si>
  <si>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</si>
  <si>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</si>
  <si>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</si>
  <si>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</si>
  <si>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</si>
  <si>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</si>
  <si>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</si>
  <si>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</si>
  <si>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</si>
  <si>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</si>
  <si>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</si>
  <si>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</si>
  <si>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</si>
  <si>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</si>
  <si>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</si>
  <si>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</si>
  <si>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</si>
  <si>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</si>
  <si>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</si>
  <si>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</si>
  <si>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</si>
  <si>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</si>
  <si>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</si>
  <si>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</si>
  <si>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</si>
  <si>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</si>
  <si>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</si>
  <si>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</si>
  <si>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</si>
  <si>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</si>
  <si>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</si>
  <si>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</si>
  <si>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</si>
  <si>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</si>
  <si>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</si>
  <si>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</si>
  <si>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</si>
  <si>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</si>
  <si>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</si>
  <si>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</si>
  <si>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</si>
  <si>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</si>
  <si>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</si>
  <si>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</si>
  <si>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</si>
  <si>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</si>
  <si>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</si>
  <si>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</si>
  <si>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</si>
  <si>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</si>
  <si>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</si>
  <si>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</si>
  <si>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</si>
  <si>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</si>
  <si>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</si>
  <si>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</si>
  <si>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</si>
  <si>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</si>
  <si>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</si>
  <si>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</si>
  <si>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</si>
  <si>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</si>
  <si>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</si>
  <si>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</si>
  <si>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</si>
  <si>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</si>
  <si>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</si>
  <si>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</si>
  <si>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</si>
  <si>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</si>
  <si>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</si>
  <si>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</si>
  <si>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</si>
  <si>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</si>
  <si>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</si>
  <si>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</si>
  <si>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</si>
  <si>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</si>
  <si>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</si>
  <si>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</si>
  <si>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</si>
  <si>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</si>
  <si>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</si>
  <si>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</si>
  <si>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</si>
  <si>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</si>
  <si>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</si>
  <si>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</si>
  <si>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</si>
  <si>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</si>
  <si>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</si>
  <si>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</si>
  <si>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</si>
  <si>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</si>
  <si>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</si>
  <si>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</si>
  <si>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</si>
  <si>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</si>
  <si>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</si>
  <si>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</si>
  <si>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</si>
  <si>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</si>
  <si>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</si>
  <si>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</si>
  <si>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</si>
  <si>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</si>
  <si>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</si>
  <si>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</si>
  <si>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</si>
  <si>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</si>
  <si>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</si>
  <si>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</si>
  <si>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</si>
  <si>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</si>
  <si>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</si>
  <si>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</si>
  <si>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</si>
  <si>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</si>
  <si>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</si>
  <si>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</si>
  <si>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</si>
  <si>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</si>
  <si>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</si>
  <si>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</si>
  <si>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</si>
  <si>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</si>
  <si>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</si>
  <si>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</si>
  <si>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</si>
  <si>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</si>
  <si>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</si>
  <si>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</si>
  <si>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</si>
  <si>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</si>
  <si>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</si>
  <si>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</si>
  <si>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</si>
  <si>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</si>
  <si>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</si>
  <si>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</si>
  <si>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</si>
  <si>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</si>
  <si>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</si>
  <si>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</si>
  <si>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</si>
  <si>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</si>
  <si>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</si>
  <si>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</si>
  <si>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</si>
  <si>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</si>
  <si>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</si>
  <si>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</si>
  <si>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</si>
  <si>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</si>
  <si>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</si>
  <si>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</si>
  <si>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</si>
  <si>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</si>
  <si>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</si>
  <si>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</si>
  <si>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</si>
  <si>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</si>
  <si>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</si>
  <si>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</si>
  <si>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</si>
  <si>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</si>
  <si>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</si>
  <si>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</si>
  <si>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</si>
  <si>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</si>
  <si>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</si>
  <si>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</si>
  <si>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</si>
  <si>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</si>
  <si>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</si>
  <si>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</si>
  <si>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</si>
  <si>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</si>
  <si>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</si>
  <si>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</si>
  <si>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</si>
  <si>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</si>
  <si>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</si>
  <si>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</si>
  <si>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</si>
  <si>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</si>
  <si>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</si>
  <si>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</si>
  <si>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</si>
  <si>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</si>
  <si>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</si>
  <si>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</si>
  <si>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</si>
  <si>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</si>
  <si>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</si>
  <si>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</si>
  <si>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</si>
  <si>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</si>
  <si>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</si>
  <si>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</si>
  <si>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</si>
  <si>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</si>
  <si>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</si>
  <si>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</si>
  <si>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</si>
  <si>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</si>
  <si>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</si>
  <si>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</si>
  <si>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</si>
  <si>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</si>
  <si>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</si>
  <si>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</si>
  <si>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</si>
  <si>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</si>
  <si>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</si>
  <si>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</si>
  <si>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</si>
  <si>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</si>
  <si>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</si>
  <si>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</si>
  <si>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</si>
  <si>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</si>
  <si>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</si>
  <si>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</si>
  <si>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</si>
  <si>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</si>
  <si>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</si>
  <si>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</si>
  <si>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</si>
  <si>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</si>
  <si>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</si>
  <si>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</si>
  <si>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</si>
  <si>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</si>
  <si>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</si>
  <si>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</si>
  <si>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</si>
  <si>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</si>
  <si>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</si>
  <si>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</si>
  <si>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</si>
  <si>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</si>
  <si>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</si>
  <si>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</si>
  <si>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</si>
  <si>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</si>
  <si>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</si>
  <si>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</si>
  <si>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</si>
  <si>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</si>
  <si>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</si>
  <si>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</si>
  <si>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</si>
  <si>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</si>
  <si>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</si>
  <si>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</si>
  <si>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</si>
  <si>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</si>
  <si>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</si>
  <si>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</si>
  <si>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</si>
  <si>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</si>
  <si>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</si>
  <si>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</si>
  <si>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</si>
  <si>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</si>
  <si>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</si>
  <si>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</si>
  <si>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</si>
  <si>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</si>
  <si>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</si>
  <si>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</si>
  <si>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</si>
  <si>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</si>
  <si>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</si>
  <si>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</si>
  <si>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</si>
  <si>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</si>
  <si>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</si>
  <si>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</si>
  <si>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</si>
  <si>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</si>
  <si>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</si>
  <si>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</si>
  <si>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</si>
  <si>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</si>
  <si>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</si>
  <si>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</si>
  <si>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</si>
  <si>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</si>
  <si>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</si>
  <si>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</si>
  <si>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</si>
  <si>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</si>
  <si>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</si>
  <si>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</si>
  <si>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</si>
  <si>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</si>
  <si>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</si>
  <si>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</si>
  <si>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</si>
  <si>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</si>
  <si>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</si>
  <si>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</si>
  <si>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</si>
  <si>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</si>
  <si>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</si>
  <si>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</si>
  <si>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</si>
  <si>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</si>
  <si>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</si>
  <si>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</si>
  <si>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</si>
  <si>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</si>
  <si>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</si>
  <si>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</si>
  <si>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</si>
  <si>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</si>
  <si>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</si>
  <si>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</si>
  <si>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</si>
  <si>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</si>
  <si>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</si>
  <si>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</si>
  <si>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</si>
  <si>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</si>
  <si>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</si>
  <si>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</si>
  <si>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</si>
  <si>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</si>
  <si>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</si>
  <si>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</si>
  <si>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</si>
  <si>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</si>
  <si>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</si>
  <si>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</si>
  <si>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</si>
  <si>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</si>
  <si>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</si>
  <si>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</si>
  <si>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</si>
  <si>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</si>
  <si>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</si>
  <si>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</si>
  <si>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</si>
  <si>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</si>
  <si>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</si>
  <si>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</si>
  <si>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</si>
  <si>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</si>
  <si>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</si>
  <si>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</si>
  <si>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</si>
  <si>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</si>
  <si>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</si>
  <si>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</si>
  <si>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</si>
  <si>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</si>
  <si>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</si>
  <si>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</si>
  <si>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</si>
  <si>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</si>
  <si>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</si>
  <si>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</si>
  <si>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</si>
  <si>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</si>
  <si>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</si>
  <si>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</si>
  <si>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</si>
  <si>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</si>
  <si>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</si>
  <si>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</si>
  <si>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</si>
  <si>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</si>
  <si>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</si>
  <si>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</si>
  <si>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</si>
  <si>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</si>
  <si>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</si>
  <si>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</si>
  <si>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</si>
  <si>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</si>
  <si>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</si>
  <si>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</si>
  <si>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</si>
  <si>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</si>
  <si>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</si>
  <si>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</si>
  <si>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</si>
  <si>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</si>
  <si>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</si>
  <si>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</si>
  <si>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</si>
  <si>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</si>
  <si>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</si>
  <si>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</si>
  <si>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</si>
  <si>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</si>
  <si>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</si>
  <si>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</si>
  <si>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</si>
  <si>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</si>
  <si>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</si>
  <si>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</si>
  <si>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</si>
  <si>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</si>
  <si>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</si>
  <si>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</si>
  <si>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</si>
  <si>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</si>
  <si>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</si>
  <si>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</si>
  <si>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</si>
  <si>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</si>
  <si>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</si>
  <si>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</si>
  <si>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</si>
  <si>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</si>
  <si>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</si>
  <si>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</si>
  <si>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</si>
  <si>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</si>
  <si>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</si>
  <si>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</si>
  <si>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</si>
  <si>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</si>
  <si>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</si>
  <si>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</si>
  <si>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</si>
  <si>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</si>
  <si>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</si>
  <si>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</si>
  <si>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</si>
  <si>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</si>
  <si>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</si>
  <si>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</si>
  <si>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</si>
  <si>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</si>
  <si>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</si>
  <si>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</si>
  <si>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</si>
  <si>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</si>
  <si>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</si>
  <si>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</si>
  <si>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</si>
  <si>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</si>
  <si>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</si>
  <si>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</si>
  <si>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</si>
  <si>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</si>
  <si>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</si>
  <si>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</si>
  <si>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</si>
  <si>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</si>
  <si>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</si>
  <si>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</si>
  <si>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</si>
  <si>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</si>
  <si>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</si>
  <si>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</si>
  <si>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</si>
  <si>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</si>
  <si>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</si>
  <si>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</si>
  <si>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</si>
  <si>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</si>
  <si>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</si>
  <si>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</si>
  <si>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</si>
  <si>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</si>
  <si>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</si>
  <si>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</si>
  <si>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</si>
  <si>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</si>
  <si>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</si>
  <si>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</si>
  <si>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</si>
  <si>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</si>
  <si>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</si>
  <si>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</si>
  <si>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</si>
  <si>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</si>
  <si>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</si>
  <si>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</si>
  <si>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</si>
  <si>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</si>
  <si>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</si>
  <si>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</si>
  <si>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</si>
  <si>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</si>
  <si>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</si>
  <si>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</si>
  <si>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</si>
  <si>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</si>
  <si>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</si>
  <si>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</si>
  <si>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</si>
  <si>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</si>
  <si>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</si>
  <si>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</si>
  <si>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</si>
  <si>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</si>
  <si>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</si>
  <si>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</si>
  <si>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</si>
  <si>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</si>
  <si>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</si>
  <si>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</si>
  <si>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</si>
  <si>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</si>
  <si>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</si>
  <si>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</si>
  <si>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</si>
  <si>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</si>
  <si>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</si>
  <si>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</si>
  <si>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</si>
  <si>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</si>
  <si>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</si>
  <si>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</si>
  <si>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</si>
  <si>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</si>
  <si>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</si>
  <si>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</si>
  <si>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</si>
  <si>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</si>
  <si>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</si>
  <si>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</si>
  <si>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</si>
  <si>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</si>
  <si>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</si>
  <si>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</si>
  <si>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</si>
  <si>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</si>
  <si>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</si>
  <si>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</si>
  <si>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</si>
  <si>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</si>
  <si>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</si>
  <si>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</si>
  <si>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</si>
  <si>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</si>
  <si>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</si>
  <si>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</si>
  <si>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</si>
  <si>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</si>
  <si>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</si>
  <si>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</si>
  <si>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</si>
  <si>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</si>
  <si>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</si>
  <si>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</si>
  <si>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</si>
  <si>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</si>
  <si>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</si>
  <si>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</si>
  <si>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</si>
  <si>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</si>
  <si>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</si>
  <si>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</si>
  <si>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</si>
  <si>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</si>
  <si>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</si>
  <si>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</si>
  <si>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</si>
  <si>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</si>
  <si>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</si>
  <si>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</si>
  <si>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</si>
  <si>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</si>
  <si>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</si>
  <si>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</si>
  <si>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</si>
  <si>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</si>
  <si>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</si>
  <si>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</si>
  <si>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</si>
  <si>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</si>
  <si>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</si>
  <si>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</si>
  <si>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</si>
  <si>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</si>
  <si>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</si>
  <si>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</si>
  <si>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</si>
  <si>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</si>
  <si>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</si>
  <si>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</si>
  <si>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</si>
  <si>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</si>
  <si>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</si>
  <si>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</si>
  <si>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</si>
  <si>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</si>
  <si>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</si>
  <si>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</si>
  <si>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</si>
  <si>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</si>
  <si>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</si>
  <si>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</si>
  <si>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</si>
  <si>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</si>
  <si>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</si>
  <si>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</si>
  <si>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</si>
  <si>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</si>
  <si>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</si>
  <si>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</si>
  <si>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</si>
  <si>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</si>
  <si>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</si>
  <si>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</si>
  <si>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</si>
  <si>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</si>
  <si>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</si>
  <si>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</si>
  <si>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</si>
  <si>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</si>
  <si>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</si>
  <si>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</si>
  <si>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</si>
  <si>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</si>
  <si>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</si>
  <si>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</si>
  <si>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</si>
  <si>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</si>
  <si>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</si>
  <si>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</si>
  <si>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</si>
  <si>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</si>
  <si>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</si>
  <si>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</si>
  <si>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</si>
  <si>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</si>
  <si>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</si>
  <si>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</si>
  <si>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</si>
  <si>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</si>
  <si>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</si>
  <si>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</si>
  <si>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</si>
  <si>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</si>
  <si>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</si>
  <si>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</si>
  <si>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</si>
  <si>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</si>
  <si>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</si>
  <si>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</si>
  <si>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</si>
  <si>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</si>
  <si>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</si>
  <si>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</si>
  <si>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</si>
  <si>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</si>
  <si>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</si>
  <si>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</si>
  <si>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</si>
  <si>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</si>
  <si>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</si>
  <si>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</si>
  <si>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</si>
  <si>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</si>
  <si>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</si>
  <si>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</si>
  <si>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</si>
  <si>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</si>
  <si>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</si>
  <si>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</si>
  <si>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</si>
  <si>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</si>
  <si>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</si>
  <si>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</si>
  <si>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</si>
  <si>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</si>
  <si>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</si>
  <si>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</si>
  <si>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</si>
  <si>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</si>
  <si>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</si>
  <si>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</si>
  <si>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</si>
  <si>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</si>
  <si>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</si>
  <si>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</si>
  <si>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</si>
  <si>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</si>
  <si>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</si>
  <si>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</si>
  <si>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</si>
  <si>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</si>
  <si>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</si>
  <si>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</si>
  <si>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</si>
  <si>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</si>
  <si>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</si>
  <si>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</si>
  <si>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</si>
  <si>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</si>
  <si>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</si>
  <si>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</si>
  <si>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</si>
  <si>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</si>
  <si>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</si>
  <si>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</si>
  <si>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</si>
  <si>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</si>
  <si>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</si>
  <si>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</si>
  <si>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</si>
  <si>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</si>
  <si>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</si>
  <si>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</si>
  <si>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</si>
  <si>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</si>
  <si>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</si>
  <si>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</si>
  <si>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</si>
  <si>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</si>
  <si>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</si>
  <si>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</si>
  <si>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</si>
  <si>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</si>
  <si>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</si>
  <si>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</si>
  <si>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</si>
  <si>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</si>
  <si>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</si>
  <si>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</si>
  <si>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</si>
  <si>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</si>
  <si>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</si>
  <si>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</si>
  <si>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</si>
  <si>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</si>
  <si>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</si>
  <si>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</si>
  <si>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</si>
  <si>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</si>
  <si>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</si>
  <si>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</si>
  <si>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</si>
  <si>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</si>
  <si>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</si>
  <si>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</si>
  <si>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</si>
  <si>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</si>
  <si>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</si>
  <si>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</si>
  <si>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</si>
  <si>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</si>
  <si>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</si>
  <si>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</si>
  <si>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</si>
  <si>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</si>
  <si>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</si>
  <si>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</si>
  <si>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</si>
  <si>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</si>
  <si>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</si>
  <si>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</si>
  <si>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</si>
  <si>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</si>
  <si>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</si>
  <si>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</si>
  <si>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</si>
  <si>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</si>
  <si>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</si>
  <si>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</si>
  <si>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</si>
  <si>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</si>
  <si>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</si>
  <si>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</si>
  <si>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</si>
  <si>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</si>
  <si>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</si>
  <si>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</si>
  <si>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</si>
  <si>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</si>
  <si>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</si>
  <si>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</si>
  <si>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</si>
  <si>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</si>
  <si>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</si>
  <si>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</si>
  <si>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</si>
  <si>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</si>
  <si>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</si>
  <si>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</si>
  <si>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</si>
  <si>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</si>
  <si>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</si>
  <si>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</si>
  <si>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</si>
  <si>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</si>
  <si>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</si>
  <si>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</si>
  <si>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</si>
  <si>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</si>
  <si>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</si>
  <si>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</si>
  <si>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</si>
  <si>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</si>
  <si>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</si>
  <si>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</si>
  <si>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</si>
  <si>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</si>
  <si>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</si>
  <si>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</si>
  <si>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</si>
  <si>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</si>
  <si>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</si>
  <si>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</si>
  <si>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</si>
  <si>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</si>
  <si>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</si>
  <si>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</si>
  <si>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</si>
  <si>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</si>
  <si>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</si>
  <si>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</si>
  <si>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</si>
  <si>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</si>
  <si>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</si>
  <si>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</si>
  <si>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</si>
  <si>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</si>
  <si>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</si>
  <si>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</si>
  <si>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</si>
  <si>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</si>
  <si>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</si>
  <si>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</si>
  <si>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</si>
  <si>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</si>
  <si>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</si>
  <si>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</si>
  <si>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</si>
  <si>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</si>
  <si>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</si>
  <si>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</si>
  <si>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</si>
  <si>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</si>
  <si>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</si>
  <si>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</si>
  <si>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</si>
  <si>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</si>
  <si>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</si>
  <si>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</si>
  <si>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</si>
  <si>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</si>
  <si>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</si>
  <si>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</si>
  <si>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</si>
  <si>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</si>
  <si>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</si>
  <si>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</si>
  <si>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</si>
  <si>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</si>
  <si>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</si>
  <si>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</si>
  <si>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</si>
  <si>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</si>
  <si>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</si>
  <si>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</si>
  <si>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</si>
  <si>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</si>
  <si>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</si>
  <si>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</si>
  <si>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</si>
  <si>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</si>
  <si>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</si>
  <si>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</si>
  <si>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</si>
  <si>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</si>
  <si>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</si>
  <si>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</si>
  <si>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</si>
  <si>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</si>
  <si>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</si>
  <si>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</si>
  <si>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</si>
  <si>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</si>
  <si>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</si>
  <si>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</si>
  <si>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</si>
  <si>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</si>
  <si>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</si>
  <si>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</si>
  <si>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</si>
  <si>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</si>
  <si>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</si>
  <si>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</si>
  <si>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</si>
  <si>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</si>
  <si>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</si>
  <si>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</si>
  <si>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</si>
  <si>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</si>
  <si>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</si>
  <si>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</si>
  <si>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</si>
  <si>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</si>
  <si>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</si>
  <si>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</si>
  <si>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</si>
  <si>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</si>
  <si>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</si>
  <si>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</si>
  <si>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</si>
  <si>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</si>
  <si>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</si>
  <si>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</si>
  <si>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</si>
  <si>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</si>
  <si>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</si>
  <si>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</si>
  <si>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</si>
  <si>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</si>
  <si>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</si>
  <si>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</si>
  <si>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</si>
  <si>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</si>
  <si>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</si>
  <si>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</si>
  <si>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</si>
  <si>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</si>
  <si>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</si>
  <si>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</si>
  <si>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</si>
  <si>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</si>
  <si>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</si>
  <si>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</si>
  <si>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</si>
  <si>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</si>
  <si>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</si>
  <si>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</si>
  <si>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</si>
  <si>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</si>
  <si>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</si>
  <si>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</si>
  <si>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</si>
  <si>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</si>
  <si>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</si>
  <si>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</si>
  <si>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</si>
  <si>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</si>
  <si>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</si>
  <si>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</si>
  <si>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</si>
  <si>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</si>
  <si>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</si>
  <si>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</si>
  <si>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</si>
  <si>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</si>
  <si>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</si>
  <si>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</si>
  <si>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</si>
  <si>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</si>
  <si>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</si>
  <si>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</si>
  <si>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</si>
  <si>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</si>
  <si>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</si>
  <si>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</si>
  <si>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</si>
  <si>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</si>
  <si>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</si>
  <si>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</si>
  <si>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</si>
  <si>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</si>
  <si>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</si>
  <si>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</si>
  <si>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</si>
  <si>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</si>
  <si>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</si>
  <si>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</si>
  <si>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</si>
  <si>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</si>
  <si>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</si>
  <si>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</si>
  <si>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</si>
  <si>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</si>
  <si>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</si>
  <si>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</si>
  <si>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</si>
  <si>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</si>
  <si>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</si>
  <si>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</si>
  <si>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</si>
  <si>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</si>
  <si>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</si>
  <si>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</si>
  <si>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</si>
  <si>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</si>
  <si>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</si>
  <si>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</si>
  <si>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</si>
  <si>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</si>
  <si>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</si>
  <si>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</si>
  <si>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</si>
  <si>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</si>
  <si>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</si>
  <si>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</si>
  <si>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</si>
  <si>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</si>
  <si>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</si>
  <si>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</si>
  <si>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</si>
  <si>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</si>
  <si>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</si>
  <si>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</si>
  <si>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</si>
  <si>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</si>
  <si>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</si>
  <si>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</si>
  <si>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</si>
  <si>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</si>
  <si>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</si>
  <si>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</si>
  <si>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</si>
  <si>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</si>
  <si>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</si>
  <si>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</si>
  <si>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</si>
  <si>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</si>
  <si>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</si>
  <si>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</si>
  <si>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</si>
  <si>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</si>
  <si>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</si>
  <si>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</si>
  <si>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</si>
  <si>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</si>
  <si>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</si>
  <si>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</si>
  <si>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</si>
  <si>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</si>
  <si>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</si>
  <si>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</si>
  <si>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</si>
  <si>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</si>
  <si>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</si>
  <si>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</si>
  <si>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</si>
  <si>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</si>
  <si>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</si>
  <si>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</si>
  <si>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</si>
  <si>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</si>
  <si>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</si>
  <si>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</si>
  <si>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</si>
  <si>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</si>
  <si>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</si>
  <si>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</si>
  <si>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</si>
  <si>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</si>
  <si>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</si>
  <si>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</si>
  <si>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</si>
  <si>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</si>
  <si>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</si>
  <si>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</si>
  <si>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</si>
  <si>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</si>
  <si>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</si>
  <si>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</si>
  <si>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</si>
  <si>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</si>
  <si>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</si>
  <si>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</si>
  <si>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</si>
  <si>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</si>
  <si>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</si>
  <si>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</si>
  <si>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</si>
  <si>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</si>
  <si>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</si>
  <si>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</si>
  <si>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</si>
  <si>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</si>
  <si>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</si>
  <si>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</si>
  <si>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</si>
  <si>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</si>
  <si>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</si>
  <si>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</si>
  <si>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</si>
  <si>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</si>
  <si>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</si>
  <si>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</si>
  <si>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</si>
  <si>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</si>
  <si>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</si>
  <si>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</si>
  <si>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</si>
  <si>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</si>
  <si>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</si>
  <si>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</si>
  <si>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</si>
  <si>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</si>
  <si>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</si>
  <si>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</si>
  <si>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</si>
  <si>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</si>
  <si>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</si>
  <si>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</si>
  <si>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</si>
  <si>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</si>
  <si>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</si>
  <si>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</si>
  <si>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</si>
  <si>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</si>
  <si>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</si>
  <si>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</si>
  <si>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</si>
  <si>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</si>
  <si>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</si>
  <si>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</si>
  <si>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</si>
  <si>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</si>
  <si>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</si>
  <si>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</si>
  <si>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</si>
  <si>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</si>
  <si>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</si>
  <si>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</si>
  <si>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</si>
  <si>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</si>
  <si>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</si>
  <si>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</si>
  <si>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</si>
  <si>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</si>
  <si>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</si>
  <si>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</si>
  <si>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</si>
  <si>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</si>
  <si>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</si>
  <si>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</si>
  <si>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</si>
  <si>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</si>
  <si>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</si>
  <si>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</si>
  <si>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</si>
  <si>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</si>
  <si>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</si>
  <si>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</si>
  <si>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</si>
  <si>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</si>
  <si>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</si>
  <si>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</si>
  <si>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</si>
  <si>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</si>
  <si>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</si>
  <si>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</si>
  <si>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</si>
  <si>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</si>
  <si>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</si>
  <si>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</si>
  <si>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</si>
  <si>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</si>
  <si>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</si>
  <si>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</si>
  <si>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</si>
  <si>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</si>
  <si>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</si>
  <si>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</si>
  <si>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</si>
  <si>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</si>
  <si>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</si>
  <si>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</si>
  <si>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</si>
  <si>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</si>
  <si>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</si>
  <si>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</si>
  <si>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</si>
  <si>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</si>
  <si>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</si>
  <si>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</si>
  <si>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</si>
  <si>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</si>
  <si>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</si>
  <si>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</si>
  <si>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</si>
  <si>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</si>
  <si>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</si>
  <si>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</si>
  <si>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</si>
  <si>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</si>
  <si>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</si>
  <si>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</si>
  <si>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</si>
  <si>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</si>
  <si>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</si>
  <si>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</si>
  <si>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</si>
  <si>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</si>
  <si>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</si>
  <si>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</si>
  <si>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</si>
  <si>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</si>
  <si>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</si>
  <si>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</si>
  <si>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</si>
  <si>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</si>
  <si>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</si>
  <si>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</si>
  <si>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</si>
  <si>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</si>
  <si>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</si>
  <si>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</si>
  <si>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</si>
  <si>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</si>
  <si>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</si>
  <si>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</si>
  <si>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</si>
  <si>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</si>
  <si>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</si>
  <si>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</si>
  <si>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</si>
  <si>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</si>
  <si>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</si>
  <si>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</si>
  <si>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</si>
  <si>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</si>
  <si>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</si>
  <si>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</si>
  <si>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</si>
  <si>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</si>
  <si>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</si>
  <si>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</si>
  <si>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</si>
  <si>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</si>
  <si>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</si>
  <si>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</si>
  <si>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</si>
  <si>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</si>
  <si>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</si>
  <si>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</si>
  <si>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</si>
  <si>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</si>
  <si>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</si>
  <si>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</si>
  <si>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</si>
  <si>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</si>
  <si>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</si>
  <si>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</si>
  <si>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</si>
  <si>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</si>
  <si>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</si>
  <si>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</si>
  <si>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</si>
  <si>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</si>
  <si>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</si>
  <si>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</si>
  <si>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</si>
  <si>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</si>
  <si>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</si>
  <si>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</si>
  <si>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</si>
  <si>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</si>
  <si>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</si>
  <si>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</si>
  <si>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</si>
  <si>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</si>
  <si>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</si>
  <si>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</si>
  <si>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</si>
  <si>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</si>
  <si>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</si>
  <si>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</si>
  <si>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</si>
  <si>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</si>
  <si>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</si>
  <si>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</si>
  <si>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</si>
  <si>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</si>
  <si>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</si>
  <si>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</si>
  <si>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</si>
  <si>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</si>
  <si>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</si>
  <si>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</si>
  <si>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</si>
  <si>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</si>
  <si>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</si>
  <si>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</si>
  <si>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</si>
  <si>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</si>
  <si>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</si>
  <si>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</si>
  <si>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</si>
  <si>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</si>
  <si>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</si>
  <si>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</si>
  <si>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</si>
  <si>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</si>
  <si>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</si>
  <si>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</si>
  <si>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</si>
  <si>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</si>
  <si>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</si>
  <si>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</si>
  <si>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</si>
  <si>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</si>
  <si>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</si>
  <si>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</si>
  <si>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</si>
  <si>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</si>
  <si>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</si>
  <si>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</si>
  <si>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</si>
  <si>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</si>
  <si>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</si>
  <si>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</si>
  <si>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</si>
  <si>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</si>
  <si>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</si>
  <si>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</si>
  <si>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</si>
  <si>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</si>
  <si>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</si>
  <si>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</si>
  <si>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</si>
  <si>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</si>
  <si>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</si>
  <si>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</si>
  <si>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</si>
  <si>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</si>
  <si>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</si>
  <si>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</si>
  <si>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</si>
  <si>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</si>
  <si>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</si>
  <si>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</si>
  <si>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</si>
  <si>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</si>
  <si>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</si>
  <si>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</si>
  <si>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</si>
  <si>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</si>
  <si>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</si>
  <si>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</si>
  <si>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</si>
  <si>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</si>
  <si>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</si>
  <si>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</si>
  <si>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</si>
  <si>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</si>
  <si>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</si>
  <si>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</si>
  <si>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</si>
  <si>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</si>
  <si>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</si>
  <si>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</si>
  <si>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</si>
  <si>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</si>
  <si>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</si>
  <si>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</si>
  <si>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</si>
  <si>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</si>
  <si>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</si>
  <si>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</si>
  <si>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</si>
  <si>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</si>
  <si>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</si>
  <si>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</si>
  <si>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</si>
  <si>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</si>
  <si>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</si>
  <si>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</si>
  <si>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</si>
  <si>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</si>
  <si>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</si>
  <si>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</si>
  <si>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</si>
  <si>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</si>
  <si>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</si>
  <si>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</si>
  <si>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</si>
  <si>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</si>
  <si>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</si>
  <si>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</si>
  <si>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</si>
  <si>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</si>
  <si>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</si>
  <si>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</si>
  <si>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</si>
  <si>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</si>
  <si>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</si>
  <si>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</si>
  <si>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</si>
  <si>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</si>
  <si>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</si>
  <si>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</si>
  <si>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</si>
  <si>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</si>
  <si>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</si>
  <si>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</si>
  <si>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</si>
  <si>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</si>
  <si>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</si>
  <si>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</si>
  <si>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</si>
  <si>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</si>
  <si>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</si>
  <si>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</si>
  <si>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</si>
  <si>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</si>
  <si>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</si>
  <si>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</si>
  <si>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</si>
  <si>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</si>
  <si>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</si>
  <si>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</si>
  <si>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</si>
  <si>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</si>
  <si>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</si>
  <si>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</si>
  <si>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</si>
  <si>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</si>
  <si>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</si>
  <si>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</si>
  <si>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</si>
  <si>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</si>
  <si>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</si>
  <si>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</si>
  <si>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</si>
  <si>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</si>
  <si>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</si>
  <si>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</si>
  <si>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</si>
  <si>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</si>
  <si>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</si>
  <si>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</si>
  <si>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</si>
  <si>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</si>
  <si>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</si>
  <si>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</si>
  <si>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</si>
  <si>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</si>
  <si>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</si>
  <si>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</si>
  <si>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</si>
  <si>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</si>
  <si>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</si>
  <si>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</si>
  <si>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</si>
  <si>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</si>
  <si>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</si>
  <si>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</si>
  <si>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</si>
  <si>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</si>
  <si>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</si>
  <si>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</si>
  <si>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</si>
  <si>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</si>
  <si>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</si>
  <si>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</si>
  <si>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</si>
  <si>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</si>
  <si>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</si>
  <si>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</si>
  <si>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</si>
  <si>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</si>
  <si>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</si>
  <si>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</si>
  <si>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</si>
  <si>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</si>
  <si>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</si>
  <si>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</si>
  <si>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</si>
  <si>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</si>
  <si>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</si>
  <si>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</si>
  <si>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</si>
  <si>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</si>
  <si>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</si>
  <si>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</si>
  <si>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</si>
  <si>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</si>
  <si>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</si>
  <si>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</si>
  <si>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</si>
  <si>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</si>
  <si>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</si>
  <si>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</si>
  <si>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</si>
  <si>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</si>
  <si>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</si>
  <si>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</si>
  <si>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</si>
  <si>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</si>
  <si>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</si>
  <si>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</si>
  <si>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</si>
  <si>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</si>
  <si>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</si>
  <si>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</si>
  <si>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</si>
  <si>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</si>
  <si>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</si>
  <si>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</si>
  <si>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</si>
  <si>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</si>
  <si>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</si>
  <si>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</si>
  <si>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</si>
  <si>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</si>
  <si>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</si>
  <si>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</si>
  <si>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</si>
  <si>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</si>
  <si>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</si>
  <si>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</si>
  <si>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</si>
  <si>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</si>
  <si>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</si>
  <si>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</si>
  <si>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</si>
  <si>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</si>
  <si>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</si>
  <si>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</si>
  <si>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</si>
  <si>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</si>
  <si>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</si>
  <si>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</si>
  <si>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</si>
  <si>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</si>
  <si>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</si>
  <si>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</si>
  <si>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</si>
  <si>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</si>
  <si>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</si>
  <si>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</si>
  <si>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</si>
  <si>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</si>
  <si>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</si>
  <si>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</si>
  <si>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</si>
  <si>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</si>
  <si>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</si>
  <si>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</si>
  <si>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</si>
  <si>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</si>
  <si>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</si>
  <si>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</si>
  <si>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</si>
  <si>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</si>
  <si>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</si>
  <si>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</si>
  <si>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</si>
  <si>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</si>
  <si>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</si>
  <si>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</si>
  <si>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</si>
  <si>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</si>
  <si>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</si>
  <si>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</si>
  <si>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</si>
  <si>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</si>
  <si>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</si>
  <si>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</si>
  <si>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</si>
  <si>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</si>
  <si>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</si>
  <si>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</si>
  <si>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</si>
  <si>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</si>
  <si>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</si>
  <si>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</si>
  <si>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</si>
  <si>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</si>
  <si>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</si>
  <si>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</si>
  <si>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</si>
  <si>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</si>
  <si>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</si>
  <si>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</si>
  <si>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</si>
  <si>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</si>
  <si>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</si>
  <si>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</si>
  <si>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</si>
  <si>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</si>
  <si>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</si>
  <si>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</si>
  <si>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</si>
  <si>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</si>
  <si>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</si>
  <si>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</si>
  <si>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</si>
  <si>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</si>
  <si>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</si>
  <si>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</si>
  <si>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</si>
  <si>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</si>
  <si>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</si>
  <si>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</si>
  <si>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</si>
  <si>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</si>
  <si>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</si>
  <si>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</si>
  <si>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</si>
  <si>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</si>
  <si>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</si>
  <si>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</si>
  <si>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</si>
  <si>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</si>
  <si>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</si>
  <si>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</si>
  <si>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</si>
  <si>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</si>
  <si>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</si>
  <si>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</si>
  <si>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</si>
  <si>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</si>
  <si>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</si>
  <si>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</si>
  <si>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</si>
  <si>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</si>
  <si>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</si>
  <si>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</si>
  <si>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</si>
  <si>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</si>
  <si>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</si>
  <si>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</si>
  <si>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</si>
  <si>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</si>
  <si>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</si>
  <si>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</si>
  <si>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</si>
  <si>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</si>
  <si>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</si>
  <si>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</si>
  <si>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</si>
  <si>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</si>
  <si>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</si>
  <si>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</si>
  <si>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</si>
  <si>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</si>
  <si>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</si>
  <si>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</si>
  <si>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</si>
  <si>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</si>
  <si>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</si>
  <si>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</si>
  <si>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</si>
  <si>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</si>
  <si>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</si>
  <si>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</si>
  <si>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</si>
  <si>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</si>
  <si>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</si>
  <si>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</si>
  <si>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</si>
  <si>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</si>
  <si>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</si>
  <si>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</si>
  <si>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</si>
  <si>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</si>
  <si>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</si>
  <si>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</si>
  <si>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</si>
  <si>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</si>
  <si>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</si>
  <si>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</si>
  <si>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</si>
  <si>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</si>
  <si>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</si>
  <si>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</si>
  <si>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</si>
  <si>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</si>
  <si>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</si>
  <si>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</si>
  <si>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</si>
  <si>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</si>
  <si>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</si>
  <si>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</si>
  <si>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</si>
  <si>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</si>
  <si>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</si>
  <si>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</si>
  <si>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</si>
  <si>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</si>
  <si>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</si>
  <si>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</si>
  <si>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</si>
  <si>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</si>
  <si>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</si>
  <si>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</si>
  <si>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</si>
  <si>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</si>
  <si>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</si>
  <si>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</si>
  <si>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</si>
  <si>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</si>
  <si>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</si>
  <si>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</si>
  <si>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</si>
  <si>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</si>
  <si>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</si>
  <si>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</si>
  <si>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</si>
  <si>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</si>
  <si>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</si>
  <si>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</si>
  <si>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</si>
  <si>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</si>
  <si>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</si>
  <si>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</si>
  <si>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</si>
  <si>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</si>
  <si>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</si>
  <si>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</si>
  <si>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</si>
  <si>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</si>
  <si>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</si>
  <si>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</si>
  <si>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</si>
  <si>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</si>
  <si>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</si>
  <si>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</si>
  <si>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</si>
  <si>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</si>
  <si>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</si>
  <si>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</si>
  <si>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</si>
  <si>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</si>
  <si>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</si>
  <si>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</si>
  <si>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</si>
  <si>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</si>
  <si>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</si>
  <si>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</si>
  <si>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</si>
  <si>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</si>
  <si>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</si>
  <si>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</si>
  <si>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</si>
  <si>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</si>
  <si>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</si>
  <si>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</si>
  <si>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</si>
  <si>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</si>
  <si>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</si>
  <si>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</si>
  <si>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</si>
  <si>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</si>
  <si>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</si>
  <si>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</si>
  <si>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</si>
  <si>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</si>
  <si>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</si>
  <si>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</si>
  <si>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</si>
  <si>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</si>
  <si>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</si>
  <si>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</si>
  <si>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</si>
  <si>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</si>
  <si>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</si>
  <si>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</si>
  <si>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</si>
  <si>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</si>
  <si>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</si>
  <si>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</si>
  <si>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</si>
  <si>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</si>
  <si>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</si>
  <si>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</si>
  <si>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</si>
  <si>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</si>
  <si>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</si>
  <si>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</si>
  <si>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</si>
  <si>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</si>
  <si>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</si>
  <si>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</si>
  <si>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</si>
  <si>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</si>
  <si>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</si>
  <si>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</si>
  <si>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</si>
  <si>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</si>
  <si>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</si>
  <si>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</si>
  <si>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</si>
  <si>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</si>
  <si>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</si>
  <si>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</si>
  <si>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</si>
  <si>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</si>
  <si>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</si>
  <si>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</si>
  <si>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</si>
  <si>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</si>
  <si>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</si>
  <si>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</si>
  <si>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</si>
  <si>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</si>
  <si>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</si>
  <si>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</si>
  <si>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</si>
  <si>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</si>
  <si>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</si>
  <si>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</si>
  <si>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</si>
  <si>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</si>
  <si>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</si>
  <si>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</si>
  <si>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</si>
  <si>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</si>
  <si>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</si>
  <si>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</si>
  <si>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</si>
  <si>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</si>
  <si>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</si>
  <si>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</si>
  <si>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</si>
  <si>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</si>
  <si>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</si>
  <si>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</si>
  <si>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</si>
  <si>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</si>
  <si>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</si>
  <si>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</si>
  <si>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</si>
  <si>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</si>
  <si>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</si>
  <si>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</si>
  <si>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</si>
  <si>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</si>
  <si>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</si>
  <si>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</si>
  <si>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</si>
  <si>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</si>
  <si>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</si>
  <si>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</si>
  <si>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</si>
  <si>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</si>
  <si>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</si>
  <si>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</si>
  <si>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</si>
  <si>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</si>
  <si>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</si>
  <si>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</si>
  <si>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</si>
  <si>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</si>
  <si>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</si>
  <si>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</si>
  <si>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</si>
  <si>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</si>
  <si>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</si>
  <si>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</si>
  <si>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</si>
  <si>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</si>
  <si>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</si>
  <si>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</si>
  <si>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</si>
  <si>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</si>
  <si>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</si>
  <si>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</si>
  <si>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</si>
  <si>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</si>
  <si>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</si>
  <si>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</si>
  <si>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</si>
  <si>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</si>
  <si>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</si>
  <si>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</si>
  <si>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</si>
  <si>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</si>
  <si>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</si>
  <si>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</si>
  <si>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</si>
  <si>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</si>
  <si>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</si>
  <si>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</si>
  <si>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</si>
  <si>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</si>
  <si>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</si>
  <si>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</si>
  <si>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</si>
  <si>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</si>
  <si>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</si>
  <si>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</si>
  <si>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</si>
  <si>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</si>
  <si>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</si>
  <si>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</si>
  <si>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</si>
  <si>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</si>
  <si>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</si>
  <si>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</si>
  <si>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</si>
  <si>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</si>
  <si>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</si>
  <si>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</si>
  <si>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</si>
  <si>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</si>
  <si>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</si>
  <si>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</si>
  <si>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</si>
  <si>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</si>
  <si>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</si>
  <si>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</si>
  <si>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</si>
  <si>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</si>
  <si>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</si>
  <si>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</si>
  <si>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</si>
  <si>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</si>
  <si>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</si>
  <si>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</si>
  <si>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</si>
  <si>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</si>
  <si>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</si>
  <si>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</si>
  <si>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</si>
  <si>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</si>
  <si>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</si>
  <si>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</si>
  <si>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</si>
  <si>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</si>
  <si>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</si>
  <si>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</si>
  <si>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</si>
  <si>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</si>
  <si>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</si>
  <si>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</si>
  <si>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</si>
  <si>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</si>
  <si>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</si>
  <si>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</si>
  <si>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</si>
  <si>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</si>
  <si>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</si>
  <si>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</si>
  <si>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</si>
  <si>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</si>
  <si>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</si>
  <si>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</si>
  <si>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</si>
  <si>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</si>
  <si>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</si>
  <si>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</si>
  <si>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</si>
  <si>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</si>
  <si>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</si>
  <si>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</si>
  <si>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</si>
  <si>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</si>
  <si>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</si>
  <si>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</si>
  <si>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</si>
  <si>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</si>
  <si>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</si>
  <si>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</si>
  <si>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</si>
  <si>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</si>
  <si>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</si>
  <si>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</si>
  <si>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</si>
  <si>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</si>
  <si>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</si>
  <si>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</si>
  <si>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</si>
  <si>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</si>
  <si>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</si>
  <si>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</si>
  <si>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</si>
  <si>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</si>
  <si>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</si>
  <si>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</si>
  <si>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</si>
  <si>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</si>
  <si>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</si>
  <si>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</si>
  <si>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</si>
  <si>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</si>
  <si>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</si>
  <si>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</si>
  <si>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</si>
  <si>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</si>
  <si>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</si>
  <si>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</si>
  <si>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</si>
  <si>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</si>
  <si>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</si>
  <si>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</si>
  <si>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</si>
  <si>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</si>
  <si>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</si>
  <si>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</si>
  <si>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</si>
  <si>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</si>
  <si>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</si>
  <si>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</si>
  <si>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</si>
  <si>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</si>
  <si>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</si>
  <si>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</si>
  <si>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</si>
  <si>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</si>
  <si>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</si>
  <si>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</si>
  <si>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</si>
  <si>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</si>
  <si>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</si>
  <si>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</si>
  <si>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</si>
  <si>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</si>
  <si>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</si>
  <si>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</si>
  <si>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</si>
  <si>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</si>
  <si>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</si>
  <si>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</si>
  <si>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</si>
  <si>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</si>
  <si>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</si>
  <si>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</si>
  <si>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</si>
  <si>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</si>
  <si>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</si>
  <si>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</si>
  <si>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</si>
  <si>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</si>
  <si>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</si>
  <si>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</si>
  <si>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</si>
  <si>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</si>
  <si>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</si>
  <si>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</si>
  <si>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</si>
  <si>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</si>
  <si>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</si>
  <si>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</si>
  <si>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</si>
  <si>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</si>
  <si>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</si>
  <si>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</si>
  <si>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</si>
  <si>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</si>
  <si>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</si>
  <si>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</si>
  <si>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</si>
  <si>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</si>
  <si>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</si>
  <si>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</si>
  <si>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</si>
  <si>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</si>
  <si>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</si>
  <si>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</si>
  <si>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</si>
  <si>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</si>
  <si>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</si>
  <si>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</si>
  <si>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</si>
  <si>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</si>
  <si>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</si>
  <si>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</si>
  <si>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</si>
  <si>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</si>
  <si>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</si>
  <si>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</si>
  <si>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</si>
  <si>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</si>
  <si>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</si>
  <si>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</si>
  <si>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</si>
  <si>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</si>
  <si>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</si>
  <si>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</si>
  <si>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</si>
  <si>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</si>
  <si>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</si>
  <si>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</si>
  <si>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</si>
  <si>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</si>
  <si>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</si>
  <si>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</si>
  <si>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</si>
  <si>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</si>
  <si>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</si>
  <si>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</si>
  <si>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</si>
  <si>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</si>
  <si>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</si>
  <si>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</si>
  <si>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</si>
  <si>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</si>
  <si>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</si>
  <si>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</si>
  <si>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</si>
  <si>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</si>
  <si>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</si>
  <si>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</si>
  <si>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</si>
  <si>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</si>
  <si>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</si>
  <si>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</si>
  <si>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</si>
  <si>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</si>
  <si>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</si>
  <si>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</si>
  <si>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</si>
  <si>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</si>
  <si>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</si>
  <si>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</si>
  <si>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</si>
  <si>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</si>
  <si>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</si>
  <si>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</si>
  <si>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</si>
  <si>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</si>
  <si>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</si>
  <si>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</si>
  <si>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</si>
  <si>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</si>
  <si>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</si>
  <si>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</si>
  <si>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</si>
  <si>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</si>
  <si>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</si>
  <si>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</si>
  <si>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</si>
  <si>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</si>
  <si>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</si>
  <si>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</si>
  <si>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</si>
  <si>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</si>
  <si>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</si>
  <si>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</si>
  <si>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</si>
  <si>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</si>
  <si>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</si>
  <si>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</si>
  <si>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</si>
  <si>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</si>
  <si>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</si>
  <si>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</si>
  <si>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</si>
  <si>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</si>
  <si>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</si>
  <si>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</si>
  <si>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</si>
  <si>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</si>
  <si>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</si>
  <si>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</si>
  <si>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</si>
  <si>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</si>
  <si>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</si>
  <si>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</si>
  <si>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</si>
  <si>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</si>
  <si>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</si>
  <si>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</si>
  <si>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</si>
  <si>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</si>
  <si>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</si>
  <si>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</si>
  <si>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</si>
  <si>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</si>
  <si>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</si>
  <si>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</si>
  <si>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</si>
  <si>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</si>
  <si>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</si>
  <si>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</si>
  <si>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</si>
  <si>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</si>
  <si>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</si>
  <si>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</si>
  <si>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</si>
  <si>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</si>
  <si>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</si>
  <si>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</si>
  <si>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</si>
  <si>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</si>
  <si>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</si>
  <si>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</si>
  <si>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</si>
  <si>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</si>
  <si>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</si>
  <si>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</si>
  <si>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</si>
  <si>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</si>
  <si>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</si>
  <si>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</si>
  <si>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</si>
  <si>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</si>
  <si>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</si>
  <si>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</si>
  <si>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</si>
  <si>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</si>
  <si>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</si>
  <si>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</si>
  <si>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</si>
  <si>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</si>
  <si>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</si>
  <si>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</si>
  <si>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</si>
  <si>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</si>
  <si>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</si>
  <si>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</si>
  <si>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</si>
  <si>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</si>
  <si>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</si>
  <si>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</si>
  <si>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</si>
  <si>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</si>
  <si>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</si>
  <si>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</si>
  <si>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</si>
  <si>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</si>
  <si>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</si>
  <si>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</si>
  <si>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</si>
  <si>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</si>
  <si>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</si>
  <si>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</si>
  <si>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</si>
  <si>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</si>
  <si>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</si>
  <si>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</si>
  <si>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</si>
  <si>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</si>
  <si>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</si>
  <si>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</si>
  <si>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</si>
  <si>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</si>
  <si>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</si>
  <si>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</si>
  <si>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</si>
  <si>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</si>
  <si>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</si>
  <si>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</si>
  <si>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</si>
  <si>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</si>
  <si>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</si>
  <si>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</si>
  <si>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</si>
  <si>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</si>
  <si>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</si>
  <si>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</si>
  <si>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</si>
  <si>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</si>
  <si>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</si>
  <si>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</si>
  <si>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</si>
  <si>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</si>
  <si>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</si>
  <si>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</si>
  <si>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</si>
  <si>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</si>
  <si>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</si>
  <si>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</si>
  <si>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</si>
  <si>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</si>
  <si>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</si>
  <si>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</si>
  <si>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</si>
  <si>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</si>
  <si>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</si>
  <si>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</si>
  <si>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</si>
  <si>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</si>
  <si>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</si>
  <si>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</si>
  <si>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</si>
  <si>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</si>
  <si>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</si>
  <si>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</si>
  <si>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</si>
  <si>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</si>
  <si>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</si>
  <si>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</si>
  <si>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</si>
  <si>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</si>
  <si>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</si>
  <si>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</si>
  <si>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</si>
  <si>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</si>
  <si>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</si>
  <si>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</si>
  <si>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</si>
  <si>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</si>
  <si>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</si>
  <si>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</si>
  <si>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</si>
  <si>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</si>
  <si>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</si>
  <si>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</si>
  <si>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</si>
  <si>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</si>
  <si>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</si>
  <si>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</si>
  <si>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</si>
  <si>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</si>
  <si>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</si>
  <si>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</si>
  <si>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</si>
  <si>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</si>
  <si>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</si>
  <si>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</si>
  <si>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</si>
  <si>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</si>
  <si>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</si>
  <si>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</si>
  <si>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</si>
  <si>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</si>
  <si>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</si>
  <si>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</si>
  <si>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</si>
  <si>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</si>
  <si>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</si>
  <si>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</si>
  <si>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</si>
  <si>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</si>
  <si>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</si>
  <si>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</si>
  <si>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</si>
  <si>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</si>
  <si>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</si>
  <si>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</si>
  <si>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</si>
  <si>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</si>
  <si>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</si>
  <si>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</si>
  <si>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</si>
  <si>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</si>
  <si>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</si>
  <si>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</si>
  <si>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</si>
  <si>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</si>
  <si>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</si>
  <si>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</si>
  <si>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</si>
  <si>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</si>
  <si>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</si>
  <si>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</si>
  <si>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</si>
  <si>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</si>
  <si>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</si>
  <si>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</si>
  <si>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</si>
  <si>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</si>
  <si>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</si>
  <si>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</si>
  <si>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</si>
  <si>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</si>
  <si>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</si>
  <si>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</si>
  <si>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</si>
  <si>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</si>
  <si>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</si>
  <si>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</si>
  <si>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</si>
  <si>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</si>
  <si>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</si>
  <si>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</si>
  <si>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</si>
  <si>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</si>
  <si>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</si>
  <si>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</si>
  <si>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</si>
  <si>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</si>
  <si>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</si>
  <si>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</si>
  <si>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</si>
  <si>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</si>
  <si>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</si>
  <si>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</si>
  <si>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</si>
  <si>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</si>
  <si>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</si>
  <si>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</si>
  <si>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</si>
  <si>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</si>
  <si>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</si>
  <si>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</si>
  <si>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</si>
  <si>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</si>
  <si>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</si>
  <si>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</si>
  <si>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</si>
  <si>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</si>
  <si>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</si>
  <si>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</si>
  <si>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</si>
  <si>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</si>
  <si>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</si>
  <si>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</si>
  <si>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</si>
  <si>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</si>
  <si>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</si>
  <si>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</si>
  <si>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</si>
  <si>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</si>
  <si>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</si>
  <si>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</si>
  <si>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</si>
  <si>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</si>
  <si>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</si>
  <si>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</si>
  <si>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</si>
  <si>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</si>
  <si>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</si>
  <si>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</si>
  <si>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</si>
  <si>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</si>
  <si>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</si>
  <si>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</si>
  <si>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</si>
  <si>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</si>
  <si>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</si>
  <si>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</si>
  <si>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</si>
  <si>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</si>
  <si>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</si>
  <si>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</si>
  <si>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</si>
  <si>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</si>
  <si>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</si>
  <si>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</si>
  <si>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</si>
  <si>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</si>
  <si>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</si>
  <si>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</si>
  <si>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</si>
  <si>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</si>
  <si>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</si>
  <si>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</si>
  <si>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</si>
  <si>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</si>
  <si>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</si>
  <si>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</si>
  <si>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</si>
  <si>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</si>
  <si>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</si>
  <si>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</si>
  <si>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</si>
  <si>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</si>
  <si>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</si>
  <si>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</si>
  <si>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</si>
  <si>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</si>
  <si>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</si>
  <si>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</si>
  <si>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</si>
  <si>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</si>
  <si>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</si>
  <si>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</si>
  <si>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</si>
  <si>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</si>
  <si>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</si>
  <si>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</si>
  <si>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</si>
  <si>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</si>
  <si>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</si>
  <si>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</si>
  <si>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</si>
  <si>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</si>
  <si>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</si>
  <si>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</si>
  <si>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</si>
  <si>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</si>
  <si>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</si>
  <si>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</si>
  <si>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</si>
  <si>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</si>
  <si>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</si>
  <si>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</si>
  <si>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</si>
  <si>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</si>
  <si>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</si>
  <si>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</si>
  <si>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</si>
  <si>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</si>
  <si>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</si>
  <si>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</si>
  <si>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</si>
  <si>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</si>
  <si>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</si>
  <si>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</si>
  <si>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</si>
  <si>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</si>
  <si>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</si>
  <si>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</si>
  <si>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</si>
  <si>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</si>
  <si>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</si>
  <si>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</si>
  <si>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</si>
  <si>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</si>
  <si>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</si>
  <si>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</si>
  <si>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</si>
  <si>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</si>
  <si>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</si>
  <si>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</si>
  <si>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</si>
  <si>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</si>
  <si>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</si>
  <si>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</si>
  <si>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</si>
  <si>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</si>
  <si>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</si>
  <si>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</si>
  <si>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</si>
  <si>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</si>
  <si>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</si>
  <si>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</si>
  <si>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</si>
  <si>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</si>
  <si>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</si>
  <si>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</si>
  <si>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</si>
  <si>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</si>
  <si>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</si>
  <si>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</si>
  <si>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</si>
  <si>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</si>
  <si>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</si>
  <si>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</si>
  <si>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</si>
  <si>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</si>
  <si>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</si>
  <si>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</si>
  <si>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</si>
  <si>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</si>
  <si>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</si>
  <si>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</si>
  <si>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</si>
  <si>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</si>
  <si>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</si>
  <si>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</si>
  <si>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</si>
  <si>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</si>
  <si>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</si>
  <si>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</si>
  <si>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</si>
  <si>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</si>
  <si>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</si>
  <si>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</si>
  <si>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</si>
  <si>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</si>
  <si>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</si>
  <si>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</si>
  <si>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</si>
  <si>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</si>
  <si>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</si>
  <si>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</si>
  <si>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</si>
  <si>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</si>
  <si>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</si>
  <si>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</si>
  <si>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</si>
  <si>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</si>
  <si>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</si>
  <si>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</si>
  <si>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</si>
  <si>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</si>
  <si>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</si>
  <si>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</si>
  <si>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</si>
  <si>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</si>
  <si>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</si>
  <si>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</si>
  <si>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</si>
  <si>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</si>
  <si>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</si>
  <si>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</si>
  <si>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</si>
  <si>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</si>
  <si>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</si>
  <si>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</si>
  <si>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</si>
  <si>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</si>
  <si>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</si>
  <si>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</si>
  <si>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</si>
  <si>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</si>
  <si>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</si>
  <si>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</si>
  <si>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</si>
  <si>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</si>
  <si>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</si>
  <si>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</si>
  <si>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</si>
  <si>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</si>
  <si>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</si>
  <si>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</si>
  <si>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</si>
  <si>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</si>
  <si>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</si>
  <si>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</si>
  <si>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</si>
  <si>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</si>
  <si>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</si>
  <si>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</si>
  <si>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</si>
  <si>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</si>
  <si>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</si>
  <si>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</si>
  <si>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</si>
  <si>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</si>
  <si>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</si>
  <si>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</si>
  <si>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</si>
  <si>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</si>
  <si>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</si>
  <si>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</si>
  <si>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</si>
  <si>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</si>
  <si>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</si>
  <si>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</si>
  <si>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</si>
  <si>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</si>
  <si>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</si>
  <si>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</si>
  <si>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</si>
  <si>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</si>
  <si>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</si>
  <si>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</si>
  <si>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</si>
  <si>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</si>
  <si>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</si>
  <si>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</si>
  <si>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</si>
  <si>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</si>
  <si>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</si>
  <si>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</si>
  <si>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</si>
  <si>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</si>
  <si>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</si>
  <si>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</si>
  <si>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</si>
  <si>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</si>
  <si>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</si>
  <si>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</si>
  <si>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</si>
  <si>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</si>
  <si>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</si>
  <si>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</si>
  <si>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</si>
  <si>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</si>
  <si>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</si>
  <si>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</si>
  <si>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</si>
  <si>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</si>
  <si>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</si>
  <si>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</si>
  <si>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</si>
  <si>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</si>
  <si>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</si>
  <si>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</si>
  <si>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</si>
  <si>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</si>
  <si>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</si>
  <si>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</si>
  <si>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</si>
  <si>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</si>
  <si>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</si>
  <si>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</si>
  <si>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</si>
  <si>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</si>
  <si>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</si>
  <si>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</si>
  <si>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</si>
  <si>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</si>
  <si>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</si>
  <si>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</si>
  <si>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</si>
  <si>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</si>
  <si>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</si>
  <si>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</si>
  <si>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</si>
  <si>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</si>
  <si>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</si>
  <si>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</si>
  <si>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</si>
  <si>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</si>
  <si>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</si>
  <si>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</si>
  <si>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</si>
  <si>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</si>
  <si>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</si>
  <si>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</si>
  <si>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</si>
  <si>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</si>
  <si>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</si>
  <si>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</si>
  <si>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</si>
  <si>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</si>
  <si>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</si>
  <si>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</si>
  <si>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</si>
  <si>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</si>
  <si>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</si>
  <si>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</si>
  <si>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</si>
  <si>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</si>
  <si>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</si>
  <si>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</si>
  <si>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</si>
  <si>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</si>
  <si>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</si>
  <si>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</si>
  <si>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</si>
  <si>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</si>
  <si>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</si>
  <si>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</si>
  <si>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</si>
  <si>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</si>
  <si>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</si>
  <si>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</si>
  <si>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</si>
  <si>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</si>
  <si>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</si>
  <si>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</si>
  <si>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</si>
  <si>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</si>
  <si>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</si>
  <si>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</si>
  <si>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</si>
  <si>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</si>
  <si>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</si>
  <si>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</si>
  <si>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</si>
  <si>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</si>
  <si>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</si>
  <si>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</si>
  <si>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</si>
  <si>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</si>
  <si>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</si>
  <si>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</si>
  <si>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</si>
  <si>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</si>
  <si>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</si>
  <si>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</si>
  <si>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</si>
  <si>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</si>
  <si>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</si>
  <si>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</si>
  <si>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</si>
  <si>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</si>
  <si>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</si>
  <si>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</si>
  <si>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</si>
  <si>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</si>
  <si>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</si>
  <si>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</si>
  <si>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</si>
  <si>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</si>
  <si>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</si>
  <si>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</si>
  <si>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</si>
  <si>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</si>
  <si>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</si>
  <si>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</si>
  <si>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</si>
  <si>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</si>
  <si>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</si>
  <si>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</si>
  <si>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</si>
  <si>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</si>
  <si>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</si>
  <si>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</si>
  <si>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</si>
  <si>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</si>
  <si>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</si>
  <si>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</si>
  <si>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</si>
  <si>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</si>
  <si>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</si>
  <si>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</si>
  <si>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</si>
  <si>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</si>
  <si>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</si>
  <si>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</si>
  <si>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</si>
  <si>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</si>
  <si>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</si>
  <si>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</si>
  <si>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</si>
  <si>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</si>
  <si>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</si>
  <si>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</si>
  <si>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</si>
  <si>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</si>
  <si>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</si>
  <si>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</si>
  <si>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</si>
  <si>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</si>
  <si>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</si>
  <si>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</si>
  <si>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</si>
  <si>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</si>
  <si>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</si>
  <si>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</si>
  <si>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</si>
  <si>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</si>
  <si>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</si>
  <si>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</si>
  <si>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</si>
  <si>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</si>
  <si>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</si>
  <si>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</si>
  <si>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</si>
  <si>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</si>
  <si>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</si>
  <si>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</si>
  <si>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</si>
  <si>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</si>
  <si>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</si>
  <si>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</si>
  <si>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</si>
  <si>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</si>
  <si>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</si>
  <si>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</si>
  <si>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</si>
  <si>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</si>
  <si>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</si>
  <si>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</si>
  <si>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</si>
  <si>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</si>
  <si>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</si>
  <si>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</si>
  <si>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</si>
  <si>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</si>
  <si>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</si>
  <si>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</si>
  <si>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</si>
  <si>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</si>
  <si>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</si>
  <si>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</si>
  <si>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</si>
  <si>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</si>
  <si>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</si>
  <si>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</si>
  <si>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</si>
  <si>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</si>
  <si>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</si>
  <si>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</si>
  <si>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</si>
  <si>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</si>
  <si>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</si>
  <si>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</si>
  <si>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</si>
  <si>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</si>
  <si>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</si>
  <si>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</si>
  <si>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</si>
  <si>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</si>
  <si>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</si>
  <si>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</si>
  <si>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</si>
  <si>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</si>
  <si>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</si>
  <si>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</si>
  <si>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</si>
  <si>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</si>
  <si>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</si>
  <si>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</si>
  <si>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</si>
  <si>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</si>
  <si>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</si>
  <si>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</si>
  <si>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</si>
  <si>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</si>
  <si>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</si>
  <si>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</si>
  <si>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</si>
  <si>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</si>
  <si>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</si>
  <si>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</si>
  <si>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</si>
  <si>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</si>
  <si>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</si>
  <si>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</si>
  <si>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</si>
  <si>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</si>
  <si>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</si>
  <si>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</si>
  <si>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</si>
  <si>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</si>
  <si>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</si>
  <si>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</si>
  <si>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</si>
  <si>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</si>
  <si>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</si>
  <si>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</si>
  <si>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</si>
  <si>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</si>
  <si>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</si>
  <si>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</si>
  <si>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</si>
  <si>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</si>
  <si>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</si>
  <si>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</si>
  <si>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</si>
  <si>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</si>
  <si>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</si>
  <si>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</si>
  <si>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</si>
  <si>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</si>
  <si>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</si>
  <si>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</si>
  <si>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</si>
  <si>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</si>
  <si>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</si>
  <si>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</si>
  <si>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</si>
  <si>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</si>
  <si>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</si>
  <si>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</si>
  <si>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</si>
  <si>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</si>
  <si>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</si>
  <si>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</si>
  <si>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</si>
  <si>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</si>
  <si>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</si>
  <si>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</si>
  <si>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</si>
  <si>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</si>
  <si>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</si>
  <si>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</si>
  <si>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</si>
  <si>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</si>
  <si>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</si>
  <si>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</si>
  <si>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</si>
  <si>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</si>
  <si>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</si>
  <si>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</si>
  <si>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</si>
  <si>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</si>
  <si>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</si>
  <si>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</si>
  <si>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</si>
  <si>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</si>
  <si>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</si>
  <si>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</si>
  <si>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</si>
  <si>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</si>
  <si>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</si>
  <si>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</si>
  <si>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</si>
  <si>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</si>
  <si>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</si>
  <si>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</si>
  <si>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</si>
  <si>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</si>
  <si>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</si>
  <si>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</si>
  <si>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</si>
  <si>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</si>
  <si>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</si>
  <si>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</si>
  <si>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</si>
  <si>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</si>
  <si>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</si>
  <si>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</si>
  <si>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</si>
  <si>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</si>
  <si>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</si>
  <si>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</si>
  <si>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</si>
  <si>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</si>
  <si>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</si>
  <si>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</si>
  <si>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</si>
  <si>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</si>
  <si>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</si>
  <si>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</si>
  <si>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</si>
  <si>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</si>
  <si>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</si>
  <si>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</si>
  <si>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</si>
  <si>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</si>
  <si>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</si>
  <si>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</si>
  <si>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</si>
  <si>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</si>
  <si>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</si>
  <si>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</si>
  <si>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</si>
  <si>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</si>
  <si>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</si>
  <si>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</si>
  <si>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</si>
  <si>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</si>
  <si>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</si>
  <si>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</si>
  <si>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</si>
  <si>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</si>
  <si>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</si>
  <si>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</si>
  <si>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</si>
  <si>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</si>
  <si>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</si>
  <si>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</si>
  <si>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</si>
  <si>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</si>
  <si>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</si>
  <si>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</si>
  <si>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</si>
  <si>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</si>
  <si>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</si>
  <si>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</si>
  <si>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</si>
  <si>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</si>
  <si>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</si>
  <si>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</si>
  <si>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</si>
  <si>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</si>
  <si>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</si>
  <si>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</si>
  <si>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</si>
  <si>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</si>
  <si>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</si>
  <si>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</si>
  <si>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</si>
  <si>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</si>
  <si>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</si>
  <si>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</si>
  <si>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</si>
  <si>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</si>
  <si>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</si>
  <si>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</si>
  <si>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</si>
  <si>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</si>
  <si>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</si>
  <si>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</si>
  <si>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</si>
  <si>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</si>
  <si>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</si>
  <si>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</si>
  <si>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</si>
  <si>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</si>
  <si>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</si>
  <si>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</si>
  <si>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</si>
  <si>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</si>
  <si>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</si>
  <si>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</si>
  <si>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</si>
  <si>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</si>
  <si>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</si>
  <si>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</si>
  <si>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</si>
  <si>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</si>
  <si>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</si>
  <si>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</si>
  <si>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</si>
  <si>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</si>
  <si>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</si>
  <si>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</si>
  <si>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</si>
  <si>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</si>
  <si>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</si>
  <si>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</si>
  <si>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</si>
  <si>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</si>
  <si>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</si>
  <si>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</si>
  <si>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</si>
  <si>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</si>
  <si>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</si>
  <si>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</si>
  <si>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</si>
  <si>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</si>
  <si>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</si>
  <si>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</si>
  <si>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</si>
  <si>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</si>
  <si>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</si>
  <si>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</si>
  <si>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</si>
  <si>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</si>
  <si>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</si>
  <si>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</si>
  <si>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</si>
  <si>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</si>
  <si>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</si>
  <si>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</si>
  <si>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</si>
  <si>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</si>
  <si>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</si>
  <si>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</si>
  <si>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</si>
  <si>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</si>
  <si>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</si>
  <si>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</si>
  <si>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</si>
  <si>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</si>
  <si>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</si>
  <si>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</si>
  <si>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</si>
  <si>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</si>
  <si>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</si>
  <si>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</si>
  <si>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</si>
  <si>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</si>
  <si>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</si>
  <si>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</si>
  <si>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</si>
  <si>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</si>
  <si>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</si>
  <si>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</si>
  <si>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</si>
  <si>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</si>
  <si>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</si>
  <si>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</si>
  <si>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</si>
  <si>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</si>
  <si>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</si>
  <si>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</si>
  <si>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</si>
  <si>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</si>
  <si>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</si>
  <si>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</si>
  <si>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</si>
  <si>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</si>
  <si>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</si>
  <si>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</si>
  <si>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</si>
  <si>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</si>
  <si>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</si>
  <si>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</si>
  <si>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</si>
  <si>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</si>
  <si>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</si>
  <si>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</si>
  <si>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</si>
  <si>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</si>
  <si>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</si>
  <si>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</si>
  <si>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</si>
  <si>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</si>
  <si>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</si>
  <si>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</si>
  <si>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</si>
  <si>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</si>
  <si>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</si>
  <si>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</si>
  <si>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</si>
  <si>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</si>
  <si>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</si>
  <si>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</si>
  <si>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</si>
  <si>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</si>
  <si>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</si>
  <si>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</si>
  <si>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</si>
  <si>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</si>
  <si>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</si>
  <si>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</si>
  <si>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</si>
  <si>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</si>
  <si>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</si>
  <si>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</si>
  <si>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</si>
  <si>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</si>
  <si>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</si>
  <si>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</si>
  <si>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</si>
  <si>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</si>
  <si>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</si>
  <si>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</si>
  <si>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</si>
  <si>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</si>
  <si>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</si>
  <si>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</si>
  <si>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</si>
  <si>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</si>
  <si>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</si>
  <si>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</si>
  <si>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</si>
  <si>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</si>
  <si>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</si>
  <si>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</si>
  <si>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</si>
  <si>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</si>
  <si>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</si>
  <si>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</si>
  <si>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</si>
  <si>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</si>
  <si>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</si>
  <si>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</si>
  <si>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</si>
  <si>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</si>
  <si>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</si>
  <si>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</si>
  <si>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</si>
  <si>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</si>
  <si>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</si>
  <si>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</si>
  <si>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</si>
  <si>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</si>
  <si>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</si>
  <si>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</si>
  <si>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</si>
  <si>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</si>
  <si>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</si>
  <si>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</si>
  <si>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</si>
  <si>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</si>
  <si>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</si>
  <si>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</si>
  <si>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</si>
  <si>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</si>
  <si>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</si>
  <si>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</si>
  <si>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</si>
  <si>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</si>
  <si>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</si>
  <si>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</si>
  <si>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</si>
  <si>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</si>
  <si>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</si>
  <si>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</si>
  <si>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</si>
  <si>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</si>
  <si>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</si>
  <si>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</si>
  <si>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</si>
  <si>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</si>
  <si>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</si>
  <si>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</si>
  <si>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</si>
  <si>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</si>
  <si>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</si>
  <si>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</si>
  <si>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</si>
  <si>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</si>
  <si>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</si>
  <si>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</si>
  <si>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</si>
  <si>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</si>
  <si>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</si>
  <si>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</si>
  <si>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</si>
  <si>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</si>
  <si>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</si>
  <si>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</si>
  <si>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</si>
  <si>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</si>
  <si>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</si>
  <si>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</si>
  <si>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</si>
  <si>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</si>
  <si>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</si>
  <si>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</si>
  <si>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</si>
  <si>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</si>
  <si>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</si>
  <si>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</si>
  <si>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</si>
  <si>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</si>
  <si>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</si>
  <si>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</si>
  <si>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</si>
  <si>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</si>
  <si>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</si>
  <si>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</si>
  <si>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</si>
  <si>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</si>
  <si>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</si>
  <si>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</si>
  <si>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</si>
  <si>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</si>
  <si>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</si>
  <si>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</si>
  <si>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</si>
  <si>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</si>
  <si>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</si>
  <si>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</si>
  <si>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</si>
  <si>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</si>
  <si>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</si>
  <si>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</si>
  <si>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</si>
  <si>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</si>
  <si>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</si>
  <si>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</si>
  <si>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</si>
  <si>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</si>
  <si>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</si>
  <si>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</si>
  <si>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</si>
  <si>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</si>
  <si>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</si>
  <si>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</si>
  <si>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</si>
  <si>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</si>
  <si>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</si>
  <si>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</si>
  <si>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</si>
  <si>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</si>
  <si>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</si>
  <si>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</si>
  <si>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</si>
  <si>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</si>
  <si>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</si>
  <si>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</si>
  <si>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</si>
  <si>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</si>
  <si>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</si>
  <si>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</si>
  <si>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</si>
  <si>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</si>
  <si>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</si>
  <si>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</si>
  <si>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</si>
  <si>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</si>
  <si>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</si>
  <si>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</si>
  <si>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</si>
  <si>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</si>
  <si>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</si>
  <si>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</si>
  <si>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</si>
  <si>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</si>
  <si>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</si>
  <si>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</si>
  <si>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</si>
  <si>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</si>
  <si>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</si>
  <si>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</si>
  <si>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</si>
  <si>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</si>
  <si>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</si>
  <si>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</si>
  <si>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</si>
  <si>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</si>
  <si>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</si>
  <si>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</si>
  <si>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</si>
  <si>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</si>
  <si>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</si>
  <si>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</si>
  <si>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</si>
  <si>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</si>
  <si>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</si>
  <si>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</si>
  <si>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</si>
  <si>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</si>
  <si>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</si>
  <si>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</si>
  <si>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</si>
  <si>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</si>
  <si>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</si>
  <si>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</si>
  <si>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</si>
  <si>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</si>
  <si>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</si>
  <si>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</si>
  <si>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</si>
  <si>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</si>
  <si>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</si>
  <si>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</si>
  <si>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</si>
  <si>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</si>
  <si>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</si>
  <si>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</si>
  <si>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</si>
  <si>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</si>
  <si>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</si>
  <si>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</si>
  <si>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</si>
  <si>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</si>
  <si>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</si>
  <si>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</si>
  <si>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</si>
  <si>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</si>
  <si>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</si>
  <si>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</si>
  <si>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</si>
  <si>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</si>
  <si>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</si>
  <si>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</si>
  <si>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</si>
  <si>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</si>
  <si>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</si>
  <si>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</si>
  <si>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</si>
  <si>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</si>
  <si>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</si>
  <si>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</si>
  <si>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</si>
  <si>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</si>
  <si>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</si>
  <si>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</si>
  <si>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</si>
  <si>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</si>
  <si>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</si>
  <si>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</si>
  <si>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</si>
  <si>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</si>
  <si>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</si>
  <si>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</si>
  <si>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</si>
  <si>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</si>
  <si>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</si>
  <si>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</si>
  <si>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</si>
  <si>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</si>
  <si>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</si>
  <si>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</si>
  <si>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</si>
  <si>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</si>
  <si>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</si>
  <si>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</si>
  <si>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</si>
  <si>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</si>
  <si>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</si>
  <si>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</si>
  <si>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</si>
  <si>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</si>
  <si>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</si>
  <si>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</si>
  <si>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</si>
  <si>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</si>
  <si>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</si>
  <si>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</si>
  <si>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</si>
  <si>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</si>
  <si>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</si>
  <si>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</si>
  <si>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</si>
  <si>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</si>
  <si>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</si>
  <si>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</si>
  <si>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</si>
  <si>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</si>
  <si>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</si>
  <si>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</si>
  <si>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</si>
  <si>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</si>
  <si>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</si>
  <si>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</si>
  <si>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</si>
  <si>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</si>
  <si>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</si>
  <si>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</si>
  <si>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</si>
  <si>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</si>
  <si>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</si>
  <si>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</si>
  <si>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</si>
  <si>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</si>
  <si>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</si>
  <si>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</si>
  <si>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</si>
  <si>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</si>
  <si>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</si>
  <si>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</si>
  <si>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</si>
  <si>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</si>
  <si>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</si>
  <si>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</si>
  <si>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</si>
  <si>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</si>
  <si>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</si>
  <si>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</si>
  <si>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</si>
  <si>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</si>
  <si>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</si>
  <si>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</si>
  <si>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</si>
  <si>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</si>
  <si>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</si>
  <si>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</si>
  <si>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</si>
  <si>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</si>
  <si>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</si>
  <si>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</si>
  <si>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</si>
  <si>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</si>
  <si>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</si>
  <si>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</si>
  <si>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</si>
  <si>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</si>
  <si>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</si>
  <si>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</si>
  <si>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</si>
  <si>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</si>
  <si>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</si>
  <si>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</si>
  <si>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</si>
  <si>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</si>
  <si>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</si>
  <si>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</si>
  <si>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</si>
  <si>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</si>
  <si>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</si>
  <si>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</si>
  <si>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</si>
  <si>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</si>
  <si>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</si>
  <si>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</si>
  <si>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</si>
  <si>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</si>
  <si>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</si>
  <si>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</si>
  <si>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</si>
  <si>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</si>
  <si>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</si>
  <si>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</si>
  <si>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</si>
  <si>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</si>
  <si>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</si>
  <si>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</si>
  <si>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</si>
  <si>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</si>
  <si>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</si>
  <si>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</si>
  <si>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</si>
  <si>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</si>
  <si>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</si>
  <si>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</si>
  <si>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</si>
  <si>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</si>
  <si>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</si>
  <si>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</si>
  <si>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</si>
  <si>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</si>
  <si>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</si>
  <si>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</si>
  <si>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</si>
  <si>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</si>
  <si>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</si>
  <si>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</si>
  <si>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</si>
  <si>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</si>
  <si>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</si>
  <si>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</si>
  <si>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</si>
  <si>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</si>
  <si>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</si>
  <si>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</si>
  <si>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</si>
  <si>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</si>
  <si>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</si>
  <si>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</si>
  <si>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</si>
  <si>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</si>
  <si>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</si>
  <si>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</si>
  <si>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</si>
  <si>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</si>
  <si>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</si>
  <si>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</si>
  <si>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</si>
  <si>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</si>
  <si>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</si>
  <si>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</si>
  <si>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</si>
  <si>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</si>
  <si>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</si>
  <si>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</si>
  <si>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</si>
  <si>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</si>
  <si>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</si>
  <si>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</si>
  <si>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</si>
  <si>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</si>
  <si>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</si>
  <si>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</si>
  <si>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</si>
  <si>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</si>
  <si>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</si>
  <si>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</si>
  <si>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</si>
  <si>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</si>
  <si>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</si>
  <si>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</si>
  <si>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</si>
  <si>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</si>
  <si>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</si>
  <si>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</si>
  <si>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</si>
  <si>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</si>
  <si>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</si>
  <si>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</si>
  <si>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</si>
  <si>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</si>
  <si>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</si>
  <si>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</si>
  <si>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</si>
  <si>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</si>
  <si>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</si>
  <si>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</si>
  <si>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</si>
  <si>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</si>
  <si>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</si>
  <si>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</si>
  <si>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</si>
  <si>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</si>
  <si>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</si>
  <si>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</si>
  <si>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</si>
  <si>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</si>
  <si>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</si>
  <si>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</si>
  <si>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</si>
  <si>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</si>
  <si>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</si>
  <si>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</si>
  <si>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</si>
  <si>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</si>
  <si>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</si>
  <si>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</si>
  <si>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</si>
  <si>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</si>
  <si>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</si>
  <si>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</si>
  <si>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</si>
  <si>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</si>
  <si>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</si>
  <si>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</si>
  <si>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</si>
  <si>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</si>
  <si>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</si>
  <si>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</si>
  <si>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</si>
  <si>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</si>
  <si>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</si>
  <si>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</si>
  <si>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</si>
  <si>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</si>
  <si>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</si>
  <si>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</si>
  <si>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</si>
  <si>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</si>
  <si>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</si>
  <si>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</si>
  <si>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</si>
  <si>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</si>
  <si>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</si>
  <si>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</si>
  <si>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</si>
  <si>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</si>
  <si>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</si>
  <si>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</si>
  <si>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</si>
  <si>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</si>
  <si>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</si>
  <si>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</si>
  <si>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</si>
  <si>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</si>
  <si>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</si>
  <si>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</si>
  <si>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</si>
  <si>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</si>
  <si>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</si>
  <si>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</si>
  <si>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</si>
  <si>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</si>
  <si>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</si>
  <si>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</si>
  <si>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</si>
  <si>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</si>
  <si>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</si>
  <si>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</si>
  <si>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</si>
  <si>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</si>
  <si>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</si>
  <si>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</si>
  <si>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</si>
  <si>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</si>
  <si>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</si>
  <si>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</si>
  <si>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</si>
  <si>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</si>
  <si>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</si>
  <si>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</si>
  <si>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</si>
  <si>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</si>
  <si>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</si>
  <si>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</si>
  <si>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</si>
  <si>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</si>
  <si>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</si>
  <si>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</si>
  <si>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</si>
  <si>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</si>
  <si>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</si>
  <si>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</si>
  <si>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</si>
  <si>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</si>
  <si>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</si>
  <si>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</si>
  <si>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</si>
  <si>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</si>
  <si>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</si>
  <si>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</si>
  <si>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</si>
  <si>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</si>
  <si>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</si>
  <si>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</si>
  <si>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</si>
  <si>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</si>
  <si>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</si>
  <si>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</si>
  <si>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</si>
  <si>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</si>
  <si>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</si>
  <si>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</si>
  <si>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</si>
  <si>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</si>
  <si>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</si>
  <si>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</si>
  <si>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</si>
  <si>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</si>
  <si>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</si>
  <si>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</si>
  <si>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</si>
  <si>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</si>
  <si>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</si>
  <si>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</si>
  <si>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</si>
  <si>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</si>
  <si>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</si>
  <si>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</si>
  <si>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</si>
  <si>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</si>
  <si>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</si>
  <si>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</si>
  <si>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</si>
  <si>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</si>
  <si>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</si>
  <si>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</si>
  <si>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</si>
  <si>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</si>
  <si>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</si>
  <si>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</si>
  <si>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</si>
  <si>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</si>
  <si>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</si>
  <si>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</si>
  <si>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</si>
  <si>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</si>
  <si>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</si>
  <si>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</si>
  <si>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</si>
  <si>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</si>
  <si>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</si>
  <si>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</si>
  <si>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</si>
  <si>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</si>
  <si>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</si>
  <si>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</si>
  <si>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</si>
  <si>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</si>
  <si>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</si>
  <si>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</si>
  <si>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</si>
  <si>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</si>
  <si>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</si>
  <si>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</si>
  <si>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</si>
  <si>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</si>
  <si>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</si>
  <si>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</si>
  <si>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</si>
  <si>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</si>
  <si>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</si>
  <si>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</si>
  <si>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</si>
  <si>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</si>
  <si>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</si>
  <si>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</si>
  <si>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</si>
  <si>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</si>
  <si>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</si>
  <si>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</si>
  <si>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</si>
  <si>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</si>
  <si>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</si>
  <si>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</si>
  <si>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</si>
  <si>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</si>
  <si>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</si>
  <si>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</si>
  <si>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</si>
  <si>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</si>
  <si>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</si>
  <si>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</si>
  <si>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</si>
  <si>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</si>
  <si>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</si>
  <si>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</si>
  <si>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</si>
  <si>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</si>
  <si>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</si>
  <si>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</si>
  <si>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</si>
  <si>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</si>
  <si>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</si>
  <si>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</si>
  <si>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</si>
  <si>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</si>
  <si>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</si>
  <si>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</si>
  <si>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</si>
  <si>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</si>
  <si>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</si>
  <si>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</si>
  <si>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</si>
  <si>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</si>
  <si>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</si>
  <si>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</si>
  <si>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</si>
  <si>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</si>
  <si>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</si>
  <si>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</si>
  <si>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</si>
  <si>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</si>
  <si>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</si>
  <si>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</si>
  <si>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</si>
  <si>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</si>
  <si>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</si>
  <si>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</si>
  <si>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</si>
  <si>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</si>
  <si>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</si>
  <si>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</si>
  <si>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</si>
  <si>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</si>
  <si>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</si>
  <si>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</si>
  <si>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</si>
  <si>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</si>
  <si>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</si>
  <si>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</si>
  <si>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</si>
  <si>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</si>
  <si>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</si>
  <si>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</si>
  <si>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</si>
  <si>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</si>
  <si>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</si>
  <si>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</si>
  <si>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</si>
  <si>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</si>
  <si>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</si>
  <si>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</si>
  <si>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</si>
  <si>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</si>
  <si>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</si>
  <si>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</si>
  <si>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</si>
  <si>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</si>
  <si>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</si>
  <si>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</si>
  <si>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</si>
  <si>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</si>
  <si>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</si>
  <si>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</si>
  <si>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</si>
  <si>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</si>
  <si>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</si>
  <si>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</si>
  <si>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</si>
  <si>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</si>
  <si>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</si>
  <si>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</si>
  <si>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</si>
  <si>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</si>
  <si>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</si>
  <si>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</si>
  <si>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</si>
  <si>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</si>
  <si>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</si>
  <si>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</si>
  <si>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</si>
  <si>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</si>
  <si>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</si>
  <si>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</si>
  <si>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</si>
  <si>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</si>
  <si>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</si>
  <si>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</si>
  <si>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</si>
  <si>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</si>
  <si>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</si>
  <si>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</si>
  <si>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</si>
  <si>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</si>
  <si>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</si>
  <si>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</si>
  <si>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</si>
  <si>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</si>
  <si>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</si>
  <si>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</si>
  <si>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</si>
  <si>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</si>
  <si>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</si>
  <si>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</si>
  <si>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</si>
  <si>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</si>
  <si>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</si>
  <si>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</si>
  <si>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</si>
  <si>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</si>
  <si>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</si>
  <si>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</si>
  <si>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</si>
  <si>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</si>
  <si>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</si>
  <si>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</si>
  <si>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</si>
  <si>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</si>
  <si>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</si>
  <si>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</si>
  <si>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</si>
  <si>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</si>
  <si>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</si>
  <si>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</si>
  <si>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</si>
  <si>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</si>
  <si>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</si>
  <si>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</si>
  <si>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</si>
  <si>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</si>
  <si>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</si>
  <si>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</si>
  <si>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</si>
  <si>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</si>
  <si>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</si>
  <si>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</si>
  <si>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</si>
  <si>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</si>
  <si>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</si>
  <si>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</si>
  <si>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</si>
  <si>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</si>
  <si>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</si>
  <si>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</si>
  <si>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</si>
  <si>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</si>
  <si>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</si>
  <si>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</si>
  <si>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</si>
  <si>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</si>
  <si>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</si>
  <si>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</si>
  <si>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</si>
  <si>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</si>
  <si>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</si>
  <si>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</si>
  <si>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</si>
  <si>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</si>
  <si>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</si>
  <si>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</si>
  <si>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</si>
  <si>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</si>
  <si>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</si>
  <si>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</si>
  <si>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</si>
  <si>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</si>
  <si>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</si>
  <si>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</si>
  <si>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</si>
  <si>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</si>
  <si>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</si>
  <si>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</si>
  <si>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</si>
  <si>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</si>
  <si>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</si>
  <si>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</si>
  <si>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</si>
  <si>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</si>
  <si>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</si>
  <si>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</si>
  <si>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</si>
  <si>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</si>
  <si>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</si>
  <si>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</si>
  <si>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</si>
  <si>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</si>
  <si>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</si>
  <si>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</si>
  <si>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</si>
  <si>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</si>
  <si>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</si>
  <si>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</si>
  <si>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</si>
  <si>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</si>
  <si>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</si>
  <si>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</si>
  <si>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</si>
  <si>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</si>
  <si>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</si>
  <si>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</si>
  <si>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</si>
  <si>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</si>
  <si>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</si>
  <si>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</si>
  <si>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</si>
  <si>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</si>
  <si>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</si>
  <si>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</si>
  <si>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</si>
  <si>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</si>
  <si>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</si>
  <si>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</si>
  <si>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</si>
  <si>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</si>
  <si>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</si>
  <si>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</si>
  <si>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</si>
  <si>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</si>
  <si>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</si>
  <si>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</si>
  <si>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</si>
  <si>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</si>
  <si>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</si>
  <si>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</si>
  <si>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</si>
  <si>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</si>
  <si>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</si>
  <si>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</si>
  <si>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</si>
  <si>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</si>
  <si>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</si>
  <si>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</si>
  <si>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</si>
  <si>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</si>
  <si>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</si>
  <si>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</si>
  <si>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</si>
  <si>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</si>
  <si>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</si>
  <si>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</si>
  <si>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</si>
  <si>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</si>
  <si>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</si>
  <si>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</si>
  <si>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</si>
  <si>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</si>
  <si>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</si>
  <si>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</si>
  <si>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</si>
  <si>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</si>
  <si>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</si>
  <si>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</si>
  <si>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</si>
  <si>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</si>
  <si>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</si>
  <si>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</si>
  <si>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</si>
  <si>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</si>
  <si>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</si>
  <si>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</si>
  <si>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</si>
  <si>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</si>
  <si>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</si>
  <si>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</si>
  <si>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</si>
  <si>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</si>
  <si>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</si>
  <si>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</si>
  <si>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</si>
  <si>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</si>
  <si>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</si>
  <si>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</si>
  <si>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</si>
  <si>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</si>
  <si>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</si>
  <si>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</si>
  <si>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</si>
  <si>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</si>
  <si>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</si>
  <si>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</si>
  <si>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</si>
  <si>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</si>
  <si>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</si>
  <si>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</si>
  <si>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</si>
  <si>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</si>
  <si>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</si>
  <si>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</si>
  <si>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</si>
  <si>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</si>
  <si>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</si>
  <si>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</si>
  <si>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</si>
  <si>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</si>
  <si>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</si>
  <si>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</si>
  <si>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</si>
  <si>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</si>
  <si>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</si>
  <si>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</si>
  <si>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</si>
  <si>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</si>
  <si>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</si>
  <si>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</si>
  <si>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</si>
  <si>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</si>
  <si>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</si>
  <si>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</si>
  <si>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</si>
  <si>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</si>
  <si>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</si>
  <si>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</si>
  <si>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</si>
  <si>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</si>
  <si>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</si>
  <si>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</si>
  <si>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</si>
  <si>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</si>
  <si>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</si>
  <si>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</si>
  <si>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</si>
  <si>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</si>
  <si>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</si>
  <si>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</si>
  <si>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</si>
  <si>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</si>
  <si>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</si>
  <si>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</si>
  <si>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</si>
  <si>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</si>
  <si>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</si>
  <si>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</si>
  <si>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</si>
  <si>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</si>
  <si>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</si>
  <si>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</si>
  <si>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</si>
  <si>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</si>
  <si>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</si>
  <si>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</si>
  <si>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</si>
  <si>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</si>
  <si>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</si>
  <si>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</si>
  <si>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</si>
  <si>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</si>
  <si>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</si>
  <si>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</si>
  <si>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</si>
  <si>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</si>
  <si>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</si>
  <si>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</si>
  <si>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</si>
  <si>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</si>
  <si>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</si>
  <si>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</si>
  <si>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</si>
  <si>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</si>
  <si>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</si>
  <si>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</si>
  <si>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</si>
  <si>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</si>
  <si>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</si>
  <si>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</si>
  <si>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</si>
  <si>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</si>
  <si>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</si>
  <si>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</si>
  <si>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</si>
  <si>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</si>
  <si>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</si>
  <si>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</si>
  <si>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</si>
  <si>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</si>
  <si>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</si>
  <si>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</si>
  <si>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</si>
  <si>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</si>
  <si>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</si>
  <si>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</si>
  <si>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</si>
  <si>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</si>
  <si>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</si>
  <si>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</si>
  <si>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</si>
  <si>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</si>
  <si>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</si>
  <si>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</si>
  <si>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</si>
  <si>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</si>
  <si>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</si>
  <si>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</si>
  <si>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</si>
  <si>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</si>
  <si>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</si>
  <si>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</si>
  <si>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</si>
  <si>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</si>
  <si>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</si>
  <si>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</si>
  <si>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</si>
  <si>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</si>
  <si>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</si>
  <si>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</si>
  <si>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</si>
  <si>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</si>
  <si>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</si>
  <si>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</si>
  <si>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</si>
  <si>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</si>
  <si>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</si>
  <si>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</si>
  <si>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</si>
  <si>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</si>
  <si>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</si>
  <si>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</si>
  <si>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</si>
  <si>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</si>
  <si>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</si>
  <si>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</si>
  <si>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</si>
  <si>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</si>
  <si>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</si>
  <si>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</si>
  <si>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</si>
  <si>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</si>
  <si>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</si>
  <si>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</si>
  <si>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</si>
  <si>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</si>
  <si>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</si>
  <si>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</si>
  <si>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</si>
  <si>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</si>
  <si>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</si>
  <si>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</si>
  <si>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</si>
  <si>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</si>
  <si>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</si>
  <si>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</si>
  <si>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</si>
  <si>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</si>
  <si>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</si>
  <si>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</si>
  <si>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</si>
  <si>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</si>
  <si>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</si>
  <si>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</si>
  <si>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</si>
  <si>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</si>
  <si>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</si>
  <si>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</si>
  <si>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</si>
  <si>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</si>
  <si>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</si>
  <si>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</si>
  <si>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</si>
  <si>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</si>
  <si>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</si>
  <si>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</si>
  <si>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</si>
  <si>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</si>
  <si>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</si>
  <si>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</si>
  <si>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</si>
  <si>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</si>
  <si>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</si>
  <si>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</si>
  <si>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</si>
  <si>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</si>
  <si>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</si>
  <si>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</si>
  <si>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</si>
  <si>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</si>
  <si>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</si>
  <si>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</si>
  <si>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</si>
  <si>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</si>
  <si>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</si>
  <si>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</si>
  <si>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</si>
  <si>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</si>
  <si>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</si>
  <si>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</si>
  <si>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</si>
  <si>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</si>
  <si>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</si>
  <si>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</si>
  <si>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</si>
  <si>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</si>
  <si>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</si>
  <si>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</si>
  <si>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</si>
  <si>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</si>
  <si>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</si>
  <si>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</si>
  <si>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</si>
  <si>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</si>
  <si>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</si>
  <si>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</si>
  <si>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</si>
  <si>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</si>
  <si>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</si>
  <si>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</si>
  <si>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</si>
  <si>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</si>
  <si>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</si>
  <si>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</si>
  <si>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</si>
  <si>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</si>
  <si>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</si>
  <si>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</si>
  <si>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</si>
  <si>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</si>
  <si>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</si>
  <si>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</si>
  <si>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</si>
  <si>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</si>
  <si>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</si>
  <si>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</si>
  <si>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</si>
  <si>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</si>
  <si>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</si>
  <si>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</si>
  <si>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</si>
  <si>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</si>
  <si>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</si>
  <si>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</si>
  <si>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</si>
  <si>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</si>
  <si>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</si>
  <si>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</si>
  <si>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</si>
  <si>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</si>
  <si>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</si>
  <si>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</si>
  <si>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</si>
  <si>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</si>
  <si>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</si>
  <si>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</si>
  <si>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</si>
  <si>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</si>
  <si>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</si>
  <si>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</si>
  <si>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</si>
  <si>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</si>
  <si>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</si>
  <si>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</si>
  <si>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</si>
  <si>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</si>
  <si>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</si>
  <si>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</si>
  <si>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</si>
  <si>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</si>
  <si>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</si>
  <si>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</si>
  <si>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</si>
  <si>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</si>
  <si>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</si>
  <si>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</si>
  <si>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</si>
  <si>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</si>
  <si>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</si>
  <si>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</si>
  <si>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</si>
  <si>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</si>
  <si>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</si>
  <si>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</si>
  <si>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</si>
  <si>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</si>
  <si>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</si>
  <si>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</si>
  <si>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</si>
  <si>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</si>
  <si>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</si>
  <si>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</si>
  <si>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</si>
  <si>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</si>
  <si>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</si>
  <si>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</si>
  <si>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</si>
  <si>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</si>
  <si>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</si>
  <si>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</si>
  <si>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</si>
  <si>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</si>
  <si>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</si>
  <si>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</si>
  <si>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</si>
  <si>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</si>
  <si>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</si>
  <si>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</si>
  <si>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</si>
  <si>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</si>
  <si>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</si>
  <si>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</si>
  <si>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</si>
  <si>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</si>
  <si>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</si>
  <si>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</si>
  <si>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</si>
  <si>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</si>
  <si>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</si>
  <si>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</si>
  <si>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</si>
  <si>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</si>
  <si>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</si>
  <si>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</si>
  <si>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</si>
  <si>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</si>
  <si>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</si>
  <si>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</si>
  <si>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</si>
  <si>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</si>
  <si>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</si>
  <si>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</si>
  <si>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</si>
  <si>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</si>
  <si>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</si>
  <si>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</si>
  <si>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</si>
  <si>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</si>
  <si>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</si>
  <si>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</si>
  <si>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</si>
  <si>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</si>
  <si>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</si>
  <si>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</si>
  <si>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</si>
  <si>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</si>
  <si>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</si>
  <si>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</si>
  <si>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</si>
  <si>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</si>
  <si>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</si>
  <si>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</si>
  <si>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</si>
  <si>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</si>
  <si>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</si>
  <si>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</si>
  <si>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</si>
  <si>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</si>
  <si>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</si>
  <si>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</si>
  <si>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</si>
  <si>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</si>
  <si>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</si>
  <si>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</si>
  <si>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</si>
  <si>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</si>
  <si>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</si>
  <si>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</si>
  <si>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</si>
  <si>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</si>
  <si>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</si>
  <si>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</si>
  <si>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</si>
  <si>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</si>
  <si>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</si>
  <si>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</si>
  <si>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</si>
  <si>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</si>
  <si>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</si>
  <si>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</si>
  <si>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</si>
  <si>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</si>
  <si>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</si>
  <si>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</si>
  <si>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</si>
  <si>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</si>
  <si>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</si>
  <si>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</si>
  <si>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</si>
  <si>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</si>
  <si>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</si>
  <si>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</si>
  <si>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</si>
  <si>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</si>
  <si>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</si>
  <si>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</si>
  <si>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</si>
  <si>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</si>
  <si>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</si>
  <si>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</si>
  <si>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</si>
  <si>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</si>
  <si>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</si>
  <si>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</si>
  <si>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</si>
  <si>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</si>
  <si>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</si>
  <si>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</si>
  <si>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</si>
  <si>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</si>
  <si>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</si>
  <si>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</si>
  <si>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</si>
  <si>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</si>
  <si>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</si>
  <si>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</si>
  <si>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</si>
  <si>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</si>
  <si>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</si>
  <si>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</si>
  <si>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</si>
  <si>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</si>
  <si>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</si>
  <si>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</si>
  <si>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</si>
  <si>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</si>
  <si>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</si>
  <si>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</si>
  <si>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</si>
  <si>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</si>
  <si>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</si>
  <si>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</si>
  <si>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</si>
  <si>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</si>
  <si>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</si>
  <si>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</si>
  <si>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</si>
  <si>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</si>
  <si>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</si>
  <si>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</si>
  <si>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</si>
  <si>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</si>
  <si>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</si>
  <si>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</si>
  <si>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</si>
  <si>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</si>
  <si>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</si>
  <si>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</si>
  <si>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</si>
  <si>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</si>
  <si>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</si>
  <si>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</si>
  <si>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</si>
  <si>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</si>
  <si>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</si>
  <si>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</si>
  <si>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</si>
  <si>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</si>
  <si>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</si>
  <si>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</si>
  <si>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</si>
  <si>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</si>
  <si>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</si>
  <si>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</si>
  <si>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</si>
  <si>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</si>
  <si>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</si>
  <si>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</si>
  <si>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</si>
  <si>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</si>
  <si>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</si>
  <si>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</si>
  <si>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</si>
  <si>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</si>
  <si>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</si>
  <si>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</si>
  <si>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</si>
  <si>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</si>
  <si>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</si>
  <si>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</si>
  <si>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</si>
  <si>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</si>
  <si>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</si>
  <si>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</si>
  <si>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</si>
  <si>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</si>
  <si>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</si>
  <si>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</si>
  <si>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</si>
  <si>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</si>
  <si>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</si>
  <si>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</si>
  <si>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</si>
  <si>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</si>
  <si>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</si>
  <si>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</si>
  <si>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</si>
  <si>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</si>
  <si>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</si>
  <si>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</si>
  <si>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</si>
  <si>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</si>
  <si>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</si>
  <si>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</si>
  <si>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</si>
  <si>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</si>
  <si>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</si>
  <si>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</si>
  <si>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</si>
  <si>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</si>
  <si>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</si>
  <si>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</si>
  <si>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</si>
  <si>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</si>
  <si>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</si>
  <si>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</si>
  <si>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</si>
  <si>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</si>
  <si>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</si>
  <si>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</si>
  <si>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</si>
  <si>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</si>
  <si>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</si>
  <si>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</si>
  <si>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</si>
  <si>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</si>
  <si>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</si>
  <si>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</si>
  <si>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</si>
  <si>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</si>
  <si>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</si>
  <si>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</si>
  <si>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</si>
  <si>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</si>
  <si>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</si>
  <si>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</si>
  <si>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</si>
  <si>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</si>
  <si>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</si>
  <si>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</si>
  <si>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</si>
  <si>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</si>
  <si>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</si>
  <si>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</si>
  <si>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</si>
  <si>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</si>
  <si>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</si>
  <si>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</si>
  <si>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</si>
  <si>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</si>
  <si>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</si>
  <si>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</si>
  <si>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</si>
  <si>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</si>
  <si>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</si>
  <si>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</si>
  <si>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</si>
  <si>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</si>
  <si>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</si>
  <si>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</si>
  <si>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</si>
  <si>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</si>
  <si>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</si>
  <si>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</si>
  <si>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</si>
  <si>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</si>
  <si>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</si>
  <si>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</si>
  <si>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</si>
  <si>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</si>
  <si>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</si>
  <si>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</si>
  <si>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</si>
  <si>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</si>
  <si>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</si>
  <si>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</si>
  <si>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</si>
  <si>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</si>
  <si>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</si>
  <si>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</si>
  <si>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</si>
  <si>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</si>
  <si>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</si>
  <si>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</si>
  <si>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</si>
  <si>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</si>
  <si>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</si>
  <si>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</si>
  <si>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</si>
  <si>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</si>
  <si>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</si>
  <si>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</si>
  <si>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</si>
  <si>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</si>
  <si>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</si>
  <si>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</si>
  <si>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</si>
  <si>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</si>
  <si>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</si>
  <si>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</si>
  <si>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</si>
  <si>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</si>
  <si>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</si>
  <si>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</si>
  <si>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</si>
  <si>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</si>
  <si>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</si>
  <si>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</si>
  <si>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</si>
  <si>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</si>
  <si>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</si>
  <si>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</si>
  <si>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</si>
  <si>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</si>
  <si>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</si>
  <si>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</si>
  <si>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</si>
  <si>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</si>
  <si>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</si>
  <si>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</si>
  <si>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</si>
  <si>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</si>
  <si>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</si>
  <si>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</si>
  <si>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</si>
  <si>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</si>
  <si>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</si>
  <si>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</si>
  <si>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</si>
  <si>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</si>
  <si>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</si>
  <si>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</si>
  <si>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</si>
  <si>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</si>
  <si>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</si>
  <si>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</si>
  <si>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</si>
  <si>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</si>
  <si>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</si>
  <si>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</si>
  <si>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</si>
  <si>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</si>
  <si>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</si>
  <si>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</si>
  <si>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</si>
  <si>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</si>
  <si>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</si>
  <si>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</si>
  <si>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</si>
  <si>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</si>
  <si>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</si>
  <si>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</si>
  <si>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</si>
  <si>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</si>
  <si>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</si>
  <si>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</si>
  <si>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</si>
  <si>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</si>
  <si>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</si>
  <si>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</si>
  <si>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</si>
  <si>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</si>
  <si>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</si>
  <si>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</si>
  <si>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</si>
  <si>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</si>
  <si>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</si>
  <si>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</si>
  <si>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</si>
  <si>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</si>
  <si>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</si>
  <si>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</si>
  <si>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</si>
  <si>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</si>
  <si>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</si>
  <si>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</si>
  <si>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</si>
  <si>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</si>
  <si>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</si>
  <si>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</si>
  <si>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</si>
  <si>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</si>
  <si>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</si>
  <si>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</si>
  <si>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</si>
  <si>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</si>
  <si>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</si>
  <si>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</si>
  <si>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</si>
  <si>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</si>
  <si>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</si>
  <si>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</si>
  <si>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</si>
  <si>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</si>
  <si>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</si>
  <si>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</si>
  <si>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</si>
  <si>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</si>
  <si>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</si>
  <si>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</si>
  <si>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</si>
  <si>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</si>
  <si>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</si>
  <si>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</si>
  <si>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</si>
  <si>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</si>
  <si>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</si>
  <si>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</si>
  <si>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</si>
  <si>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</si>
  <si>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</si>
  <si>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</si>
  <si>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</si>
  <si>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</si>
  <si>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</si>
  <si>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</si>
  <si>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</si>
  <si>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</si>
  <si>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</si>
  <si>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</si>
  <si>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</si>
  <si>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</si>
  <si>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</si>
  <si>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</si>
  <si>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</si>
  <si>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</si>
  <si>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</si>
  <si>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</si>
  <si>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</si>
  <si>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</si>
  <si>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</si>
  <si>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</si>
  <si>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</si>
  <si>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</si>
  <si>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</si>
  <si>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</si>
  <si>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</si>
  <si>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</si>
  <si>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</si>
  <si>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</si>
  <si>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</si>
  <si>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</si>
  <si>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</si>
  <si>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</si>
  <si>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</si>
  <si>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</si>
  <si>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</si>
  <si>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</si>
  <si>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</si>
  <si>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</si>
  <si>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</si>
  <si>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</si>
  <si>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</si>
  <si>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</si>
  <si>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</si>
  <si>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</si>
  <si>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</si>
  <si>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</si>
  <si>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</si>
  <si>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</si>
  <si>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</si>
  <si>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</si>
  <si>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</si>
  <si>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</si>
  <si>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</si>
  <si>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</si>
  <si>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</si>
  <si>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</si>
  <si>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</si>
  <si>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</si>
  <si>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</si>
  <si>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</si>
  <si>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</si>
  <si>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</si>
  <si>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</si>
  <si>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</si>
  <si>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</si>
  <si>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</si>
  <si>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</si>
  <si>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</si>
  <si>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</si>
  <si>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</si>
  <si>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</si>
  <si>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</si>
  <si>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</si>
  <si>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</si>
  <si>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</si>
  <si>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</si>
  <si>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</si>
  <si>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</si>
  <si>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</si>
  <si>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</si>
  <si>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</si>
  <si>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</si>
  <si>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</si>
  <si>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</si>
  <si>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</si>
  <si>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</si>
  <si>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</si>
  <si>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</si>
  <si>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</si>
  <si>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</si>
  <si>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</si>
  <si>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</si>
  <si>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</si>
  <si>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</si>
  <si>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</si>
  <si>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</si>
  <si>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</si>
  <si>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</si>
  <si>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</si>
  <si>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</si>
  <si>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</si>
  <si>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</si>
  <si>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</si>
  <si>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</si>
  <si>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</si>
  <si>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</si>
  <si>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</si>
  <si>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</si>
  <si>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</si>
  <si>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</si>
  <si>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</si>
  <si>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</si>
  <si>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</si>
  <si>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</si>
  <si>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</si>
  <si>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</si>
  <si>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</si>
  <si>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</si>
  <si>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</si>
  <si>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</si>
  <si>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</si>
  <si>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</si>
  <si>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</si>
  <si>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</si>
  <si>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</si>
  <si>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</si>
  <si>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</si>
  <si>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</si>
  <si>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</si>
  <si>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</si>
  <si>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</si>
  <si>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</si>
  <si>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</si>
  <si>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</si>
  <si>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</si>
  <si>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</si>
  <si>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</si>
  <si>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</si>
  <si>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</si>
  <si>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</si>
  <si>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</si>
  <si>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</si>
  <si>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</si>
  <si>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</si>
  <si>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</si>
  <si>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</si>
  <si>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</si>
  <si>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</si>
  <si>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</si>
  <si>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</si>
  <si>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</si>
  <si>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</si>
  <si>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</si>
  <si>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</si>
  <si>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</si>
  <si>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</si>
  <si>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</si>
  <si>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</si>
  <si>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</si>
  <si>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</si>
  <si>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</si>
  <si>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</si>
  <si>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</si>
  <si>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</si>
  <si>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</si>
  <si>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</si>
  <si>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</si>
  <si>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</si>
  <si>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</si>
  <si>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</si>
  <si>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</si>
  <si>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</si>
  <si>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</si>
  <si>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</si>
  <si>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</si>
  <si>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</si>
  <si>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</si>
  <si>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</si>
  <si>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</si>
  <si>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</si>
  <si>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</si>
  <si>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</si>
  <si>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</si>
  <si>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</si>
  <si>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</si>
  <si>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</si>
  <si>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</si>
  <si>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</si>
  <si>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</si>
  <si>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</si>
  <si>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</si>
  <si>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</si>
  <si>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</si>
  <si>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</si>
  <si>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</si>
  <si>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</si>
  <si>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</si>
  <si>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</si>
  <si>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</si>
  <si>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</si>
  <si>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</si>
  <si>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</si>
  <si>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</si>
  <si>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</si>
  <si>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</si>
  <si>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</si>
  <si>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</si>
  <si>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</si>
  <si>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</si>
  <si>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</si>
  <si>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</si>
  <si>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</si>
  <si>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</si>
  <si>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</si>
  <si>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</si>
  <si>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</si>
  <si>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</si>
  <si>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</si>
  <si>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</si>
  <si>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</si>
  <si>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</si>
  <si>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</si>
  <si>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</si>
  <si>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</si>
  <si>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</si>
  <si>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</si>
  <si>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</si>
  <si>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</si>
  <si>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</si>
  <si>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</si>
  <si>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</si>
  <si>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</si>
  <si>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</si>
  <si>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</si>
  <si>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</si>
  <si>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</si>
  <si>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</si>
  <si>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</si>
  <si>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</si>
  <si>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</si>
  <si>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</si>
  <si>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</si>
  <si>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</si>
  <si>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</si>
  <si>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</si>
  <si>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</si>
  <si>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</si>
  <si>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</si>
  <si>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</si>
  <si>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</si>
  <si>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</si>
  <si>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</si>
  <si>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</si>
  <si>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</si>
  <si>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</si>
  <si>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</si>
  <si>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</si>
  <si>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</si>
  <si>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</si>
  <si>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</si>
  <si>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</si>
  <si>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</si>
  <si>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</si>
  <si>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</si>
  <si>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</si>
  <si>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</si>
  <si>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</si>
  <si>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</si>
  <si>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</si>
  <si>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</si>
  <si>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</si>
  <si>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</si>
  <si>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</si>
  <si>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</si>
  <si>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</si>
  <si>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</si>
  <si>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</si>
  <si>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</si>
  <si>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</si>
  <si>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</si>
  <si>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</si>
  <si>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</si>
  <si>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</si>
  <si>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</si>
  <si>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</si>
  <si>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</si>
  <si>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</si>
  <si>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</si>
  <si>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</si>
  <si>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</si>
  <si>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</si>
  <si>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</si>
  <si>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</si>
  <si>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</si>
  <si>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</si>
  <si>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</si>
  <si>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</si>
  <si>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</si>
  <si>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</si>
  <si>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</si>
  <si>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</si>
  <si>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</si>
  <si>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</si>
  <si>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</si>
  <si>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</si>
  <si>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</si>
  <si>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</si>
  <si>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</si>
  <si>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</si>
  <si>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</si>
  <si>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</si>
  <si>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</si>
  <si>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</si>
  <si>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</si>
  <si>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</si>
  <si>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</si>
  <si>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</si>
  <si>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</si>
  <si>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</si>
  <si>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</si>
  <si>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</si>
  <si>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</si>
  <si>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</si>
  <si>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</si>
  <si>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</si>
  <si>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</si>
  <si>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</si>
  <si>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</si>
  <si>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</si>
  <si>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</si>
  <si>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</si>
  <si>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</si>
  <si>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</si>
  <si>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</si>
  <si>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</si>
  <si>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</si>
  <si>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</si>
  <si>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</si>
  <si>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</si>
  <si>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</si>
  <si>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</si>
  <si>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</si>
  <si>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</si>
  <si>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</si>
  <si>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</si>
  <si>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</si>
  <si>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</si>
  <si>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</si>
  <si>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</si>
  <si>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</si>
  <si>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</si>
  <si>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</si>
  <si>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</si>
  <si>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</si>
  <si>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</si>
  <si>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</si>
  <si>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</si>
  <si>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</si>
  <si>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</si>
  <si>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</si>
  <si>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</si>
  <si>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</si>
  <si>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</si>
  <si>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</si>
  <si>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</si>
  <si>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</si>
  <si>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</si>
  <si>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</si>
  <si>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</si>
  <si>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</si>
  <si>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</si>
  <si>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</si>
  <si>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</si>
  <si>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</si>
  <si>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</si>
  <si>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</si>
  <si>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</si>
  <si>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</si>
  <si>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</si>
  <si>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</si>
  <si>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</si>
  <si>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</si>
  <si>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</si>
  <si>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</si>
  <si>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</si>
  <si>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</si>
  <si>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</si>
  <si>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</si>
  <si>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</si>
  <si>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</si>
  <si>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</si>
  <si>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</si>
  <si>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</si>
  <si>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</si>
  <si>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</si>
  <si>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</si>
  <si>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</si>
  <si>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</si>
  <si>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</si>
  <si>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</si>
  <si>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</si>
  <si>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</si>
  <si>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</si>
  <si>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</si>
  <si>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</si>
  <si>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</si>
  <si>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</si>
  <si>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</si>
  <si>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</si>
  <si>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</si>
  <si>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</si>
  <si>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</si>
  <si>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</si>
  <si>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</si>
  <si>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</si>
  <si>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</si>
  <si>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</si>
  <si>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</si>
  <si>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</si>
  <si>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</si>
  <si>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</si>
  <si>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</si>
  <si>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</si>
  <si>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</si>
  <si>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</si>
  <si>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</si>
  <si>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</si>
  <si>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</si>
  <si>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</si>
  <si>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</si>
  <si>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</si>
  <si>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</si>
  <si>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</si>
  <si>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</si>
  <si>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</si>
  <si>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</si>
  <si>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</si>
  <si>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</si>
  <si>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</si>
  <si>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</si>
  <si>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</si>
  <si>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</si>
  <si>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</si>
  <si>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</si>
  <si>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</si>
  <si>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</si>
  <si>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</si>
  <si>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</si>
  <si>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</si>
  <si>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</si>
  <si>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</si>
  <si>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</si>
  <si>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</si>
  <si>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</si>
  <si>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</si>
  <si>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</si>
  <si>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</si>
  <si>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</si>
  <si>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</si>
  <si>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</si>
  <si>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</si>
  <si>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</si>
  <si>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</si>
  <si>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</si>
  <si>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</si>
  <si>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</si>
  <si>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</si>
  <si>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</si>
  <si>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</si>
  <si>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</si>
  <si>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</si>
  <si>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</si>
  <si>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</si>
  <si>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</si>
  <si>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</si>
  <si>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</si>
  <si>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</si>
  <si>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</si>
  <si>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</si>
  <si>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</si>
  <si>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</si>
  <si>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</si>
  <si>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</si>
  <si>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</si>
  <si>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</si>
  <si>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</si>
  <si>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</si>
  <si>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</si>
  <si>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</si>
  <si>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</si>
  <si>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</si>
  <si>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</si>
  <si>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</si>
  <si>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</si>
  <si>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</si>
  <si>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</si>
  <si>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</si>
  <si>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</si>
  <si>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</si>
  <si>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</si>
  <si>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</si>
  <si>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</si>
  <si>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</si>
  <si>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</si>
  <si>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</si>
  <si>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</si>
  <si>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</si>
  <si>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</si>
  <si>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</si>
  <si>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</si>
  <si>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</si>
  <si>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</si>
  <si>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</si>
  <si>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</si>
  <si>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</si>
  <si>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</si>
  <si>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</si>
  <si>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</si>
  <si>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</si>
  <si>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</si>
  <si>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</si>
  <si>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</si>
  <si>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</si>
  <si>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</si>
  <si>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</si>
  <si>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</si>
  <si>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</si>
  <si>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</si>
  <si>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</si>
  <si>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</si>
  <si>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</si>
  <si>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</si>
  <si>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</si>
  <si>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</si>
  <si>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</si>
  <si>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</si>
  <si>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</si>
  <si>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</si>
  <si>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</si>
  <si>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</si>
  <si>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</si>
  <si>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</si>
  <si>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</si>
  <si>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</si>
  <si>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</si>
  <si>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</si>
  <si>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</si>
  <si>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</si>
  <si>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</si>
  <si>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</si>
  <si>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</si>
  <si>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</si>
  <si>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</si>
  <si>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</si>
  <si>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</si>
  <si>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</si>
  <si>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</si>
  <si>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</si>
  <si>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</si>
  <si>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</si>
  <si>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</si>
  <si>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</si>
  <si>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</si>
  <si>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</si>
  <si>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</si>
  <si>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</si>
  <si>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</si>
  <si>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</si>
  <si>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</si>
  <si>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</si>
  <si>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</si>
  <si>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</si>
  <si>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</si>
  <si>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</si>
  <si>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</si>
  <si>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</si>
  <si>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</si>
  <si>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</si>
  <si>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</si>
  <si>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</si>
  <si>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</si>
  <si>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</si>
  <si>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</si>
  <si>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</si>
  <si>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</si>
  <si>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</si>
  <si>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</si>
  <si>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</si>
  <si>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</si>
  <si>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</si>
  <si>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</si>
  <si>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</si>
  <si>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</si>
  <si>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</si>
  <si>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</si>
  <si>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</si>
  <si>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</si>
  <si>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</si>
  <si>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</si>
  <si>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</si>
  <si>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</si>
  <si>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</si>
  <si>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</si>
  <si>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</si>
  <si>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</si>
  <si>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</si>
  <si>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</si>
  <si>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</si>
  <si>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</si>
  <si>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</si>
  <si>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</si>
  <si>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</si>
  <si>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</si>
  <si>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</si>
  <si>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</si>
  <si>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</si>
  <si>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</si>
  <si>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</si>
  <si>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</si>
  <si>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</si>
  <si>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</si>
  <si>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</si>
  <si>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</si>
  <si>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</si>
  <si>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</si>
  <si>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</si>
  <si>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</si>
  <si>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</si>
  <si>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</si>
  <si>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</si>
  <si>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</si>
  <si>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</si>
  <si>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</si>
  <si>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</si>
  <si>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</si>
  <si>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</si>
  <si>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</si>
  <si>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</si>
  <si>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</si>
  <si>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</si>
  <si>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</si>
  <si>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</si>
  <si>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</si>
  <si>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</si>
  <si>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</si>
  <si>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</si>
  <si>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</si>
  <si>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</si>
  <si>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</si>
  <si>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</si>
  <si>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</si>
  <si>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</si>
  <si>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</si>
  <si>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</si>
  <si>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</si>
  <si>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</si>
  <si>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</si>
  <si>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</si>
  <si>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</si>
  <si>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</si>
  <si>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</si>
  <si>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</si>
  <si>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</si>
  <si>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</si>
  <si>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</si>
  <si>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</si>
  <si>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</si>
  <si>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</si>
  <si>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</si>
  <si>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</si>
  <si>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</si>
  <si>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</si>
  <si>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</si>
  <si>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</si>
  <si>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</si>
  <si>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</si>
  <si>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</si>
  <si>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</si>
  <si>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</si>
  <si>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</si>
  <si>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</si>
  <si>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</si>
  <si>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</si>
  <si>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</si>
  <si>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</si>
  <si>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</si>
  <si>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</si>
  <si>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</si>
  <si>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</si>
  <si>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</si>
  <si>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</si>
  <si>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</si>
  <si>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</si>
  <si>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</si>
  <si>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</si>
  <si>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</si>
  <si>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</si>
  <si>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</si>
  <si>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</si>
  <si>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</si>
  <si>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</si>
  <si>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</si>
  <si>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</si>
  <si>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</si>
  <si>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</si>
  <si>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</si>
  <si>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</si>
  <si>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</si>
  <si>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</si>
  <si>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</si>
  <si>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</si>
  <si>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</si>
  <si>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</si>
  <si>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</si>
  <si>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</si>
  <si>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</si>
  <si>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</si>
  <si>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</si>
  <si>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</si>
  <si>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</si>
  <si>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</si>
  <si>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</si>
  <si>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</si>
  <si>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</si>
  <si>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</si>
  <si>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</si>
  <si>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</si>
  <si>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</si>
  <si>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</si>
  <si>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</si>
  <si>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</si>
  <si>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</si>
  <si>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</si>
  <si>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</si>
  <si>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</si>
  <si>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</si>
  <si>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</si>
  <si>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</si>
  <si>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</si>
  <si>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</si>
  <si>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</si>
  <si>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</si>
  <si>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</si>
  <si>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</si>
  <si>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</si>
  <si>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</si>
  <si>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</si>
  <si>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</si>
  <si>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</si>
  <si>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</si>
  <si>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</si>
  <si>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</si>
  <si>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</si>
  <si>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</si>
  <si>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</si>
  <si>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</si>
  <si>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</si>
  <si>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</si>
  <si>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</si>
  <si>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</si>
  <si>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</si>
  <si>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</si>
  <si>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</si>
  <si>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</si>
  <si>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</si>
  <si>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</si>
  <si>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</si>
  <si>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</si>
  <si>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</si>
  <si>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</si>
  <si>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</si>
  <si>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</si>
  <si>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</si>
  <si>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</si>
  <si>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</si>
  <si>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</si>
  <si>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</si>
  <si>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</si>
  <si>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</si>
  <si>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</si>
  <si>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</si>
  <si>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</si>
  <si>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</si>
  <si>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</si>
  <si>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</si>
  <si>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</si>
  <si>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</si>
  <si>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</si>
  <si>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</si>
  <si>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</si>
  <si>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</si>
  <si>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</si>
  <si>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</si>
  <si>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</si>
  <si>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</si>
  <si>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</si>
  <si>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</si>
  <si>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</si>
  <si>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</si>
  <si>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</si>
  <si>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</si>
  <si>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</si>
  <si>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</si>
  <si>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</si>
  <si>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</si>
  <si>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</si>
  <si>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</si>
  <si>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</si>
  <si>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</si>
  <si>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</si>
  <si>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</si>
  <si>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</si>
  <si>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</si>
  <si>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</si>
  <si>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</si>
  <si>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</si>
  <si>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</si>
  <si>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</si>
  <si>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</si>
  <si>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</si>
  <si>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</si>
  <si>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</si>
  <si>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</si>
  <si>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</si>
  <si>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</si>
  <si>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</si>
  <si>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</si>
  <si>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</si>
  <si>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</si>
  <si>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</si>
  <si>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</si>
  <si>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</si>
  <si>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</si>
  <si>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</si>
  <si>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</si>
  <si>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</si>
  <si>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</si>
  <si>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</si>
  <si>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</si>
  <si>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</si>
  <si>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</si>
  <si>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</si>
  <si>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</si>
  <si>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</si>
  <si>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</si>
  <si>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</si>
  <si>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</si>
  <si>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</si>
  <si>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</si>
  <si>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</si>
  <si>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</si>
  <si>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</si>
  <si>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</si>
  <si>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</si>
  <si>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</si>
  <si>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</si>
  <si>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</si>
  <si>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</si>
  <si>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</si>
  <si>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</si>
  <si>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</si>
  <si>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</si>
  <si>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</si>
  <si>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</si>
  <si>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</si>
  <si>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</si>
  <si>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</si>
  <si>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</si>
  <si>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</si>
  <si>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</si>
  <si>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</si>
  <si>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</si>
  <si>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</si>
  <si>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</si>
  <si>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</si>
  <si>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</si>
  <si>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</si>
  <si>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</si>
  <si>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</si>
  <si>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</si>
  <si>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</si>
  <si>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</si>
  <si>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</si>
  <si>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</si>
  <si>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</si>
  <si>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</si>
  <si>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</si>
  <si>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</si>
  <si>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</si>
  <si>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</si>
  <si>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</si>
  <si>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</si>
  <si>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</si>
  <si>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</si>
  <si>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</si>
  <si>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</si>
  <si>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</si>
  <si>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</si>
  <si>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</si>
  <si>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</si>
  <si>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</si>
  <si>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</si>
  <si>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</si>
  <si>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</si>
  <si>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</si>
  <si>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</si>
  <si>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</si>
  <si>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</si>
  <si>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</si>
  <si>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</si>
  <si>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</si>
  <si>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</si>
  <si>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</si>
  <si>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</si>
  <si>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</si>
  <si>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</si>
  <si>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</si>
  <si>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</si>
  <si>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</si>
  <si>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</si>
  <si>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</si>
  <si>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</si>
  <si>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</si>
  <si>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</si>
  <si>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</si>
  <si>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</si>
  <si>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</si>
  <si>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</si>
  <si>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</si>
  <si>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</si>
  <si>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</si>
  <si>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</si>
  <si>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</si>
  <si>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</si>
  <si>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</si>
  <si>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</si>
  <si>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</si>
  <si>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</si>
  <si>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</si>
  <si>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</si>
  <si>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</si>
  <si>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</si>
  <si>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</si>
  <si>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</si>
  <si>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</si>
  <si>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</si>
  <si>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</si>
  <si>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</si>
  <si>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</si>
  <si>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</si>
  <si>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</si>
  <si>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</si>
  <si>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</si>
  <si>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</si>
  <si>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</si>
  <si>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</si>
  <si>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</si>
  <si>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</si>
  <si>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</si>
  <si>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</si>
  <si>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</si>
  <si>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</si>
  <si>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</si>
  <si>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</si>
  <si>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</si>
  <si>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</si>
  <si>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</si>
  <si>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</si>
  <si>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</si>
  <si>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</si>
  <si>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</si>
  <si>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</si>
  <si>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</si>
  <si>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</si>
  <si>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</si>
  <si>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</si>
  <si>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</si>
  <si>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</si>
  <si>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</si>
  <si>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</si>
  <si>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</si>
  <si>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</si>
  <si>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</si>
  <si>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</si>
  <si>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</si>
  <si>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</si>
  <si>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</si>
  <si>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</si>
  <si>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</si>
  <si>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</si>
  <si>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</si>
  <si>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</si>
  <si>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</si>
  <si>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</si>
  <si>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</si>
  <si>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</si>
  <si>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</si>
  <si>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</si>
  <si>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</si>
  <si>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</si>
  <si>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</si>
  <si>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</si>
  <si>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</si>
  <si>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</si>
  <si>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</si>
  <si>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</si>
  <si>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</si>
  <si>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</si>
  <si>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</si>
  <si>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</si>
  <si>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</si>
  <si>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</si>
  <si>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</si>
  <si>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</si>
  <si>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</si>
  <si>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</si>
  <si>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</si>
  <si>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</si>
  <si>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</si>
  <si>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</si>
  <si>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</si>
  <si>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</si>
  <si>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</si>
  <si>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</si>
  <si>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</si>
  <si>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</si>
  <si>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</si>
  <si>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</si>
  <si>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</si>
  <si>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</si>
  <si>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</si>
  <si>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</si>
  <si>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</si>
  <si>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</si>
  <si>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</si>
  <si>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</si>
  <si>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</si>
  <si>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</si>
  <si>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</si>
  <si>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</si>
  <si>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</si>
  <si>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</si>
  <si>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</si>
  <si>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</si>
  <si>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</si>
  <si>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</si>
  <si>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</si>
  <si>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</si>
  <si>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</si>
  <si>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</si>
  <si>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</si>
  <si>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</si>
  <si>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</si>
  <si>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</si>
  <si>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</si>
  <si>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</si>
  <si>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</si>
  <si>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</si>
  <si>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</si>
  <si>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</si>
  <si>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</si>
  <si>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</si>
  <si>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</si>
  <si>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</si>
  <si>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</si>
  <si>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</si>
  <si>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</si>
  <si>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</si>
  <si>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</si>
  <si>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</si>
  <si>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</si>
  <si>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</si>
  <si>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</si>
  <si>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</si>
  <si>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</si>
  <si>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</si>
  <si>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</si>
  <si>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</si>
  <si>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</si>
  <si>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</si>
  <si>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</si>
  <si>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</si>
  <si>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</si>
  <si>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</si>
  <si>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</si>
  <si>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</si>
  <si>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</si>
  <si>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</si>
  <si>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</si>
  <si>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</si>
  <si>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</si>
  <si>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</si>
  <si>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</si>
  <si>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</si>
  <si>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</si>
  <si>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</si>
  <si>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</si>
  <si>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</si>
  <si>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</si>
  <si>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</si>
  <si>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</si>
  <si>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</si>
  <si>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</si>
  <si>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</si>
  <si>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</si>
  <si>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</si>
  <si>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</si>
  <si>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</si>
  <si>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</si>
  <si>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</si>
  <si>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</si>
  <si>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</si>
  <si>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</si>
  <si>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</si>
  <si>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</si>
  <si>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</si>
  <si>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</si>
  <si>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</si>
  <si>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</si>
  <si>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</si>
  <si>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</si>
  <si>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</si>
  <si>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</si>
  <si>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</si>
  <si>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</si>
  <si>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</si>
  <si>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</si>
  <si>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</si>
  <si>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</si>
  <si>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</si>
  <si>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</si>
  <si>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</si>
  <si>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</si>
  <si>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</si>
  <si>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</si>
  <si>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</si>
  <si>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</si>
  <si>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</si>
  <si>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</si>
  <si>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</si>
  <si>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</si>
  <si>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</si>
  <si>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</si>
  <si>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</si>
  <si>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</si>
  <si>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</si>
  <si>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</si>
  <si>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</si>
  <si>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</si>
  <si>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</si>
  <si>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</si>
  <si>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</si>
  <si>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</si>
  <si>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</si>
  <si>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</si>
  <si>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</si>
  <si>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</si>
  <si>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</si>
  <si>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</si>
  <si>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</si>
  <si>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</si>
  <si>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</si>
  <si>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</si>
  <si>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</si>
  <si>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</si>
  <si>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</si>
  <si>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</si>
  <si>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</si>
  <si>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</si>
  <si>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</si>
  <si>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</si>
  <si>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</si>
  <si>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</si>
  <si>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</si>
  <si>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</si>
  <si>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</si>
  <si>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</si>
  <si>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</si>
  <si>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</si>
  <si>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</si>
  <si>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</si>
  <si>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</si>
  <si>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</si>
  <si>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</si>
  <si>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</si>
  <si>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</si>
  <si>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</si>
  <si>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</si>
  <si>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</si>
  <si>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</si>
  <si>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</si>
  <si>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</si>
  <si>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</si>
  <si>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</si>
  <si>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</si>
  <si>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</si>
  <si>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</si>
  <si>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</si>
  <si>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</si>
  <si>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</si>
  <si>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</si>
  <si>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</si>
  <si>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</si>
  <si>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</si>
  <si>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</si>
  <si>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</si>
  <si>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</si>
  <si>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</si>
  <si>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</si>
  <si>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</si>
  <si>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</si>
  <si>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</si>
  <si>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</si>
  <si>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</si>
  <si>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</si>
  <si>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</si>
  <si>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</si>
  <si>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</si>
  <si>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</si>
  <si>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</si>
  <si>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</si>
  <si>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</si>
  <si>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</si>
  <si>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</si>
  <si>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</si>
  <si>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</si>
  <si>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</si>
  <si>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</si>
  <si>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</si>
  <si>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</si>
  <si>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</si>
  <si>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</si>
  <si>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</si>
  <si>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</si>
  <si>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</si>
  <si>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</si>
  <si>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</si>
  <si>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</si>
  <si>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</si>
  <si>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</si>
  <si>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</si>
  <si>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</si>
  <si>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</si>
  <si>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</si>
  <si>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</si>
  <si>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</si>
  <si>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</si>
  <si>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</si>
  <si>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</si>
  <si>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</si>
  <si>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</si>
  <si>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</si>
  <si>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</si>
  <si>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</si>
  <si>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</si>
  <si>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</si>
  <si>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</si>
  <si>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</si>
  <si>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</si>
  <si>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</si>
  <si>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</si>
  <si>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</si>
  <si>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</si>
  <si>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</si>
  <si>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</si>
  <si>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</si>
  <si>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</si>
  <si>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</si>
  <si>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</si>
  <si>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</si>
  <si>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</si>
  <si>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</si>
  <si>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</si>
  <si>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</si>
  <si>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</si>
  <si>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</si>
  <si>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</si>
  <si>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</si>
  <si>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</si>
  <si>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</si>
  <si>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</si>
  <si>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</si>
  <si>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</si>
  <si>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</si>
  <si>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</si>
  <si>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</si>
  <si>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</si>
  <si>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</si>
  <si>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</si>
  <si>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</si>
  <si>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</si>
  <si>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</si>
  <si>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</si>
  <si>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</si>
  <si>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</si>
  <si>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</si>
  <si>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</si>
  <si>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</si>
  <si>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</si>
  <si>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</si>
  <si>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</si>
  <si>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</si>
  <si>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</si>
  <si>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</si>
  <si>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</si>
  <si>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</si>
  <si>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</si>
  <si>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</si>
  <si>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</si>
  <si>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</si>
  <si>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</si>
  <si>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</si>
  <si>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</si>
  <si>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</si>
  <si>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</si>
  <si>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</si>
  <si>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</si>
  <si>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</si>
  <si>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</si>
  <si>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</si>
  <si>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</si>
  <si>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</si>
  <si>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</si>
  <si>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</si>
  <si>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</si>
  <si>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</si>
  <si>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</si>
  <si>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</si>
  <si>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</si>
  <si>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</si>
  <si>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</si>
  <si>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</si>
  <si>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</si>
  <si>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</si>
  <si>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</si>
  <si>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</si>
  <si>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</si>
  <si>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</si>
  <si>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</si>
  <si>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</si>
  <si>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</si>
  <si>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</si>
  <si>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</si>
  <si>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</si>
  <si>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</si>
  <si>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</si>
  <si>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</si>
  <si>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</si>
  <si>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</si>
  <si>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</si>
  <si>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</si>
  <si>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</si>
  <si>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</si>
  <si>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</si>
  <si>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</si>
  <si>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</si>
  <si>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</si>
  <si>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</si>
  <si>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</si>
  <si>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</si>
  <si>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</si>
  <si>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</si>
  <si>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</si>
  <si>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</si>
  <si>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</si>
  <si>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</si>
  <si>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</si>
  <si>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</si>
  <si>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</si>
  <si>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</si>
  <si>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</si>
  <si>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</si>
  <si>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</si>
  <si>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</si>
  <si>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</si>
  <si>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</si>
  <si>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</si>
  <si>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</si>
  <si>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</si>
  <si>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</si>
  <si>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</si>
  <si>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</si>
  <si>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</si>
  <si>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</si>
  <si>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</si>
  <si>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</si>
  <si>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</si>
  <si>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</si>
  <si>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</si>
  <si>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</si>
  <si>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</si>
  <si>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</si>
  <si>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</si>
  <si>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</si>
  <si>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</si>
  <si>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</si>
  <si>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</si>
  <si>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</si>
  <si>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</si>
  <si>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</si>
  <si>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</si>
  <si>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</si>
  <si>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</si>
  <si>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</si>
  <si>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</si>
  <si>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</si>
  <si>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</si>
  <si>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</si>
  <si>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</si>
  <si>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</si>
  <si>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</si>
  <si>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</si>
  <si>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</si>
  <si>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</si>
  <si>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</si>
  <si>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</si>
  <si>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</si>
  <si>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</si>
  <si>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</si>
  <si>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</si>
  <si>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</si>
  <si>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</si>
  <si>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</si>
  <si>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</si>
  <si>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</si>
  <si>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</si>
  <si>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</si>
  <si>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</si>
  <si>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</si>
  <si>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</si>
  <si>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</si>
  <si>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</si>
  <si>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</si>
  <si>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</si>
  <si>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</si>
  <si>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</si>
  <si>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</si>
  <si>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</si>
  <si>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</si>
  <si>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</si>
  <si>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</si>
  <si>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</si>
  <si>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</si>
  <si>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</si>
  <si>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</si>
  <si>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</si>
  <si>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</si>
  <si>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</si>
  <si>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</si>
  <si>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</si>
  <si>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</si>
  <si>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</si>
  <si>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</si>
  <si>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</si>
  <si>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</si>
  <si>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</si>
  <si>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</si>
  <si>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</si>
  <si>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</si>
  <si>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</si>
  <si>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</si>
  <si>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</si>
  <si>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</si>
  <si>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</si>
  <si>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</si>
  <si>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</si>
  <si>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</si>
  <si>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</si>
  <si>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</si>
  <si>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</si>
  <si>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</si>
  <si>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</si>
  <si>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</si>
  <si>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</si>
  <si>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</si>
  <si>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</si>
  <si>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</si>
  <si>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</si>
  <si>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</si>
  <si>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</si>
  <si>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</si>
  <si>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</si>
  <si>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</si>
  <si>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</si>
  <si>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</si>
  <si>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</si>
  <si>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</si>
  <si>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</si>
  <si>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</si>
  <si>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</si>
  <si>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</si>
  <si>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</si>
  <si>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</si>
  <si>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</si>
  <si>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</si>
  <si>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</si>
  <si>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</si>
  <si>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</si>
  <si>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</si>
  <si>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</si>
  <si>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</si>
  <si>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</si>
  <si>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</si>
  <si>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</si>
  <si>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</si>
  <si>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</si>
  <si>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</si>
  <si>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</si>
  <si>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</si>
  <si>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</si>
  <si>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</si>
  <si>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</si>
  <si>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</si>
  <si>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</si>
  <si>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</si>
  <si>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</si>
  <si>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</si>
  <si>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</si>
  <si>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</si>
  <si>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</si>
  <si>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</si>
  <si>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</si>
  <si>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</si>
  <si>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</si>
  <si>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</si>
  <si>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</si>
  <si>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</si>
  <si>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</si>
  <si>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</si>
  <si>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</si>
  <si>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</si>
  <si>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</si>
  <si>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</si>
  <si>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</si>
  <si>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</si>
  <si>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</si>
  <si>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</si>
  <si>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</si>
  <si>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</si>
  <si>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</si>
  <si>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</si>
  <si>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</si>
  <si>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</si>
  <si>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</si>
  <si>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</si>
  <si>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</si>
  <si>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</si>
  <si>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</si>
  <si>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</si>
  <si>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</si>
  <si>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</si>
  <si>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</si>
  <si>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</si>
  <si>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</si>
  <si>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</si>
  <si>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</si>
  <si>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</si>
  <si>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</si>
  <si>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</si>
  <si>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</si>
  <si>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</si>
  <si>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</si>
  <si>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</si>
  <si>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</si>
  <si>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</si>
  <si>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</si>
  <si>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</si>
  <si>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</si>
  <si>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</si>
  <si>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</si>
  <si>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</si>
  <si>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</si>
  <si>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</si>
  <si>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</si>
  <si>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</si>
  <si>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</si>
  <si>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</si>
  <si>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</si>
  <si>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</si>
  <si>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</si>
  <si>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</si>
  <si>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</si>
  <si>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</si>
  <si>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</si>
  <si>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</si>
  <si>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</si>
  <si>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</si>
  <si>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</si>
  <si>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</si>
  <si>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</si>
  <si>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</si>
  <si>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</si>
  <si>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</si>
  <si>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</si>
  <si>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</si>
  <si>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</si>
  <si>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</si>
  <si>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</si>
  <si>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</si>
  <si>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</si>
  <si>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</si>
  <si>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</si>
  <si>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</si>
  <si>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</si>
  <si>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</si>
  <si>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</si>
  <si>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</si>
  <si>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</si>
  <si>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</si>
  <si>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</si>
  <si>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</si>
  <si>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</si>
  <si>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</si>
  <si>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</si>
  <si>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</si>
  <si>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</si>
  <si>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</si>
  <si>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</si>
  <si>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</si>
  <si>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</si>
  <si>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</si>
  <si>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</si>
  <si>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</si>
  <si>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</si>
  <si>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</si>
  <si>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</si>
  <si>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</si>
  <si>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</si>
  <si>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</si>
  <si>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</si>
  <si>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</si>
  <si>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</si>
  <si>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</si>
  <si>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</si>
  <si>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</si>
  <si>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</si>
  <si>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</si>
  <si>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</si>
  <si>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</si>
  <si>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</si>
  <si>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</si>
  <si>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</si>
  <si>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</si>
  <si>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</si>
  <si>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</si>
  <si>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</si>
  <si>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</si>
  <si>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</si>
  <si>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</si>
  <si>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</si>
  <si>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</si>
  <si>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</si>
  <si>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</si>
  <si>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</si>
  <si>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</si>
  <si>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</si>
  <si>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</si>
  <si>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</si>
  <si>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</si>
  <si>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</si>
  <si>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</si>
  <si>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</si>
  <si>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</si>
  <si>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</si>
  <si>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</si>
  <si>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</si>
  <si>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</si>
  <si>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</si>
  <si>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</si>
  <si>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</si>
  <si>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</si>
  <si>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</si>
  <si>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</si>
  <si>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</si>
  <si>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</si>
  <si>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</si>
  <si>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</si>
  <si>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</si>
  <si>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</si>
  <si>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</si>
  <si>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</si>
  <si>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</si>
  <si>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</si>
  <si>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</si>
  <si>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</si>
  <si>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</si>
  <si>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</si>
  <si>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</si>
  <si>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</si>
  <si>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</si>
  <si>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</si>
  <si>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</si>
  <si>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</si>
  <si>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</si>
  <si>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</si>
  <si>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</si>
  <si>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</si>
  <si>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</si>
  <si>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</si>
  <si>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</si>
  <si>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</si>
  <si>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</si>
  <si>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</si>
  <si>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</si>
  <si>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</si>
  <si>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</si>
  <si>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</si>
  <si>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</si>
  <si>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</si>
  <si>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</si>
  <si>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</si>
  <si>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</si>
  <si>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</si>
  <si>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</si>
  <si>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</si>
  <si>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</si>
  <si>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</si>
  <si>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</si>
  <si>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</si>
  <si>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</si>
  <si>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</si>
  <si>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</si>
  <si>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</si>
  <si>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</si>
  <si>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</si>
  <si>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</si>
  <si>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</si>
  <si>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</si>
  <si>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</si>
  <si>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</si>
  <si>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</si>
  <si>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</si>
  <si>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</si>
  <si>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</si>
  <si>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</si>
  <si>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</si>
  <si>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</si>
  <si>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</si>
  <si>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</si>
  <si>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</si>
  <si>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</si>
  <si>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</si>
  <si>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</si>
  <si>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</si>
  <si>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</si>
  <si>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</si>
  <si>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</si>
  <si>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</si>
  <si>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</si>
  <si>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</si>
  <si>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</si>
  <si>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</si>
  <si>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</si>
  <si>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</si>
  <si>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</si>
  <si>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</si>
  <si>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</si>
  <si>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</si>
  <si>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</si>
  <si>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</si>
  <si>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</si>
  <si>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</si>
  <si>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</si>
  <si>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</si>
  <si>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</si>
  <si>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</si>
  <si>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</si>
  <si>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</si>
  <si>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</si>
  <si>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</si>
  <si>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</si>
  <si>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</si>
  <si>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</si>
  <si>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</si>
  <si>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</si>
  <si>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</si>
  <si>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</si>
  <si>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</si>
  <si>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</si>
  <si>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</si>
  <si>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</si>
  <si>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</si>
  <si>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</si>
  <si>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</si>
  <si>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</si>
  <si>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</si>
  <si>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</si>
  <si>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</si>
  <si>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</si>
  <si>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</si>
  <si>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</si>
  <si>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</si>
  <si>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</si>
  <si>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</si>
  <si>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</si>
  <si>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</si>
  <si>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</si>
  <si>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</si>
  <si>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</si>
  <si>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</si>
  <si>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</si>
  <si>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</si>
  <si>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</si>
  <si>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</si>
  <si>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</si>
  <si>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</si>
  <si>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</si>
  <si>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</si>
  <si>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</si>
  <si>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</si>
  <si>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</si>
  <si>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</si>
  <si>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</si>
  <si>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</si>
  <si>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</si>
  <si>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</si>
  <si>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</si>
  <si>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</si>
  <si>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</si>
  <si>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</si>
  <si>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</si>
  <si>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</si>
  <si>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</si>
  <si>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</si>
  <si>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</si>
  <si>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</si>
  <si>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</si>
  <si>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</si>
  <si>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</si>
  <si>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</si>
  <si>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</si>
  <si>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</si>
  <si>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</si>
  <si>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</si>
  <si>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</si>
  <si>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</si>
  <si>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</si>
  <si>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</si>
  <si>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</si>
  <si>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</si>
  <si>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</si>
  <si>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</si>
  <si>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</si>
  <si>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</si>
  <si>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</si>
  <si>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</si>
  <si>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</si>
  <si>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</si>
  <si>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</si>
  <si>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</si>
  <si>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</si>
  <si>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</si>
  <si>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</si>
  <si>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</si>
  <si>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</si>
  <si>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</si>
  <si>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</si>
  <si>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</si>
  <si>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</si>
  <si>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</si>
  <si>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</si>
  <si>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</si>
  <si>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</si>
  <si>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</si>
  <si>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</si>
  <si>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</si>
  <si>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</si>
  <si>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</si>
  <si>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</si>
  <si>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</si>
  <si>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</si>
  <si>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</si>
  <si>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</si>
  <si>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</si>
  <si>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</si>
  <si>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</si>
  <si>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</si>
  <si>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</si>
  <si>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</si>
  <si>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</si>
  <si>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</si>
  <si>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</si>
  <si>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</si>
  <si>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</si>
  <si>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</si>
  <si>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</si>
  <si>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</si>
  <si>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</si>
  <si>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</si>
  <si>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</si>
  <si>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</si>
  <si>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</si>
  <si>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</si>
  <si>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</si>
  <si>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</si>
  <si>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</si>
  <si>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</si>
  <si>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</si>
  <si>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</si>
  <si>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</si>
  <si>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</si>
  <si>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</si>
  <si>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</si>
  <si>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</si>
  <si>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</si>
  <si>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</si>
  <si>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</si>
  <si>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</si>
  <si>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</si>
  <si>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</si>
  <si>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</si>
  <si>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</si>
  <si>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</si>
  <si>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</si>
  <si>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</si>
  <si>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</si>
  <si>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</si>
  <si>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</si>
  <si>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</si>
  <si>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</si>
  <si>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</si>
  <si>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</si>
  <si>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</si>
  <si>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</si>
  <si>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</si>
  <si>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</si>
  <si>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</si>
  <si>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</si>
  <si>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</si>
  <si>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</si>
  <si>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</si>
  <si>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</si>
  <si>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</si>
  <si>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</si>
  <si>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</si>
  <si>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</si>
  <si>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</si>
  <si>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</si>
  <si>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</si>
  <si>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</si>
  <si>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</si>
  <si>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</si>
  <si>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</si>
  <si>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</si>
  <si>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</si>
  <si>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</si>
  <si>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</si>
  <si>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</si>
  <si>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</si>
  <si>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</si>
  <si>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</si>
  <si>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</si>
  <si>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</si>
  <si>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</si>
  <si>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</si>
  <si>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</si>
  <si>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</si>
  <si>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</si>
  <si>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</si>
  <si>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</si>
  <si>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</si>
  <si>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</si>
  <si>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</si>
  <si>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</si>
  <si>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</si>
  <si>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</si>
  <si>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</si>
  <si>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</si>
  <si>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</si>
  <si>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</si>
  <si>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</si>
  <si>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</si>
  <si>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</si>
  <si>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</si>
  <si>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</si>
  <si>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</si>
  <si>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</si>
  <si>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</si>
  <si>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</si>
  <si>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</si>
  <si>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</si>
  <si>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</si>
  <si>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</si>
  <si>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</si>
  <si>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</si>
  <si>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</si>
  <si>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</si>
  <si>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</si>
  <si>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</si>
  <si>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</si>
  <si>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</si>
  <si>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</si>
  <si>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</si>
  <si>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</si>
  <si>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</si>
  <si>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</si>
  <si>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</si>
  <si>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</si>
  <si>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</si>
  <si>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</si>
  <si>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</si>
  <si>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</si>
  <si>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</si>
  <si>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</si>
  <si>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</si>
  <si>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</si>
  <si>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</si>
  <si>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</si>
  <si>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</si>
  <si>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</si>
  <si>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</si>
  <si>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</si>
  <si>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</si>
  <si>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</si>
  <si>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</si>
  <si>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</si>
  <si>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</si>
  <si>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</si>
  <si>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</si>
  <si>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</si>
  <si>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</si>
  <si>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</si>
  <si>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</si>
  <si>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</si>
  <si>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</si>
  <si>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</si>
  <si>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</si>
  <si>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</si>
  <si>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</si>
  <si>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</si>
  <si>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</si>
  <si>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</si>
  <si>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</si>
  <si>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</si>
  <si>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</si>
  <si>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</si>
  <si>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</si>
  <si>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</si>
  <si>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</si>
  <si>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</si>
  <si>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</si>
  <si>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</si>
  <si>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</si>
  <si>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</si>
  <si>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</si>
  <si>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</si>
  <si>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</si>
  <si>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</si>
  <si>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</si>
  <si>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</si>
  <si>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</si>
  <si>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</si>
  <si>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</si>
  <si>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</si>
  <si>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</si>
  <si>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</si>
  <si>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</si>
  <si>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</si>
  <si>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</si>
  <si>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</si>
  <si>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</si>
  <si>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</si>
  <si>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</si>
  <si>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</si>
  <si>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</si>
  <si>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</si>
  <si>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</si>
  <si>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</si>
  <si>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</si>
  <si>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</si>
  <si>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</si>
  <si>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</si>
  <si>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</si>
  <si>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</si>
  <si>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</si>
  <si>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</si>
  <si>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</si>
  <si>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</si>
  <si>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</si>
  <si>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</si>
  <si>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</si>
  <si>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</si>
  <si>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</si>
  <si>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</si>
  <si>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</si>
  <si>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</si>
  <si>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</si>
  <si>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</si>
  <si>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</si>
  <si>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</si>
  <si>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</si>
  <si>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</si>
  <si>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</si>
  <si>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</si>
  <si>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</si>
  <si>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</si>
  <si>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</si>
  <si>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</si>
  <si>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</si>
  <si>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</si>
  <si>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</si>
  <si>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</si>
  <si>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</si>
  <si>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</si>
  <si>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</si>
  <si>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</si>
  <si>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</si>
  <si>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</si>
  <si>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</si>
  <si>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</si>
  <si>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</si>
  <si>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</si>
  <si>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</si>
  <si>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</si>
  <si>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</si>
  <si>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</si>
  <si>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</si>
  <si>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</si>
  <si>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</si>
  <si>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</si>
  <si>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</si>
  <si>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</si>
  <si>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</si>
  <si>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</si>
  <si>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</si>
  <si>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</si>
  <si>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</si>
  <si>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</si>
  <si>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</si>
  <si>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</si>
  <si>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</si>
  <si>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</si>
  <si>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</si>
  <si>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</si>
  <si>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</si>
  <si>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</si>
  <si>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</si>
  <si>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</si>
  <si>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</si>
  <si>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</si>
  <si>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</si>
  <si>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</si>
  <si>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</si>
  <si>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</si>
  <si>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</si>
  <si>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</si>
  <si>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</si>
  <si>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</si>
  <si>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</si>
  <si>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</si>
  <si>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</si>
  <si>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</si>
  <si>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</si>
  <si>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</si>
  <si>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</si>
  <si>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</si>
  <si>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</si>
  <si>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</si>
  <si>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</si>
  <si>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</si>
  <si>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</si>
  <si>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</si>
  <si>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</si>
  <si>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</si>
  <si>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</si>
  <si>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</si>
  <si>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</si>
  <si>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</si>
  <si>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</si>
  <si>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</si>
  <si>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</si>
  <si>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</si>
  <si>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</si>
  <si>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</si>
  <si>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</si>
  <si>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</si>
  <si>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</si>
  <si>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</si>
  <si>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</si>
  <si>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</si>
  <si>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</si>
  <si>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</si>
  <si>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</si>
  <si>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</si>
  <si>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</si>
  <si>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</si>
  <si>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</si>
  <si>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</si>
  <si>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</si>
  <si>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</si>
  <si>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</si>
  <si>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</si>
  <si>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</si>
  <si>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</si>
  <si>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</si>
  <si>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</si>
  <si>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</si>
  <si>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</si>
  <si>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</si>
  <si>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</si>
  <si>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</si>
  <si>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</si>
  <si>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</si>
  <si>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</si>
  <si>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</si>
  <si>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</si>
  <si>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</si>
  <si>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</si>
  <si>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</si>
  <si>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</si>
  <si>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</si>
  <si>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</si>
  <si>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</si>
  <si>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</si>
  <si>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</si>
  <si>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</si>
  <si>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</si>
  <si>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</si>
  <si>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</si>
  <si>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</si>
  <si>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</si>
  <si>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</si>
  <si>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</si>
  <si>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</si>
  <si>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</si>
  <si>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</si>
  <si>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</si>
  <si>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</si>
  <si>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</si>
  <si>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</si>
  <si>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</si>
  <si>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</si>
  <si>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</si>
  <si>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</si>
  <si>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</si>
  <si>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</si>
  <si>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</si>
  <si>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</si>
  <si>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</si>
  <si>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</si>
  <si>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</si>
  <si>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</si>
  <si>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</si>
  <si>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</si>
  <si>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</si>
  <si>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</si>
  <si>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</si>
  <si>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</si>
  <si>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</si>
  <si>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</si>
  <si>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</si>
  <si>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</si>
  <si>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</si>
  <si>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</si>
  <si>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</si>
  <si>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</si>
  <si>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</si>
  <si>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</si>
  <si>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</si>
  <si>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</si>
  <si>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</si>
  <si>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</si>
  <si>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</si>
  <si>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</si>
  <si>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</si>
  <si>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</si>
  <si>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</si>
  <si>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</si>
  <si>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</si>
  <si>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</si>
  <si>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</si>
  <si>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</si>
  <si>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</si>
  <si>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</si>
  <si>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</si>
  <si>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</si>
  <si>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</si>
  <si>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</si>
  <si>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</si>
  <si>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</si>
  <si>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</si>
  <si>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</si>
  <si>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</si>
  <si>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</si>
  <si>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</si>
  <si>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</si>
  <si>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</si>
  <si>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</si>
  <si>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</si>
  <si>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</si>
  <si>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</si>
  <si>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</si>
  <si>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</si>
  <si>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</si>
  <si>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</si>
  <si>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</si>
  <si>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</si>
  <si>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</si>
  <si>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</si>
  <si>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</si>
  <si>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</si>
  <si>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</si>
  <si>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</si>
  <si>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</si>
  <si>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</si>
  <si>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</si>
  <si>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</si>
  <si>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</si>
  <si>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</si>
  <si>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</si>
  <si>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</si>
  <si>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</si>
  <si>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</si>
  <si>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</si>
  <si>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</si>
  <si>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</si>
  <si>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</si>
  <si>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</si>
  <si>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</si>
  <si>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</si>
  <si>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</si>
  <si>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</si>
  <si>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</si>
  <si>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</si>
  <si>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</si>
  <si>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</si>
  <si>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</si>
  <si>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</si>
  <si>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</si>
  <si>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</si>
  <si>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</si>
  <si>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</si>
  <si>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</si>
  <si>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</si>
  <si>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</si>
  <si>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</si>
  <si>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</si>
  <si>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</si>
  <si>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</si>
  <si>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</si>
  <si>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</si>
  <si>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</si>
  <si>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</si>
  <si>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</si>
  <si>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</si>
  <si>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</si>
  <si>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</si>
  <si>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</si>
  <si>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</si>
  <si>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</si>
  <si>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</si>
  <si>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</si>
  <si>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</si>
  <si>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</si>
  <si>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</si>
  <si>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</si>
  <si>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</si>
  <si>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</si>
  <si>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</si>
  <si>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</si>
  <si>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</si>
  <si>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</si>
  <si>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</si>
  <si>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</si>
  <si>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</si>
  <si>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</si>
  <si>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</si>
  <si>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</si>
  <si>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</si>
  <si>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</si>
  <si>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</si>
  <si>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</si>
  <si>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</si>
  <si>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</si>
  <si>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</si>
  <si>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</si>
  <si>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</si>
  <si>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</si>
  <si>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</si>
  <si>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</si>
  <si>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</si>
  <si>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</si>
  <si>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</si>
  <si>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</si>
  <si>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</si>
  <si>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</si>
  <si>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</si>
  <si>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</si>
  <si>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</si>
  <si>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</si>
  <si>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</si>
  <si>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</si>
  <si>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</si>
  <si>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</si>
  <si>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</si>
  <si>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</si>
  <si>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</si>
  <si>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</si>
  <si>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</si>
  <si>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</si>
  <si>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</si>
  <si>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</si>
  <si>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</si>
  <si>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</si>
  <si>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</si>
  <si>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</si>
  <si>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</si>
  <si>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</si>
  <si>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</si>
  <si>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</si>
  <si>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</si>
  <si>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</si>
  <si>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</si>
  <si>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</si>
  <si>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</si>
  <si>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</si>
  <si>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</si>
  <si>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</si>
  <si>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</si>
  <si>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</si>
  <si>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</si>
  <si>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</si>
  <si>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</si>
  <si>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</si>
  <si>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</si>
  <si>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</si>
  <si>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</si>
  <si>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</si>
  <si>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</si>
  <si>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</si>
  <si>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</si>
  <si>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</si>
  <si>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</si>
  <si>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</si>
  <si>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</si>
  <si>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</si>
  <si>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</si>
  <si>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</si>
  <si>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</si>
  <si>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</si>
  <si>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</si>
  <si>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</si>
  <si>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</si>
  <si>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</si>
  <si>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</si>
  <si>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</si>
  <si>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</si>
  <si>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</si>
  <si>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</si>
  <si>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</si>
  <si>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</si>
  <si>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</si>
  <si>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</si>
  <si>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</si>
  <si>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</si>
  <si>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</si>
  <si>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</si>
  <si>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</si>
  <si>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</si>
  <si>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</si>
  <si>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</si>
  <si>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</si>
  <si>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</si>
  <si>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</si>
  <si>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</si>
  <si>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</si>
  <si>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</si>
  <si>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</si>
  <si>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</si>
  <si>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</si>
  <si>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</si>
  <si>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</si>
  <si>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</si>
  <si>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</si>
  <si>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</si>
  <si>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</si>
  <si>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</si>
  <si>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</si>
  <si>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</si>
  <si>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</si>
  <si>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</si>
  <si>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</si>
  <si>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</si>
  <si>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</si>
  <si>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</si>
  <si>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</si>
  <si>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</si>
  <si>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</si>
  <si>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</si>
  <si>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</si>
  <si>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</si>
  <si>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</si>
  <si>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</si>
  <si>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</si>
  <si>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</si>
  <si>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</si>
  <si>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</si>
  <si>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</si>
  <si>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</si>
  <si>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</si>
  <si>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</si>
  <si>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</si>
  <si>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</si>
  <si>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</si>
  <si>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</si>
  <si>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</si>
  <si>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</si>
  <si>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</si>
  <si>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</si>
  <si>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</si>
  <si>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</si>
  <si>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</si>
  <si>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</si>
  <si>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</si>
  <si>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</si>
  <si>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</si>
  <si>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</si>
  <si>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</si>
  <si>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</si>
  <si>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</si>
  <si>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</si>
  <si>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</si>
  <si>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</si>
  <si>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</si>
  <si>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</si>
  <si>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</si>
  <si>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</si>
  <si>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</si>
  <si>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</si>
  <si>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</si>
  <si>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</si>
  <si>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</si>
  <si>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</si>
  <si>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</si>
  <si>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</si>
  <si>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</si>
  <si>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</si>
  <si>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</si>
  <si>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</si>
  <si>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</si>
  <si>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</si>
  <si>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</si>
  <si>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</si>
  <si>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</si>
  <si>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</si>
  <si>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</si>
  <si>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</si>
  <si>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</si>
  <si>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</si>
  <si>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</si>
  <si>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</si>
  <si>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</si>
  <si>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</si>
  <si>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</si>
  <si>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</si>
  <si>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</si>
  <si>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</si>
  <si>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</si>
  <si>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</si>
  <si>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</si>
  <si>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</si>
  <si>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</si>
  <si>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</si>
  <si>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</si>
  <si>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</si>
  <si>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</si>
  <si>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</si>
  <si>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</si>
  <si>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</si>
  <si>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</si>
  <si>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</si>
  <si>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</si>
  <si>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</si>
  <si>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</si>
  <si>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</si>
  <si>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</si>
  <si>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</si>
  <si>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</si>
  <si>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</si>
  <si>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</si>
  <si>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</si>
  <si>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</si>
  <si>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</si>
  <si>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</si>
  <si>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</si>
  <si>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</si>
  <si>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</si>
  <si>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</si>
  <si>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</si>
  <si>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</si>
  <si>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</si>
  <si>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</si>
  <si>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</si>
  <si>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</si>
  <si>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</si>
  <si>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</si>
  <si>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</si>
  <si>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</si>
  <si>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</si>
  <si>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</si>
  <si>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</si>
  <si>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</si>
  <si>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</si>
  <si>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</si>
  <si>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</si>
  <si>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</si>
  <si>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</si>
  <si>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</si>
  <si>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</si>
  <si>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</si>
  <si>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</si>
  <si>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</si>
  <si>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</si>
  <si>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</si>
  <si>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</si>
  <si>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</si>
  <si>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</si>
  <si>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</si>
  <si>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</si>
  <si>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</si>
  <si>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</si>
  <si>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</si>
  <si>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</si>
  <si>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</si>
  <si>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</si>
  <si>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</si>
  <si>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</si>
  <si>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</si>
  <si>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</si>
  <si>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</si>
  <si>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</si>
  <si>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</si>
  <si>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</si>
  <si>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</si>
  <si>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</si>
  <si>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</si>
  <si>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</si>
  <si>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</si>
  <si>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</si>
  <si>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</si>
  <si>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</si>
  <si>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</si>
  <si>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</si>
  <si>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</si>
  <si>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</si>
  <si>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</si>
  <si>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</si>
  <si>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</si>
  <si>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</si>
  <si>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</si>
  <si>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</si>
  <si>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</si>
  <si>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</si>
  <si>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</si>
  <si>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</si>
  <si>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</si>
  <si>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</si>
  <si>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</si>
  <si>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</si>
  <si>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</si>
  <si>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</si>
  <si>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</si>
  <si>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</si>
  <si>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</si>
  <si>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</si>
  <si>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</si>
  <si>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</si>
  <si>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</si>
  <si>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</si>
  <si>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</si>
  <si>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</si>
  <si>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</si>
  <si>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</si>
  <si>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</si>
  <si>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</si>
  <si>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</si>
  <si>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</si>
  <si>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</si>
  <si>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</si>
  <si>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</si>
  <si>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</si>
  <si>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</si>
  <si>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</si>
  <si>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</si>
  <si>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</si>
  <si>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</si>
  <si>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</si>
  <si>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</si>
  <si>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</si>
  <si>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</si>
  <si>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</si>
  <si>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</si>
  <si>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</si>
  <si>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</si>
  <si>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</si>
  <si>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</si>
  <si>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</si>
  <si>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</si>
  <si>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</si>
  <si>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</si>
  <si>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</si>
  <si>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</si>
  <si>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</si>
  <si>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</si>
  <si>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</si>
  <si>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</si>
  <si>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</si>
  <si>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</si>
  <si>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</si>
  <si>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</si>
  <si>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</si>
  <si>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</si>
  <si>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</si>
  <si>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</si>
  <si>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</si>
  <si>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</si>
  <si>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</si>
  <si>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</si>
  <si>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</si>
  <si>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</si>
  <si>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</si>
  <si>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</si>
  <si>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</si>
  <si>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</si>
  <si>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</si>
  <si>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</si>
  <si>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</si>
  <si>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</si>
  <si>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</si>
  <si>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</si>
  <si>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</si>
  <si>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</si>
  <si>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</si>
  <si>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</si>
  <si>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</si>
  <si>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</si>
  <si>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</si>
  <si>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</si>
  <si>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</si>
  <si>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</si>
  <si>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</si>
  <si>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</si>
  <si>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</si>
  <si>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</si>
  <si>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</si>
  <si>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</si>
  <si>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</si>
  <si>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</si>
  <si>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</si>
  <si>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</si>
  <si>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</si>
  <si>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</si>
  <si>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</si>
  <si>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</si>
  <si>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</si>
  <si>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</si>
  <si>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</si>
  <si>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</si>
  <si>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</si>
  <si>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</si>
  <si>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</si>
  <si>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</si>
  <si>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</si>
  <si>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</si>
  <si>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</si>
  <si>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</si>
  <si>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</si>
  <si>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</si>
  <si>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</si>
  <si>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</si>
  <si>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</si>
  <si>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</si>
  <si>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</si>
  <si>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</si>
  <si>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</si>
  <si>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</si>
  <si>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</si>
  <si>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</si>
  <si>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</si>
  <si>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</si>
  <si>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</si>
  <si>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</si>
  <si>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</si>
  <si>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</si>
  <si>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</si>
  <si>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</si>
  <si>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</si>
  <si>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</si>
  <si>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</si>
  <si>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</si>
  <si>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</si>
  <si>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</si>
  <si>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</si>
  <si>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</si>
  <si>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</si>
  <si>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</si>
  <si>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</si>
  <si>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</si>
  <si>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</si>
  <si>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</si>
  <si>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</si>
  <si>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</si>
  <si>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</si>
  <si>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</si>
  <si>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</si>
  <si>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</si>
  <si>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</si>
  <si>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</si>
  <si>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</si>
  <si>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</si>
  <si>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</si>
  <si>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</si>
  <si>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</si>
  <si>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</si>
  <si>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</si>
  <si>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</si>
  <si>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</si>
  <si>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</si>
  <si>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</si>
  <si>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</si>
  <si>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</si>
  <si>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</si>
  <si>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</si>
  <si>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</si>
  <si>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</si>
  <si>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</si>
  <si>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</si>
  <si>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</si>
  <si>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</si>
  <si>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</si>
  <si>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</si>
  <si>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</si>
  <si>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</si>
  <si>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</si>
  <si>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</si>
  <si>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</si>
  <si>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</si>
  <si>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</si>
  <si>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</si>
  <si>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</si>
  <si>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</si>
  <si>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</si>
  <si>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</si>
  <si>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</si>
  <si>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</si>
  <si>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</si>
  <si>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</si>
  <si>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</si>
  <si>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</si>
  <si>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</si>
  <si>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</si>
  <si>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</si>
  <si>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</si>
  <si>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</si>
  <si>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</si>
  <si>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</si>
  <si>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</si>
  <si>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</si>
  <si>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</si>
  <si>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</si>
  <si>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</si>
  <si>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</si>
  <si>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</si>
  <si>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</si>
  <si>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</si>
  <si>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</si>
  <si>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</si>
  <si>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</si>
  <si>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</si>
  <si>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</si>
  <si>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</si>
  <si>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</si>
  <si>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</si>
  <si>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</si>
  <si>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</si>
  <si>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</si>
  <si>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</si>
  <si>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</si>
  <si>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</si>
  <si>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</si>
  <si>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</si>
  <si>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</si>
  <si>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</si>
  <si>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</si>
  <si>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</si>
  <si>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</si>
  <si>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</si>
  <si>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</si>
  <si>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</si>
  <si>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</si>
  <si>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</si>
  <si>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</si>
  <si>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</si>
  <si>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</si>
  <si>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</si>
  <si>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</si>
  <si>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</si>
  <si>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</si>
  <si>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</si>
  <si>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</si>
  <si>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</si>
  <si>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</si>
  <si>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</si>
  <si>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</si>
  <si>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</si>
  <si>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</si>
  <si>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</si>
  <si>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</si>
  <si>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</si>
  <si>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</si>
  <si>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</si>
  <si>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</si>
  <si>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</si>
  <si>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</si>
  <si>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</si>
  <si>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</si>
  <si>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</si>
  <si>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</si>
  <si>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</si>
  <si>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</si>
  <si>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</si>
  <si>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</si>
  <si>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</si>
  <si>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</si>
  <si>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</si>
  <si>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</si>
  <si>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</si>
  <si>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</si>
  <si>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</si>
  <si>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</si>
  <si>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</si>
  <si>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</si>
  <si>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</si>
  <si>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</si>
  <si>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</si>
  <si>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</si>
  <si>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</si>
  <si>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</si>
  <si>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</si>
  <si>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</si>
  <si>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</si>
  <si>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</si>
  <si>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</si>
  <si>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</si>
  <si>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</si>
  <si>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</si>
  <si>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</si>
  <si>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</si>
  <si>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</si>
  <si>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</si>
  <si>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</si>
  <si>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</si>
  <si>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</si>
  <si>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</si>
  <si>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</si>
  <si>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</si>
  <si>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</si>
  <si>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</si>
  <si>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</si>
  <si>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</si>
  <si>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</si>
  <si>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</si>
  <si>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</si>
  <si>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</si>
  <si>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</si>
  <si>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</si>
  <si>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</si>
  <si>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</si>
  <si>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</si>
  <si>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</si>
  <si>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</si>
  <si>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</si>
  <si>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</si>
  <si>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</si>
  <si>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</si>
  <si>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</si>
  <si>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</si>
  <si>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</si>
  <si>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</si>
  <si>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</si>
  <si>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</si>
  <si>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</si>
  <si>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</si>
  <si>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</si>
  <si>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</si>
  <si>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</si>
  <si>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</si>
  <si>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</si>
  <si>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</si>
  <si>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</si>
  <si>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</si>
  <si>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</si>
  <si>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</si>
  <si>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</si>
  <si>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</si>
  <si>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</si>
  <si>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</si>
  <si>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</si>
  <si>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</si>
  <si>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</si>
  <si>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</si>
  <si>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</si>
  <si>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</si>
  <si>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</si>
  <si>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</si>
  <si>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</si>
  <si>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</si>
  <si>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</si>
  <si>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</si>
  <si>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</si>
  <si>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</si>
  <si>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</si>
  <si>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</si>
  <si>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</si>
  <si>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</si>
  <si>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</si>
  <si>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</si>
  <si>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</si>
  <si>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</si>
  <si>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</si>
  <si>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</si>
  <si>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</si>
  <si>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</si>
  <si>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</si>
  <si>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</si>
  <si>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</si>
  <si>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</si>
  <si>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</si>
  <si>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</si>
  <si>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</si>
  <si>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</si>
  <si>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</si>
  <si>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</si>
  <si>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</si>
  <si>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</si>
  <si>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</si>
  <si>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</si>
  <si>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</si>
  <si>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</si>
  <si>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</si>
  <si>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</si>
  <si>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</si>
  <si>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</si>
  <si>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</si>
  <si>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</si>
  <si>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</si>
  <si>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</si>
  <si>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</si>
  <si>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</si>
  <si>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</si>
  <si>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</si>
  <si>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</si>
  <si>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</si>
  <si>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</si>
  <si>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</si>
  <si>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</si>
  <si>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</si>
  <si>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</si>
  <si>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</si>
  <si>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</si>
  <si>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</si>
  <si>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</si>
  <si>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</si>
  <si>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</si>
  <si>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</si>
  <si>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</si>
  <si>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</si>
  <si>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</si>
  <si>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</si>
  <si>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</si>
  <si>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</si>
  <si>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</si>
  <si>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</si>
  <si>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</si>
  <si>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</si>
  <si>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</si>
  <si>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Investment/Item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</si>
  <si>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</si>
  <si>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</si>
  <si>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</si>
  <si>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</si>
  <si>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</si>
  <si>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</si>
  <si>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</si>
  <si>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</si>
  <si>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</si>
  <si>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</si>
  <si>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</si>
  <si>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</si>
  <si>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</si>
  <si>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</si>
  <si>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</si>
  <si>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</si>
  <si>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</si>
  <si>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</si>
  <si>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</si>
  <si>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</si>
  <si>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</si>
  <si>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</si>
  <si>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</si>
  <si>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</si>
  <si>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</si>
  <si>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</si>
  <si>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</si>
  <si>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</si>
  <si>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</si>
  <si>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</si>
  <si>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</si>
  <si>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</si>
  <si>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</si>
  <si>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</si>
  <si>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</si>
  <si>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</si>
  <si>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</si>
  <si>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</si>
  <si>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</si>
  <si>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</si>
  <si>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</si>
  <si>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</si>
  <si>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</si>
  <si>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</si>
  <si>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</si>
  <si>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</si>
  <si>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</si>
  <si>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</si>
  <si>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</si>
  <si>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</si>
  <si>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</si>
  <si>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</si>
  <si>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</si>
  <si>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</si>
  <si>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</si>
  <si>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</si>
  <si>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</si>
  <si>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</si>
  <si>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</si>
  <si>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</si>
  <si>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</si>
  <si>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</si>
  <si>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</si>
  <si>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</si>
  <si>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</si>
  <si>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</si>
  <si>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</si>
  <si>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</si>
  <si>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</si>
  <si>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</si>
  <si>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</si>
  <si>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</si>
  <si>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</si>
  <si>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</si>
  <si>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</si>
  <si>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</si>
  <si>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</si>
  <si>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</si>
  <si>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</si>
  <si>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</si>
  <si>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</si>
  <si>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</si>
  <si>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</si>
  <si>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</si>
  <si>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</si>
  <si>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</si>
  <si>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</si>
  <si>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</si>
  <si>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</si>
  <si>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</si>
  <si>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</si>
  <si>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</si>
  <si>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</si>
  <si>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</si>
  <si>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</si>
  <si>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</si>
  <si>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</si>
  <si>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</si>
  <si>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</si>
  <si>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</si>
  <si>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</si>
  <si>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</si>
  <si>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</si>
  <si>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</si>
  <si>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</si>
  <si>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</si>
  <si>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</si>
  <si>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</si>
  <si>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</si>
  <si>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</si>
  <si>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</si>
  <si>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</si>
  <si>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</si>
  <si>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</si>
  <si>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</si>
  <si>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</si>
  <si>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</si>
  <si>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</si>
  <si>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</si>
  <si>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</si>
  <si>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</si>
  <si>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</si>
  <si>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</si>
  <si>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</si>
  <si>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</si>
  <si>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</si>
  <si>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</si>
  <si>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</si>
  <si>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</si>
  <si>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</si>
  <si>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</si>
  <si>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</si>
  <si>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</si>
  <si>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</si>
  <si>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</si>
  <si>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</si>
  <si>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</si>
  <si>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</si>
  <si>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</si>
  <si>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</si>
  <si>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</si>
  <si>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</si>
  <si>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</si>
  <si>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</si>
  <si>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</si>
  <si>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</si>
  <si>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</si>
  <si>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</si>
  <si>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</si>
  <si>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</si>
  <si>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</si>
  <si>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</si>
  <si>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</si>
  <si>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</si>
  <si>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</si>
  <si>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</si>
  <si>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</si>
  <si>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</si>
  <si>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</si>
  <si>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</si>
  <si>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</si>
  <si>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</si>
  <si>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</si>
  <si>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</si>
  <si>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</si>
  <si>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</si>
  <si>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</si>
  <si>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</si>
  <si>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</si>
  <si>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</si>
  <si>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</si>
  <si>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</si>
  <si>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</si>
  <si>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</si>
  <si>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</si>
  <si>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</si>
  <si>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</si>
  <si>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</si>
  <si>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</si>
  <si>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</si>
  <si>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</si>
  <si>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</si>
  <si>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</si>
  <si>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</si>
  <si>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</si>
  <si>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</si>
  <si>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</si>
  <si>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</si>
  <si>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</si>
  <si>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</si>
  <si>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</si>
  <si>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</si>
  <si>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</si>
  <si>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</si>
  <si>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</si>
  <si>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</si>
  <si>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</si>
  <si>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</si>
  <si>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</si>
  <si>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</si>
  <si>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</si>
  <si>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</si>
  <si>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</si>
  <si>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</si>
  <si>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</si>
  <si>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</si>
  <si>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</si>
  <si>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</si>
  <si>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</si>
  <si>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</si>
  <si>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</si>
  <si>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</si>
  <si>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</si>
  <si>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</si>
  <si>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</si>
  <si>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</si>
  <si>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</si>
  <si>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</si>
  <si>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</si>
  <si>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</si>
  <si>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</si>
  <si>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</si>
  <si>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</si>
  <si>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</si>
  <si>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</si>
  <si>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</si>
  <si>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</si>
  <si>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</si>
  <si>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</si>
  <si>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</si>
  <si>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</si>
  <si>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</si>
  <si>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</si>
  <si>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</si>
  <si>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</si>
  <si>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</si>
  <si>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</si>
  <si>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</si>
  <si>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</si>
  <si>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</si>
  <si>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</si>
  <si>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</si>
  <si>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</si>
  <si>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</si>
  <si>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</si>
  <si>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</si>
  <si>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</si>
  <si>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</si>
  <si>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</si>
  <si>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</si>
  <si>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</si>
  <si>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</si>
  <si>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</si>
  <si>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</si>
  <si>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</si>
  <si>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</si>
  <si>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</si>
  <si>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</si>
  <si>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</si>
  <si>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</si>
  <si>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</si>
  <si>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</si>
  <si>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</si>
  <si>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</si>
  <si>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</si>
  <si>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</si>
  <si>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</si>
  <si>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</si>
  <si>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</si>
  <si>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</si>
  <si>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</si>
  <si>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</si>
  <si>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</si>
  <si>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</si>
  <si>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</si>
  <si>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</si>
  <si>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</si>
  <si>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</si>
  <si>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</si>
  <si>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</si>
  <si>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</si>
  <si>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</si>
  <si>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</si>
  <si>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</si>
  <si>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</si>
  <si>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</si>
  <si>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</si>
  <si>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</si>
  <si>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</si>
  <si>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</si>
  <si>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</si>
  <si>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</si>
  <si>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</si>
  <si>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</si>
  <si>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</si>
  <si>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</si>
  <si>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</si>
  <si>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</si>
  <si>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</si>
  <si>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</si>
  <si>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</si>
  <si>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</si>
  <si>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</si>
  <si>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</si>
  <si>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</si>
  <si>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</si>
  <si>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</si>
  <si>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</si>
  <si>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</si>
  <si>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</si>
  <si>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</si>
  <si>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</si>
  <si>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</si>
  <si>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</si>
  <si>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</si>
  <si>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</si>
  <si>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</si>
  <si>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</si>
  <si>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</si>
  <si>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</si>
  <si>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</si>
  <si>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</si>
  <si>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</si>
  <si>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</si>
  <si>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</si>
  <si>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</si>
  <si>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</si>
  <si>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</si>
  <si>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</si>
  <si>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</si>
  <si>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</si>
  <si>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</si>
  <si>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</si>
  <si>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</si>
  <si>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</si>
  <si>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</si>
  <si>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</si>
  <si>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</si>
  <si>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</si>
  <si>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</si>
  <si>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</si>
  <si>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</si>
  <si>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</si>
  <si>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</si>
  <si>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</si>
  <si>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</si>
  <si>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</si>
  <si>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</si>
  <si>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</si>
  <si>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</si>
  <si>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</si>
  <si>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</si>
  <si>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</si>
  <si>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</si>
  <si>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</si>
  <si>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</si>
  <si>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</si>
  <si>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</si>
  <si>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</si>
  <si>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</si>
  <si>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</si>
  <si>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</si>
  <si>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</si>
  <si>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</si>
  <si>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</si>
  <si>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</si>
  <si>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</si>
  <si>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</si>
  <si>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</si>
  <si>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</si>
  <si>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</si>
  <si>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</si>
  <si>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</si>
  <si>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</si>
  <si>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</si>
  <si>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</si>
  <si>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</si>
  <si>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</si>
  <si>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</si>
  <si>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</si>
  <si>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</si>
  <si>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</si>
  <si>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</si>
  <si>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</si>
  <si>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</si>
  <si>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</si>
  <si>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</si>
  <si>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</si>
  <si>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</si>
  <si>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</si>
  <si>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</si>
  <si>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</si>
  <si>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</si>
  <si>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</si>
  <si>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</si>
  <si>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</si>
  <si>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</si>
  <si>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</si>
  <si>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</si>
  <si>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</si>
  <si>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</si>
  <si>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</si>
  <si>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</si>
  <si>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</si>
  <si>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</si>
  <si>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</si>
  <si>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</si>
  <si>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</si>
  <si>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</si>
  <si>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</si>
  <si>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</si>
  <si>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</si>
  <si>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</si>
  <si>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</si>
  <si>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</si>
  <si>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</si>
  <si>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</si>
  <si>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</si>
  <si>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</si>
  <si>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</si>
  <si>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</si>
  <si>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</si>
  <si>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</si>
  <si>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</si>
  <si>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</si>
  <si>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</si>
  <si>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</si>
  <si>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</si>
  <si>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</si>
  <si>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</si>
  <si>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</si>
  <si>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</si>
  <si>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</si>
  <si>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</si>
  <si>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</si>
  <si>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</si>
  <si>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</si>
  <si>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</si>
  <si>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</si>
  <si>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</si>
  <si>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</si>
  <si>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</si>
  <si>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</si>
  <si>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</si>
  <si>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</si>
  <si>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</si>
  <si>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</si>
  <si>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</si>
  <si>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</si>
  <si>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</si>
  <si>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</si>
  <si>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</si>
  <si>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</si>
  <si>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</si>
  <si>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</si>
  <si>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</si>
  <si>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</si>
  <si>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</si>
  <si>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</si>
  <si>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</si>
  <si>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</si>
  <si>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</si>
  <si>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</si>
  <si>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</si>
  <si>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</si>
  <si>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</si>
  <si>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</si>
  <si>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</si>
  <si>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</si>
  <si>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</si>
  <si>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</si>
  <si>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</si>
  <si>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</si>
  <si>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</si>
  <si>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</si>
  <si>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</si>
  <si>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</si>
  <si>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</si>
  <si>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</si>
  <si>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</si>
  <si>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</si>
  <si>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</si>
  <si>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</si>
  <si>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</si>
  <si>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</si>
  <si>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</si>
  <si>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</si>
  <si>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</si>
  <si>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</si>
  <si>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</si>
  <si>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</si>
  <si>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</si>
  <si>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</si>
  <si>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</si>
  <si>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</si>
  <si>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</si>
  <si>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</si>
  <si>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</si>
  <si>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</si>
  <si>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</si>
  <si>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</si>
  <si>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</si>
  <si>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</si>
  <si>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</si>
  <si>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</si>
  <si>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</si>
  <si>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</si>
  <si>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</si>
  <si>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</si>
  <si>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</si>
  <si>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</si>
  <si>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</si>
  <si>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</si>
  <si>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</si>
  <si>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</si>
  <si>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</si>
  <si>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</si>
  <si>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</si>
  <si>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</si>
  <si>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</si>
  <si>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</si>
  <si>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</si>
  <si>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</si>
  <si>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</si>
  <si>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</si>
  <si>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</si>
  <si>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</si>
  <si>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</si>
  <si>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</si>
  <si>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</si>
  <si>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</si>
  <si>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</si>
  <si>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</si>
  <si>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</si>
  <si>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</si>
  <si>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</si>
  <si>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</si>
  <si>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</si>
  <si>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</si>
  <si>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</si>
  <si>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</si>
  <si>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</si>
  <si>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</si>
  <si>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</si>
  <si>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</si>
  <si>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</si>
  <si>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</si>
  <si>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</si>
  <si>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</si>
  <si>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</si>
  <si>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</si>
  <si>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</si>
  <si>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</si>
  <si>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</si>
  <si>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</si>
  <si>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</si>
  <si>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</si>
  <si>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</si>
  <si>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</si>
  <si>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</si>
  <si>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</si>
  <si>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</si>
  <si>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</si>
  <si>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</si>
  <si>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</si>
  <si>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</si>
  <si>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</si>
  <si>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</si>
  <si>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</si>
  <si>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</si>
  <si>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</si>
  <si>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</si>
  <si>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</si>
  <si>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</si>
  <si>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</si>
  <si>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</si>
  <si>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</si>
  <si>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</si>
  <si>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</si>
  <si>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</si>
  <si>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</si>
  <si>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</si>
  <si>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</si>
  <si>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</si>
  <si>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</si>
  <si>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</si>
  <si>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</si>
  <si>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</si>
  <si>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</si>
  <si>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</si>
  <si>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</si>
  <si>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</si>
  <si>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</si>
  <si>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</si>
  <si>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</si>
  <si>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</si>
  <si>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</si>
  <si>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</si>
  <si>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</si>
  <si>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</si>
  <si>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</si>
  <si>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</si>
  <si>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</si>
  <si>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</si>
  <si>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</si>
  <si>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</si>
  <si>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</si>
  <si>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</si>
  <si>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</si>
  <si>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</si>
  <si>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</si>
  <si>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</si>
  <si>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</si>
  <si>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</si>
  <si>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</si>
  <si>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</si>
  <si>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</si>
  <si>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</si>
  <si>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</si>
  <si>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</si>
  <si>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</si>
  <si>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</si>
  <si>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</si>
  <si>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</si>
  <si>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</si>
  <si>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</si>
  <si>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</si>
  <si>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</si>
  <si>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</si>
  <si>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</si>
  <si>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</si>
  <si>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</si>
  <si>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</si>
  <si>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</si>
  <si>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</si>
  <si>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</si>
  <si>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</si>
  <si>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</si>
  <si>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</si>
  <si>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</si>
  <si>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</si>
  <si>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</si>
  <si>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</si>
  <si>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</si>
  <si>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</si>
  <si>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</si>
  <si>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</si>
  <si>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</si>
  <si>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</si>
  <si>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</si>
  <si>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</si>
  <si>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</si>
  <si>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</si>
  <si>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</si>
  <si>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</si>
  <si>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</si>
  <si>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</si>
  <si>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</si>
  <si>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</si>
  <si>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</si>
  <si>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</si>
  <si>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</si>
  <si>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</si>
  <si>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</si>
  <si>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</si>
  <si>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</si>
  <si>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</si>
  <si>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</si>
  <si>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</si>
  <si>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</si>
  <si>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</si>
  <si>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</si>
  <si>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</si>
  <si>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</si>
  <si>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</si>
  <si>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</si>
  <si>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</si>
  <si>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</si>
  <si>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</si>
  <si>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</si>
  <si>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</si>
  <si>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</si>
  <si>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</si>
  <si>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</si>
  <si>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</si>
  <si>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</si>
  <si>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</si>
  <si>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</si>
  <si>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</si>
  <si>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</si>
  <si>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</si>
  <si>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</si>
  <si>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</si>
  <si>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</si>
  <si>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</si>
  <si>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</si>
  <si>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</si>
  <si>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</si>
  <si>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</si>
  <si>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</si>
  <si>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</si>
  <si>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</si>
  <si>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</si>
  <si>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</si>
  <si>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</si>
  <si>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</si>
  <si>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</si>
  <si>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</si>
  <si>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</si>
  <si>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</si>
  <si>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</si>
  <si>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</si>
  <si>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</si>
  <si>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</si>
  <si>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</si>
  <si>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</si>
  <si>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</si>
  <si>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</si>
  <si>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</si>
  <si>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</si>
  <si>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</si>
  <si>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</si>
  <si>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</si>
  <si>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</si>
  <si>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</si>
  <si>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</si>
  <si>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</si>
  <si>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</si>
  <si>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</si>
  <si>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</si>
  <si>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</si>
  <si>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</si>
  <si>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</si>
  <si>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</si>
  <si>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</si>
  <si>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</si>
  <si>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</si>
  <si>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</si>
  <si>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</si>
  <si>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</si>
  <si>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</si>
  <si>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</si>
  <si>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</si>
  <si>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</si>
  <si>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</si>
  <si>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</si>
  <si>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</si>
  <si>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</si>
  <si>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</si>
  <si>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</si>
  <si>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</si>
  <si>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</si>
  <si>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</si>
  <si>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</si>
  <si>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</si>
  <si>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</si>
  <si>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</si>
  <si>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</si>
  <si>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</si>
  <si>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</si>
  <si>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</si>
  <si>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</si>
  <si>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</si>
  <si>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</si>
  <si>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</si>
  <si>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</si>
  <si>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</si>
  <si>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</si>
  <si>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</si>
  <si>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</si>
  <si>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</si>
  <si>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</si>
  <si>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</si>
  <si>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</si>
  <si>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</si>
  <si>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</si>
  <si>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</si>
  <si>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</si>
  <si>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</si>
  <si>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</si>
  <si>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</si>
  <si>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</si>
  <si>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</si>
  <si>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</si>
  <si>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</si>
  <si>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</si>
  <si>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</si>
  <si>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</si>
  <si>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</si>
  <si>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</si>
  <si>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</si>
  <si>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</si>
  <si>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</si>
  <si>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</si>
  <si>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</si>
  <si>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</si>
  <si>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</si>
  <si>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</si>
  <si>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</si>
  <si>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</si>
  <si>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</si>
  <si>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</si>
  <si>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</si>
  <si>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</si>
  <si>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</si>
  <si>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</si>
  <si>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</si>
  <si>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</si>
  <si>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</si>
  <si>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</si>
  <si>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</si>
  <si>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</si>
  <si>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</si>
  <si>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</si>
  <si>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</si>
  <si>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</si>
  <si>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</si>
  <si>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</si>
  <si>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</si>
  <si>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</si>
  <si>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</si>
  <si>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</si>
  <si>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</si>
  <si>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</si>
  <si>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</si>
  <si>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</si>
  <si>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</si>
  <si>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</si>
  <si>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</si>
  <si>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</si>
  <si>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</si>
  <si>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</si>
  <si>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</si>
  <si>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</si>
  <si>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</si>
  <si>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</si>
  <si>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</si>
  <si>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</si>
  <si>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</si>
  <si>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</si>
  <si>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</si>
  <si>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</si>
  <si>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</si>
  <si>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</si>
  <si>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</si>
  <si>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</si>
  <si>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</si>
  <si>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</si>
  <si>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</si>
  <si>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</si>
  <si>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</si>
  <si>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</si>
  <si>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</si>
  <si>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</si>
  <si>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</si>
  <si>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</si>
  <si>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</si>
  <si>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</si>
  <si>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</si>
  <si>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</si>
  <si>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</si>
  <si>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</si>
  <si>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</si>
  <si>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</si>
  <si>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</si>
  <si>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</si>
  <si>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</si>
  <si>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</si>
  <si>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</si>
  <si>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</si>
  <si>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</si>
  <si>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</si>
  <si>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</si>
  <si>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</si>
  <si>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</si>
  <si>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</si>
  <si>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</si>
  <si>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</si>
  <si>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</si>
  <si>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</si>
  <si>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</si>
  <si>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</si>
  <si>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</si>
  <si>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</si>
  <si>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</si>
  <si>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</si>
  <si>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</si>
  <si>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</si>
  <si>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</si>
  <si>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</si>
  <si>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</si>
  <si>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</si>
  <si>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</si>
  <si>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</si>
  <si>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</si>
  <si>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</si>
  <si>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</si>
  <si>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</si>
  <si>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</si>
  <si>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</si>
  <si>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</si>
  <si>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</si>
  <si>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</si>
  <si>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</si>
  <si>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</si>
  <si>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</si>
  <si>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</si>
  <si>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</si>
  <si>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</si>
  <si>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</si>
  <si>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</si>
  <si>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</si>
  <si>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</si>
  <si>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</si>
  <si>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</si>
  <si>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</si>
  <si>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</si>
  <si>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</si>
  <si>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</si>
  <si>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</si>
  <si>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</si>
  <si>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</si>
  <si>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</si>
  <si>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</si>
  <si>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</si>
  <si>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</si>
  <si>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</si>
  <si>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</si>
  <si>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</si>
  <si>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</si>
  <si>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</si>
  <si>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</si>
  <si>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</si>
  <si>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</si>
  <si>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</si>
  <si>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</si>
  <si>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</si>
  <si>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</si>
  <si>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</si>
  <si>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</si>
  <si>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</si>
  <si>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</si>
  <si>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</si>
  <si>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</si>
  <si>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</si>
  <si>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</si>
  <si>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</si>
  <si>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</si>
  <si>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</si>
  <si>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</si>
  <si>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</si>
  <si>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</si>
  <si>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</si>
  <si>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</si>
  <si>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</si>
  <si>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</si>
  <si>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</si>
  <si>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</si>
  <si>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</si>
  <si>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</si>
  <si>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</si>
  <si>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</si>
  <si>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</si>
  <si>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</si>
  <si>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</si>
  <si>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</si>
  <si>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</si>
  <si>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</si>
  <si>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</si>
  <si>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</si>
  <si>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</si>
  <si>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</si>
  <si>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</si>
  <si>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</si>
  <si>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</si>
  <si>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</si>
  <si>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</si>
  <si>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</si>
  <si>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</si>
  <si>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</si>
  <si>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</si>
  <si>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</si>
  <si>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</si>
  <si>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</si>
  <si>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</si>
  <si>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</si>
  <si>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</si>
  <si>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</si>
  <si>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</si>
  <si>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</si>
  <si>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</si>
  <si>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</si>
  <si>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</si>
  <si>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</si>
  <si>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</si>
  <si>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</si>
  <si>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</si>
  <si>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</si>
  <si>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</si>
  <si>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</si>
  <si>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</si>
  <si>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</si>
  <si>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</si>
  <si>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</si>
  <si>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</si>
  <si>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</si>
  <si>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</si>
  <si>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</si>
  <si>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</si>
  <si>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</si>
  <si>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</si>
  <si>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</si>
  <si>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</si>
  <si>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</si>
  <si>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</si>
  <si>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</si>
  <si>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</si>
  <si>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</si>
  <si>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</si>
  <si>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</si>
  <si>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</si>
  <si>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</si>
  <si>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</si>
  <si>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</si>
  <si>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</si>
  <si>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</si>
  <si>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</si>
  <si>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</si>
  <si>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</si>
  <si>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</si>
  <si>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</si>
  <si>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</si>
  <si>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</si>
  <si>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</si>
  <si>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</si>
  <si>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</si>
  <si>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</si>
  <si>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</si>
  <si>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</si>
  <si>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</si>
  <si>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</si>
  <si>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</si>
  <si>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</si>
  <si>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</si>
  <si>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</si>
  <si>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</si>
  <si>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</si>
  <si>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</si>
  <si>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</si>
  <si>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</si>
  <si>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</si>
  <si>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</si>
  <si>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</si>
  <si>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</si>
  <si>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</si>
  <si>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</si>
  <si>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</si>
  <si>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</si>
  <si>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</si>
  <si>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</si>
  <si>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</si>
  <si>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</si>
  <si>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</si>
  <si>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</si>
  <si>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</si>
  <si>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</si>
  <si>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</si>
  <si>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</si>
  <si>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</si>
  <si>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</si>
  <si>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</si>
  <si>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</si>
  <si>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</si>
  <si>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</si>
  <si>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</si>
  <si>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</si>
  <si>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</si>
  <si>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</si>
  <si>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</si>
  <si>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</si>
  <si>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</si>
  <si>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</si>
  <si>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</si>
  <si>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</si>
  <si>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</si>
  <si>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</si>
  <si>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</si>
  <si>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</si>
  <si>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</si>
  <si>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</si>
  <si>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</si>
  <si>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</si>
  <si>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</si>
  <si>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</si>
  <si>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</si>
  <si>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</si>
  <si>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</si>
  <si>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</si>
  <si>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</si>
  <si>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</si>
  <si>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</si>
  <si>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</si>
  <si>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</si>
  <si>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</si>
  <si>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</si>
  <si>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</si>
  <si>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</si>
  <si>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</si>
  <si>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</si>
  <si>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</si>
  <si>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</si>
  <si>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</si>
  <si>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</si>
  <si>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</si>
  <si>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</si>
  <si>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</si>
  <si>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</si>
  <si>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</si>
  <si>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</si>
  <si>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</si>
  <si>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</si>
  <si>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</si>
  <si>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</si>
  <si>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</si>
  <si>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</si>
  <si>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</si>
  <si>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</si>
  <si>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</si>
  <si>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</si>
  <si>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</si>
  <si>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</si>
  <si>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</si>
  <si>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</si>
  <si>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</si>
  <si>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</si>
  <si>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</si>
  <si>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</si>
  <si>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</si>
  <si>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</si>
  <si>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</si>
  <si>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</si>
  <si>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</si>
  <si>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</si>
  <si>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</si>
  <si>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</si>
  <si>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</si>
  <si>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</si>
  <si>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</si>
  <si>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</si>
  <si>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</si>
  <si>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</si>
  <si>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</si>
  <si>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</si>
  <si>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</si>
  <si>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</si>
  <si>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</si>
  <si>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</si>
  <si>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</si>
  <si>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</si>
  <si>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</si>
  <si>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</si>
  <si>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</si>
  <si>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</si>
  <si>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</si>
  <si>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</si>
  <si>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</si>
  <si>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</si>
  <si>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</si>
  <si>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</si>
  <si>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</si>
  <si>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</si>
  <si>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</si>
  <si>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</si>
  <si>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</si>
  <si>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</si>
  <si>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</si>
  <si>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</si>
  <si>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</si>
  <si>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</si>
  <si>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</si>
  <si>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</si>
  <si>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</si>
  <si>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</si>
  <si>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</si>
  <si>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</si>
  <si>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</si>
  <si>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</si>
  <si>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</si>
  <si>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</si>
  <si>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</si>
  <si>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</si>
  <si>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</si>
  <si>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</si>
  <si>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</si>
  <si>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</si>
  <si>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</si>
  <si>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</si>
  <si>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</si>
  <si>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</si>
  <si>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</si>
  <si>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</si>
  <si>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</si>
  <si>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</si>
  <si>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</si>
  <si>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</si>
  <si>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</si>
  <si>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</si>
  <si>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</si>
  <si>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</si>
  <si>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</si>
  <si>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</si>
  <si>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</si>
  <si>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</si>
  <si>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</si>
  <si>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</si>
  <si>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</si>
  <si>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</si>
  <si>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</si>
  <si>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</si>
  <si>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</si>
  <si>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</si>
  <si>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</si>
  <si>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</si>
  <si>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</si>
  <si>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</si>
  <si>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</si>
  <si>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</si>
  <si>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</si>
  <si>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</si>
  <si>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</si>
  <si>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</si>
  <si>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</si>
  <si>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</si>
  <si>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</si>
  <si>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</si>
  <si>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</si>
  <si>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</si>
  <si>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</si>
  <si>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</si>
  <si>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</si>
  <si>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</si>
  <si>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</si>
  <si>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</si>
  <si>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</si>
  <si>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</si>
  <si>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</si>
  <si>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</si>
  <si>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</si>
  <si>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</si>
  <si>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</si>
  <si>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</si>
  <si>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</si>
  <si>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</si>
  <si>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</si>
  <si>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</si>
  <si>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</si>
  <si>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</si>
  <si>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</si>
  <si>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</si>
  <si>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</si>
  <si>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</si>
  <si>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</si>
  <si>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</si>
  <si>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</si>
  <si>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</si>
  <si>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</si>
  <si>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</si>
  <si>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</si>
  <si>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</si>
  <si>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</si>
  <si>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</si>
  <si>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</si>
  <si>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</si>
  <si>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</si>
  <si>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</si>
  <si>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</si>
  <si>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</si>
  <si>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</si>
  <si>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</si>
  <si>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</si>
  <si>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</si>
  <si>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</si>
  <si>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</si>
  <si>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</si>
  <si>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</si>
  <si>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</si>
  <si>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</si>
  <si>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</si>
  <si>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</si>
  <si>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</si>
  <si>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</si>
  <si>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</si>
  <si>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</si>
  <si>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</si>
  <si>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</si>
  <si>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</si>
  <si>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</si>
  <si>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</si>
  <si>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</si>
  <si>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</si>
  <si>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</si>
  <si>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</si>
  <si>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</si>
  <si>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</si>
  <si>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</si>
  <si>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</si>
  <si>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</si>
  <si>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</si>
  <si>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</si>
  <si>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</si>
  <si>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</si>
  <si>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</si>
  <si>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</si>
  <si>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</si>
  <si>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</si>
  <si>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</si>
  <si>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</si>
  <si>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</si>
  <si>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</si>
  <si>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</si>
  <si>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</si>
  <si>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</si>
  <si>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</si>
  <si>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</si>
  <si>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</si>
  <si>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</si>
  <si>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</si>
  <si>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</si>
  <si>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</si>
  <si>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</si>
  <si>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</si>
  <si>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</si>
  <si>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</si>
  <si>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</si>
  <si>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</si>
  <si>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</si>
  <si>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</si>
  <si>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</si>
  <si>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</si>
  <si>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</si>
  <si>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</si>
  <si>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</si>
  <si>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</si>
  <si>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</si>
  <si>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</si>
  <si>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</si>
  <si>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</si>
  <si>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</si>
  <si>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</si>
  <si>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</si>
  <si>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</si>
  <si>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</si>
  <si>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</si>
  <si>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</si>
  <si>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</si>
  <si>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</si>
  <si>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</si>
  <si>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</si>
  <si>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</si>
  <si>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</si>
  <si>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</si>
  <si>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</si>
  <si>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</si>
  <si>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</si>
  <si>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</si>
  <si>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</si>
  <si>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</si>
  <si>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</si>
  <si>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</si>
  <si>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</si>
  <si>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</si>
  <si>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</si>
  <si>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</si>
  <si>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</si>
  <si>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</si>
  <si>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</si>
  <si>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</si>
  <si>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</si>
  <si>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</si>
  <si>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</si>
  <si>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</si>
  <si>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</si>
  <si>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</si>
  <si>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</si>
  <si>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</si>
  <si>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</si>
  <si>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</si>
  <si>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</si>
  <si>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</si>
  <si>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</si>
  <si>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</si>
  <si>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</si>
  <si>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</si>
  <si>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</si>
  <si>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</si>
  <si>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</si>
  <si>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</si>
  <si>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</si>
  <si>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</si>
  <si>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</si>
  <si>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</si>
  <si>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</si>
  <si>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</si>
  <si>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</si>
  <si>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</si>
  <si>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</si>
  <si>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</si>
  <si>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</si>
  <si>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</si>
  <si>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</si>
  <si>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</si>
  <si>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</si>
  <si>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</si>
  <si>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</si>
  <si>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</si>
  <si>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</si>
  <si>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</si>
  <si>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</si>
  <si>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</si>
  <si>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</si>
  <si>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</si>
  <si>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</si>
  <si>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</si>
  <si>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</si>
  <si>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</si>
  <si>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</si>
  <si>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</si>
  <si>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</si>
  <si>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</si>
  <si>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</si>
  <si>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</si>
  <si>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</si>
  <si>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</si>
  <si>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</si>
  <si>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</si>
  <si>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</si>
  <si>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</si>
  <si>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</si>
  <si>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</si>
  <si>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</si>
  <si>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</si>
  <si>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</si>
  <si>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</si>
  <si>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</si>
  <si>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</si>
  <si>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</si>
  <si>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</si>
  <si>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</si>
  <si>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</si>
  <si>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</si>
  <si>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</si>
  <si>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</si>
  <si>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</si>
  <si>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</si>
  <si>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</si>
  <si>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</si>
  <si>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</si>
  <si>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</si>
  <si>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</si>
  <si>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</si>
  <si>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</si>
  <si>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</si>
  <si>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</si>
  <si>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</si>
  <si>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</si>
  <si>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</si>
  <si>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</si>
  <si>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</si>
  <si>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</si>
  <si>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</si>
  <si>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</si>
  <si>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</si>
  <si>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</si>
  <si>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</si>
  <si>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</si>
  <si>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</si>
  <si>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</si>
  <si>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</si>
  <si>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</si>
  <si>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</si>
  <si>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</si>
  <si>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</si>
  <si>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</si>
  <si>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</si>
  <si>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</si>
  <si>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</si>
  <si>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</si>
  <si>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</si>
  <si>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</si>
  <si>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</si>
  <si>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</si>
  <si>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</si>
  <si>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</si>
  <si>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</si>
  <si>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</si>
  <si>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</si>
  <si>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</si>
  <si>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</si>
  <si>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</si>
  <si>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</si>
  <si>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</si>
  <si>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</si>
  <si>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</si>
  <si>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</si>
  <si>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</si>
  <si>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</si>
  <si>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</si>
  <si>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</si>
  <si>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</si>
  <si>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</si>
  <si>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</si>
  <si>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</si>
  <si>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</si>
  <si>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</si>
  <si>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</si>
  <si>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</si>
  <si>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</si>
  <si>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</si>
  <si>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</si>
  <si>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</si>
  <si>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</si>
  <si>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</si>
  <si>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</si>
  <si>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</si>
  <si>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</si>
  <si>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</si>
  <si>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</si>
  <si>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</si>
  <si>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</si>
  <si>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</si>
  <si>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</si>
  <si>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</si>
  <si>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</si>
  <si>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</si>
  <si>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</si>
  <si>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</si>
  <si>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</si>
  <si>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</si>
  <si>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</si>
  <si>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</si>
  <si>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</si>
  <si>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</si>
  <si>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</si>
  <si>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</si>
  <si>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</si>
  <si>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</si>
  <si>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</si>
  <si>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</si>
  <si>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</si>
  <si>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</si>
  <si>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</si>
  <si>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</si>
  <si>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</si>
  <si>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</si>
  <si>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</si>
  <si>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</si>
  <si>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</si>
  <si>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</si>
  <si>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</si>
  <si>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</si>
  <si>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</si>
  <si>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</si>
  <si>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</si>
  <si>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</si>
  <si>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</si>
  <si>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</si>
  <si>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</si>
  <si>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</si>
  <si>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</si>
  <si>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</si>
  <si>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</si>
  <si>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</si>
  <si>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</si>
  <si>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</si>
  <si>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</si>
  <si>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</si>
  <si>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</si>
  <si>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</si>
  <si>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</si>
  <si>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</si>
  <si>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</si>
  <si>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</si>
  <si>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</si>
  <si>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</si>
  <si>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</si>
  <si>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</si>
  <si>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</si>
  <si>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</si>
  <si>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</si>
  <si>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</si>
  <si>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</si>
  <si>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</si>
  <si>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</si>
  <si>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</si>
  <si>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</si>
  <si>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</si>
  <si>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</si>
  <si>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</si>
  <si>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</si>
  <si>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</si>
  <si>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</si>
  <si>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</si>
  <si>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</si>
  <si>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</si>
  <si>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</si>
  <si>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</si>
  <si>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</si>
  <si>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</si>
  <si>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</si>
  <si>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</si>
  <si>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</si>
  <si>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</si>
  <si>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</si>
  <si>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</si>
  <si>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</si>
  <si>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</si>
  <si>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</si>
  <si>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</si>
  <si>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</si>
  <si>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</si>
  <si>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</si>
  <si>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</si>
  <si>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</si>
  <si>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</si>
  <si>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</si>
  <si>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</si>
  <si>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</si>
  <si>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</si>
  <si>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</si>
  <si>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</si>
  <si>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</si>
  <si>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</si>
  <si>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</si>
  <si>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</si>
  <si>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</si>
  <si>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</si>
  <si>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</si>
  <si>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</si>
  <si>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</si>
  <si>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</si>
  <si>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</si>
  <si>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</si>
  <si>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</si>
  <si>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</si>
  <si>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</si>
  <si>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</si>
  <si>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</si>
  <si>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</si>
  <si>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</si>
  <si>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</si>
  <si>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</si>
  <si>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</si>
  <si>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</si>
  <si>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</si>
  <si>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</si>
  <si>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</si>
  <si>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</si>
  <si>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</si>
  <si>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</si>
  <si>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</si>
  <si>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</si>
  <si>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</si>
  <si>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</si>
  <si>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</si>
  <si>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</si>
  <si>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</si>
  <si>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</si>
  <si>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</si>
  <si>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</si>
  <si>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</si>
  <si>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</si>
  <si>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</si>
  <si>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</si>
  <si>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</si>
  <si>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</si>
  <si>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</si>
  <si>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</si>
  <si>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</si>
  <si>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</si>
  <si>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</si>
  <si>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</si>
  <si>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</si>
  <si>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</si>
  <si>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</si>
  <si>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</si>
  <si>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</si>
  <si>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</si>
  <si>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</si>
  <si>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</si>
  <si>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</si>
  <si>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</si>
  <si>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</si>
  <si>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</si>
  <si>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</si>
  <si>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</si>
  <si>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</si>
  <si>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</si>
  <si>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</si>
  <si>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</si>
  <si>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</si>
  <si>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</si>
  <si>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</si>
  <si>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</si>
  <si>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</si>
  <si>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</si>
  <si>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</si>
  <si>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</si>
  <si>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</si>
  <si>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</si>
  <si>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</si>
  <si>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</si>
  <si>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</si>
  <si>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</si>
  <si>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</si>
  <si>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</si>
  <si>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</si>
  <si>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</si>
  <si>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</si>
  <si>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</si>
  <si>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</si>
  <si>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</si>
  <si>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</si>
  <si>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</si>
  <si>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</si>
  <si>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</si>
  <si>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</si>
  <si>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</si>
  <si>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</si>
  <si>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</si>
  <si>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</si>
  <si>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</si>
  <si>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</si>
  <si>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</si>
  <si>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</si>
  <si>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</si>
  <si>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</si>
  <si>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</si>
  <si>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</si>
  <si>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</si>
  <si>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</si>
  <si>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</si>
  <si>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</si>
  <si>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</si>
  <si>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</si>
  <si>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</si>
  <si>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</si>
  <si>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</si>
  <si>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</si>
  <si>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</si>
  <si>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</si>
  <si>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</si>
  <si>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</si>
  <si>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</si>
  <si>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</si>
  <si>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</si>
  <si>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</si>
  <si>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</si>
  <si>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</si>
  <si>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</si>
  <si>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</si>
  <si>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</si>
  <si>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</si>
  <si>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</si>
  <si>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</si>
  <si>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</si>
  <si>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</si>
  <si>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</si>
  <si>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</si>
  <si>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</si>
  <si>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</si>
  <si>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</si>
  <si>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</si>
  <si>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</si>
  <si>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</si>
  <si>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</si>
  <si>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</si>
  <si>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</si>
  <si>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</si>
  <si>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</si>
  <si>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</si>
  <si>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</si>
  <si>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</si>
  <si>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</si>
  <si>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</si>
  <si>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</si>
  <si>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</si>
  <si>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</si>
  <si>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</si>
  <si>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</si>
  <si>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</si>
  <si>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</si>
  <si>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</si>
  <si>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</si>
  <si>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</si>
  <si>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</si>
  <si>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</si>
  <si>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</si>
  <si>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</si>
  <si>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</si>
  <si>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</si>
  <si>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</si>
  <si>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</si>
  <si>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</si>
  <si>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</si>
  <si>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</si>
  <si>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</si>
  <si>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</si>
  <si>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</si>
  <si>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</si>
  <si>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</si>
  <si>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</si>
  <si>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</si>
  <si>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</si>
  <si>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</si>
  <si>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</si>
  <si>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</si>
  <si>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</si>
  <si>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</si>
  <si>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</si>
  <si>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</si>
  <si>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</si>
  <si>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</si>
  <si>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</si>
  <si>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</si>
  <si>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</si>
  <si>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</si>
  <si>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</si>
  <si>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</si>
  <si>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</si>
  <si>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</si>
  <si>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</si>
  <si>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</si>
  <si>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</si>
  <si>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</si>
  <si>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</si>
  <si>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</si>
  <si>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</si>
  <si>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</si>
  <si>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</si>
  <si>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</si>
  <si>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</si>
  <si>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</si>
  <si>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</si>
  <si>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</si>
  <si>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</si>
  <si>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</si>
  <si>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</si>
  <si>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</si>
  <si>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</si>
  <si>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</si>
  <si>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</si>
  <si>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</si>
  <si>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</si>
  <si>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</si>
  <si>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</si>
  <si>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</si>
  <si>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</si>
  <si>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</si>
  <si>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</si>
  <si>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</si>
  <si>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</si>
  <si>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</si>
  <si>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</si>
  <si>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</si>
  <si>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</si>
  <si>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</si>
  <si>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</si>
  <si>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</si>
  <si>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</si>
  <si>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</si>
  <si>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</si>
  <si>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</si>
  <si>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</si>
  <si>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</si>
  <si>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</si>
  <si>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</si>
  <si>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</si>
  <si>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</si>
  <si>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</si>
  <si>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</si>
  <si>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</si>
  <si>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</si>
  <si>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</si>
  <si>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</si>
  <si>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</si>
  <si>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</si>
  <si>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</si>
  <si>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</si>
  <si>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</si>
  <si>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</si>
  <si>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</si>
  <si>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</si>
  <si>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</si>
  <si>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</si>
  <si>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</si>
  <si>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</si>
  <si>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</si>
  <si>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</si>
  <si>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</si>
  <si>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</si>
  <si>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</si>
  <si>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</si>
  <si>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</si>
  <si>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</si>
  <si>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</si>
  <si>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</si>
  <si>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</si>
  <si>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</si>
  <si>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</si>
  <si>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</si>
  <si>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</si>
  <si>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</si>
  <si>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</si>
  <si>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</si>
  <si>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</si>
  <si>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</si>
  <si>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</si>
  <si>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</si>
  <si>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</si>
  <si>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</si>
  <si>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</si>
  <si>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</si>
  <si>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</si>
  <si>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</si>
  <si>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</si>
  <si>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</si>
  <si>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</si>
  <si>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</si>
  <si>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</si>
  <si>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</si>
  <si>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</si>
  <si>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</si>
  <si>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</si>
  <si>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</si>
  <si>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</si>
  <si>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</si>
  <si>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</si>
  <si>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</si>
  <si>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</si>
  <si>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</si>
  <si>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</si>
  <si>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</si>
  <si>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</si>
  <si>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</si>
  <si>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</si>
  <si>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</si>
  <si>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</si>
  <si>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</si>
  <si>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</si>
  <si>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</si>
  <si>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</si>
  <si>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</si>
  <si>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</si>
  <si>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</si>
  <si>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</si>
  <si>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</si>
  <si>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</si>
  <si>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</si>
  <si>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</si>
  <si>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</si>
  <si>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</si>
  <si>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</si>
  <si>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</si>
  <si>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</si>
  <si>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</si>
  <si>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</si>
  <si>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</si>
  <si>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</si>
  <si>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</si>
  <si>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</si>
  <si>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</si>
  <si>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</si>
  <si>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</si>
  <si>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</si>
  <si>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</si>
  <si>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</si>
  <si>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</si>
  <si>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</si>
  <si>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</si>
  <si>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</si>
  <si>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</si>
  <si>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</si>
  <si>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</si>
  <si>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</si>
  <si>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</si>
  <si>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</si>
  <si>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</si>
  <si>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</si>
  <si>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</si>
  <si>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</si>
  <si>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</si>
  <si>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</si>
  <si>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</si>
  <si>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</si>
  <si>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</si>
  <si>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</si>
  <si>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</si>
  <si>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</si>
  <si>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</si>
  <si>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</si>
  <si>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</si>
  <si>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</si>
  <si>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</si>
  <si>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</si>
  <si>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</si>
  <si>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</si>
  <si>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</si>
  <si>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</si>
  <si>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</si>
  <si>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</si>
  <si>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</si>
  <si>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</si>
  <si>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</si>
  <si>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</si>
  <si>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</si>
  <si>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</si>
  <si>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</si>
  <si>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</si>
  <si>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</si>
  <si>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</si>
  <si>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</si>
  <si>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</si>
  <si>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</si>
  <si>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</si>
  <si>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</si>
  <si>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</si>
  <si>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</si>
  <si>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</si>
  <si>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</si>
  <si>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</si>
  <si>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</si>
  <si>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</si>
  <si>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</si>
  <si>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</si>
  <si>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</si>
  <si>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</si>
  <si>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</si>
  <si>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</si>
  <si>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</si>
  <si>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</si>
  <si>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</si>
  <si>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</si>
  <si>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</si>
  <si>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</si>
  <si>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</si>
  <si>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</si>
  <si>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</si>
  <si>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</si>
  <si>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</si>
  <si>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</si>
  <si>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</si>
  <si>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</si>
  <si>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</si>
  <si>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</si>
  <si>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</si>
  <si>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</si>
  <si>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</si>
  <si>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</si>
  <si>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</si>
  <si>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</si>
  <si>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</si>
  <si>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</si>
  <si>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</si>
  <si>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</si>
  <si>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</si>
  <si>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</si>
  <si>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</si>
  <si>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</si>
  <si>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</si>
  <si>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</si>
  <si>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</si>
  <si>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</si>
  <si>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</si>
  <si>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</si>
  <si>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</si>
  <si>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</si>
  <si>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</si>
  <si>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</si>
  <si>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</si>
  <si>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</si>
  <si>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</si>
  <si>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</si>
  <si>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</si>
  <si>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</si>
  <si>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</si>
  <si>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</si>
  <si>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</si>
  <si>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</si>
  <si>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</si>
  <si>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</si>
  <si>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</si>
  <si>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</si>
  <si>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</si>
  <si>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</si>
  <si>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</si>
  <si>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</si>
  <si>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</si>
  <si>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</si>
  <si>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</si>
  <si>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</si>
  <si>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</si>
  <si>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</si>
  <si>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</si>
  <si>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</si>
  <si>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</si>
  <si>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</si>
  <si>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</si>
  <si>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</si>
  <si>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</si>
  <si>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</si>
  <si>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</si>
  <si>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</si>
  <si>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</si>
  <si>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</si>
  <si>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</si>
  <si>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</si>
  <si>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</si>
  <si>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</si>
  <si>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</si>
  <si>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</si>
  <si>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</si>
  <si>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</si>
  <si>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</si>
  <si>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</si>
  <si>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</si>
  <si>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</si>
  <si>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</si>
  <si>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</si>
  <si>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</si>
  <si>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</si>
  <si>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</si>
  <si>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</si>
  <si>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</si>
  <si>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</si>
  <si>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</si>
  <si>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</si>
  <si>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</si>
  <si>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</si>
  <si>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</si>
  <si>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</si>
  <si>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</si>
  <si>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</si>
  <si>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</si>
  <si>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</si>
  <si>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</si>
  <si>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</si>
  <si>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</si>
  <si>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</si>
  <si>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</si>
  <si>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</si>
  <si>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</si>
  <si>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</si>
  <si>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</si>
  <si>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</si>
  <si>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</si>
  <si>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</si>
  <si>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</si>
  <si>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BuyPrice</t>
  </si>
  <si>
    <t>SellPrice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</si>
</sst>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20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5" fillId="14" borderId="0" applyNumberFormat="0" applyBorder="0" applyAlignment="0" applyProtection="0"/>
    <xf numFmtId="0" fontId="12" fillId="15" borderId="0" applyNumberFormat="0" applyBorder="0" applyAlignment="0" applyProtection="0"/>
    <xf numFmtId="0" fontId="5" fillId="16" borderId="0" applyNumberFormat="0" applyBorder="0" applyAlignment="0" applyProtection="0"/>
    <xf numFmtId="0" fontId="12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2" fillId="20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164" fontId="9" fillId="6" borderId="2" xfId="4" applyNumberFormat="1" applyFont="1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164" fontId="7" fillId="14" borderId="2" xfId="12" applyNumberFormat="1" applyFont="1" applyBorder="1"/>
    <xf numFmtId="0" fontId="13" fillId="9" borderId="2" xfId="11" applyFont="1" applyBorder="1"/>
    <xf numFmtId="0" fontId="9" fillId="8" borderId="2" xfId="6" applyFont="1" applyBorder="1"/>
    <xf numFmtId="3" fontId="9" fillId="16" borderId="2" xfId="14" applyNumberFormat="1" applyFont="1" applyBorder="1"/>
    <xf numFmtId="3" fontId="11" fillId="15" borderId="2" xfId="13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7" borderId="2" xfId="15" applyNumberFormat="1" applyFont="1" applyBorder="1"/>
    <xf numFmtId="0" fontId="14" fillId="6" borderId="2" xfId="4" applyFont="1"/>
    <xf numFmtId="0" fontId="7" fillId="16" borderId="2" xfId="14" applyFont="1" applyBorder="1"/>
    <xf numFmtId="0" fontId="7" fillId="19" borderId="2" xfId="17" applyFont="1" applyBorder="1"/>
    <xf numFmtId="0" fontId="7" fillId="18" borderId="2" xfId="16" applyFont="1" applyBorder="1"/>
    <xf numFmtId="0" fontId="7" fillId="8" borderId="2" xfId="6" applyFont="1" applyBorder="1"/>
    <xf numFmtId="0" fontId="7" fillId="7" borderId="2" xfId="5" applyFont="1" applyBorder="1"/>
    <xf numFmtId="0" fontId="11" fillId="21" borderId="2" xfId="18" applyFont="1" applyFill="1" applyBorder="1"/>
    <xf numFmtId="0" fontId="11" fillId="17" borderId="2" xfId="15" applyFont="1" applyBorder="1"/>
    <xf numFmtId="0" fontId="16" fillId="6" borderId="2" xfId="19" applyFont="1" applyFill="1" applyBorder="1"/>
    <xf numFmtId="0" fontId="16" fillId="8" borderId="2" xfId="19" applyFont="1" applyFill="1" applyBorder="1"/>
    <xf numFmtId="0" fontId="16" fillId="7" borderId="2" xfId="19" applyFont="1" applyFill="1" applyBorder="1"/>
    <xf numFmtId="0" fontId="16" fillId="19" borderId="2" xfId="19" applyFont="1" applyFill="1" applyBorder="1"/>
    <xf numFmtId="0" fontId="16" fillId="19" borderId="2" xfId="17" applyFont="1" applyBorder="1"/>
    <xf numFmtId="0" fontId="16" fillId="8" borderId="2" xfId="6" applyFont="1" applyBorder="1"/>
    <xf numFmtId="0" fontId="16" fillId="6" borderId="2" xfId="4" applyFont="1"/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0" fontId="0" fillId="0" borderId="0" xfId="0" applyAlignment="1">
      <alignment horizontal="left" vertical="top" wrapText="1"/>
    </xf>
    <xf numFmtId="0" fontId="16" fillId="18" borderId="2" xfId="16" applyFont="1" applyBorder="1"/>
    <xf numFmtId="0" fontId="16" fillId="16" borderId="2" xfId="14" applyFont="1" applyBorder="1"/>
  </cellXfs>
  <cellStyles count="20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6" builtinId="43"/>
    <cellStyle name="40% - Accent5" xfId="14" builtinId="47"/>
    <cellStyle name="40% - Accent6" xfId="17" builtinId="51"/>
    <cellStyle name="60% - Accent4" xfId="12" builtinId="44"/>
    <cellStyle name="Accent1" xfId="9" builtinId="29"/>
    <cellStyle name="Accent2" xfId="10" builtinId="33"/>
    <cellStyle name="Accent3" xfId="18" builtinId="37"/>
    <cellStyle name="Accent5" xfId="13" builtinId="45"/>
    <cellStyle name="Accent6" xfId="15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9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D2" totalsRowShown="0">
  <autoFilter ref="A1:D2" xr:uid="{2AF95D97-3FE0-4640-8C77-A5D7FDE275BB}"/>
  <tableColumns count="4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3" xr3:uid="{B8A9B089-19F3-47E6-980C-77B26CEF9D43}" name="BuyPrice">
      <calculatedColumnFormula>VLOOKUP(B2,TradeSheet!B:C,2,FALSE)</calculatedColumnFormula>
    </tableColumn>
    <tableColumn id="4" xr3:uid="{69767C5F-1B59-4BBB-8552-9B8118414C1D}" name="SellPrice">
      <calculatedColumnFormula>VLOOKUP(B2,TradeSheet!B:D,3,FALSE)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G455"/>
  <sheetViews>
    <sheetView tabSelected="1" topLeftCell="A10" zoomScale="175" zoomScaleNormal="175" workbookViewId="0">
      <selection activeCell="A22" sqref="A22"/>
    </sheetView>
  </sheetViews>
  <sheetFormatPr defaultRowHeight="15"/>
  <cols>
    <col min="1" max="1" width="34.42578125" style="13" customWidth="1"/>
    <col min="2" max="2" width="6.85546875" style="20" customWidth="1"/>
    <col min="3" max="3" width="16.5703125" style="19" customWidth="1"/>
    <col min="4" max="4" width="15.5703125" style="15" customWidth="1"/>
    <col min="5" max="5" width="7.7109375" style="21" customWidth="1"/>
    <col min="6" max="6" width="8.5703125" style="16" customWidth="1"/>
    <col min="7" max="7" width="8.42578125" style="18" customWidth="1"/>
    <col min="8" max="8" width="10.7109375" style="23" customWidth="1"/>
    <col min="9" max="9" width="10" style="22" customWidth="1"/>
    <col min="10" max="10" width="8.28515625" style="8" customWidth="1"/>
    <col min="11" max="11" width="22.5703125" style="12" customWidth="1"/>
    <col min="12" max="12" width="17.42578125" style="12" customWidth="1"/>
    <col min="13" max="13" width="19.5703125" style="10" customWidth="1"/>
    <col min="14" max="14" width="17.85546875" style="11" customWidth="1"/>
    <col min="15" max="15" width="17.28515625" style="26" customWidth="1"/>
    <col min="55" max="55" width="18.28515625" customWidth="1"/>
    <col min="56" max="56" width="12.28515625" customWidth="1"/>
    <col min="57" max="57" width="40.140625" bestFit="1" customWidth="1"/>
    <col min="58" max="58" width="11.85546875" customWidth="1"/>
    <col min="59" max="59" width="15.7109375" customWidth="1"/>
  </cols>
  <sheetData>
    <row r="1" spans="1:59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44" t="s">
        <v>40259</v>
      </c>
      <c r="G1" s="44"/>
      <c r="H1" s="25" t="s">
        <v>40273</v>
      </c>
      <c r="I1" s="7" t="s">
        <v>40272</v>
      </c>
      <c r="J1" s="7" t="s">
        <v>40274</v>
      </c>
      <c r="K1" s="7" t="s">
        <v>40275</v>
      </c>
      <c r="L1" s="7" t="s">
        <v>45333</v>
      </c>
      <c r="M1" s="7" t="s">
        <v>40276</v>
      </c>
      <c r="N1" s="7" t="s">
        <v>40277</v>
      </c>
      <c r="O1" s="7" t="s">
        <v>40278</v>
      </c>
      <c r="BC1" s="43" t="s">
        <v>40260</v>
      </c>
      <c r="BD1" s="43"/>
      <c r="BE1" s="43"/>
      <c r="BF1" s="42" t="s">
        <v>44291</v>
      </c>
      <c r="BG1" s="42"/>
    </row>
    <row r="2" spans="1:59">
      <c r="A2" s="33" t="s">
        <v>924</v>
      </c>
      <c r="B2" s="20">
        <f>VLOOKUP(A2,TypeIDs!B:C,2,FALSE)</f>
        <v>2048</v>
      </c>
      <c r="C2" s="19">
        <f t="array" ref="C2:C91">_xlfn.FILTERXML(Jita,BE21)</f>
        <v>456800</v>
      </c>
      <c r="D2" s="15">
        <f>INDEX(MARKET_INPUT[Column1.price],MATCH(B2,MARKET_INPUT[Column1.type_id]))</f>
        <v>370000</v>
      </c>
      <c r="E2" s="21">
        <f>VLOOKUP(B2,TypeIDs!C:D,2,FALSE)</f>
        <v>5</v>
      </c>
      <c r="F2" s="16">
        <v>37</v>
      </c>
      <c r="G2" s="18">
        <f>((C2/(5000/F2))+(E2*2)+(F2*3))</f>
        <v>3501.32</v>
      </c>
      <c r="H2" s="23">
        <f>F2*7</f>
        <v>259</v>
      </c>
      <c r="I2" s="22">
        <f t="shared" ref="I2:I65" si="0">(E2*F2)*7</f>
        <v>1295</v>
      </c>
      <c r="J2" s="8">
        <f t="shared" ref="J2:J65" si="1">D2/C2</f>
        <v>0.80998248686514884</v>
      </c>
      <c r="K2" s="9">
        <f t="shared" ref="K2:K33" si="2">(H2*C2)+((E2*ShippingCost)*H2)</f>
        <v>119476700</v>
      </c>
      <c r="L2" s="9">
        <f t="shared" ref="L2:L65" si="3">C2+(E2*ShippingCost)</f>
        <v>461300</v>
      </c>
      <c r="M2" s="10">
        <f t="shared" ref="M2:M65" si="4">((D2-C2-(E2*ShippingCost))*H2)</f>
        <v>-23646700</v>
      </c>
      <c r="N2" s="11">
        <f t="shared" ref="N2:N65" si="5">(D2-C2-(E2*ShippingCost))/E2</f>
        <v>-18260</v>
      </c>
      <c r="O2" s="26">
        <f t="shared" ref="O2:O65" si="6">K2+M2</f>
        <v>95830000</v>
      </c>
      <c r="BC2" s="3" t="s">
        <v>40261</v>
      </c>
      <c r="BD2" s="4" t="s">
        <v>22</v>
      </c>
      <c r="BE2" s="4" t="s">
        <v>40267</v>
      </c>
      <c r="BF2" s="17" t="s">
        <v>40263</v>
      </c>
      <c r="BG2" s="17">
        <v>30000142</v>
      </c>
    </row>
    <row r="3" spans="1:59">
      <c r="A3" s="33" t="s">
        <v>15642</v>
      </c>
      <c r="B3" s="20">
        <f>VLOOKUP(A3,TypeIDs!B:C,2,FALSE)</f>
        <v>28668</v>
      </c>
      <c r="C3" s="19">
        <v>21930</v>
      </c>
      <c r="D3" s="15">
        <f>INDEX(MARKET_INPUT[Column1.price],MATCH(B3,MARKET_INPUT[Column1.type_id]))</f>
        <v>19210</v>
      </c>
      <c r="E3" s="21">
        <f>VLOOKUP(B3,TypeIDs!C:D,2,FALSE)</f>
        <v>0.01</v>
      </c>
      <c r="F3" s="16">
        <v>5000</v>
      </c>
      <c r="G3" s="18">
        <f t="shared" ref="G3:G66" si="7">((C3/(5000/F3))+(E3*2)+(F3*3))</f>
        <v>36930.020000000004</v>
      </c>
      <c r="H3" s="23">
        <f t="shared" ref="H3:H66" si="8">F3*7</f>
        <v>35000</v>
      </c>
      <c r="I3" s="22">
        <f t="shared" si="0"/>
        <v>350</v>
      </c>
      <c r="J3" s="8">
        <f t="shared" si="1"/>
        <v>0.87596899224806202</v>
      </c>
      <c r="K3" s="9">
        <f t="shared" si="2"/>
        <v>767865000</v>
      </c>
      <c r="L3" s="9">
        <f t="shared" si="3"/>
        <v>21939</v>
      </c>
      <c r="M3" s="10">
        <f t="shared" si="4"/>
        <v>-95515000</v>
      </c>
      <c r="N3" s="11">
        <f t="shared" si="5"/>
        <v>-272900</v>
      </c>
      <c r="O3" s="26">
        <f t="shared" si="6"/>
        <v>672350000</v>
      </c>
      <c r="BC3" s="3" t="s">
        <v>40262</v>
      </c>
      <c r="BD3" s="3" t="s">
        <v>2</v>
      </c>
      <c r="BE3" s="3"/>
      <c r="BF3" s="17" t="s">
        <v>44288</v>
      </c>
      <c r="BG3" s="17">
        <v>30002187</v>
      </c>
    </row>
    <row r="4" spans="1:59">
      <c r="A4" s="34" t="s">
        <v>29175</v>
      </c>
      <c r="B4" s="20">
        <f>VLOOKUP(A4,TypeIDs!B:C,2,FALSE)</f>
        <v>44992</v>
      </c>
      <c r="C4" s="19">
        <v>2893000</v>
      </c>
      <c r="D4" s="15">
        <f>INDEX(MARKET_INPUT[Column1.price],MATCH(B4,MARKET_INPUT[Column1.type_id]))</f>
        <v>3100000</v>
      </c>
      <c r="E4" s="21">
        <f>VLOOKUP(B4,TypeIDs!C:D,2,FALSE)</f>
        <v>2.0000000000000001E-4</v>
      </c>
      <c r="F4" s="16">
        <v>1000</v>
      </c>
      <c r="G4" s="18">
        <f t="shared" si="7"/>
        <v>581600.00040000002</v>
      </c>
      <c r="H4" s="23">
        <f t="shared" si="8"/>
        <v>7000</v>
      </c>
      <c r="I4" s="22">
        <f t="shared" si="0"/>
        <v>1.4000000000000001</v>
      </c>
      <c r="J4" s="8">
        <f t="shared" si="1"/>
        <v>1.0715520221223642</v>
      </c>
      <c r="K4" s="9">
        <f t="shared" si="2"/>
        <v>20251001260</v>
      </c>
      <c r="L4" s="9">
        <f t="shared" si="3"/>
        <v>2893000.18</v>
      </c>
      <c r="M4" s="10">
        <f t="shared" si="4"/>
        <v>1448998740</v>
      </c>
      <c r="N4" s="11">
        <f t="shared" si="5"/>
        <v>1034999100</v>
      </c>
      <c r="O4" s="26">
        <f t="shared" si="6"/>
        <v>21700000000</v>
      </c>
      <c r="BC4" s="3" t="s">
        <v>40269</v>
      </c>
      <c r="BD4" s="3">
        <v>30000142</v>
      </c>
      <c r="BE4" s="3" t="s">
        <v>40263</v>
      </c>
      <c r="BF4" s="17" t="s">
        <v>44289</v>
      </c>
      <c r="BG4" s="17">
        <v>30002510</v>
      </c>
    </row>
    <row r="5" spans="1:59">
      <c r="A5" s="35" t="s">
        <v>4236</v>
      </c>
      <c r="B5" s="20">
        <f>VLOOKUP(A5,TypeIDs!B:C,2,FALSE)</f>
        <v>11289</v>
      </c>
      <c r="C5" s="19">
        <v>5814</v>
      </c>
      <c r="D5" s="15">
        <f>INDEX(MARKET_INPUT[Column1.price],MATCH(B5,MARKET_INPUT[Column1.type_id]))</f>
        <v>16900</v>
      </c>
      <c r="E5" s="21">
        <f>VLOOKUP(B5,TypeIDs!C:D,2,FALSE)</f>
        <v>32</v>
      </c>
      <c r="F5" s="16">
        <v>10</v>
      </c>
      <c r="G5" s="18">
        <f t="shared" si="7"/>
        <v>105.628</v>
      </c>
      <c r="H5" s="23">
        <f t="shared" si="8"/>
        <v>70</v>
      </c>
      <c r="I5" s="22">
        <f t="shared" si="0"/>
        <v>2240</v>
      </c>
      <c r="J5" s="8">
        <f t="shared" si="1"/>
        <v>2.9067767457860336</v>
      </c>
      <c r="K5" s="9">
        <f t="shared" si="2"/>
        <v>2422980</v>
      </c>
      <c r="L5" s="9">
        <f t="shared" si="3"/>
        <v>34614</v>
      </c>
      <c r="M5" s="10">
        <f t="shared" si="4"/>
        <v>-1239980</v>
      </c>
      <c r="N5" s="11">
        <f t="shared" si="5"/>
        <v>-553.5625</v>
      </c>
      <c r="O5" s="26">
        <f t="shared" si="6"/>
        <v>1183000</v>
      </c>
      <c r="BC5" s="3" t="s">
        <v>40266</v>
      </c>
      <c r="BD5" s="3">
        <v>10000021</v>
      </c>
      <c r="BE5" s="3" t="s">
        <v>40268</v>
      </c>
      <c r="BF5" s="17" t="s">
        <v>44290</v>
      </c>
      <c r="BG5" s="17">
        <v>30001858</v>
      </c>
    </row>
    <row r="6" spans="1:59">
      <c r="A6" s="35" t="s">
        <v>26166</v>
      </c>
      <c r="B6" s="20">
        <f>VLOOKUP(A6,TypeIDs!B:C,2,FALSE)</f>
        <v>41489</v>
      </c>
      <c r="C6" s="19">
        <v>10960</v>
      </c>
      <c r="D6" s="15">
        <f>INDEX(MARKET_INPUT[Column1.price],MATCH(B6,MARKET_INPUT[Column1.type_id]))</f>
        <v>10000</v>
      </c>
      <c r="E6" s="21">
        <f>VLOOKUP(B6,TypeIDs!C:D,2,FALSE)</f>
        <v>128</v>
      </c>
      <c r="F6" s="16">
        <v>500</v>
      </c>
      <c r="G6" s="18">
        <f t="shared" si="7"/>
        <v>2852</v>
      </c>
      <c r="H6" s="23">
        <f t="shared" si="8"/>
        <v>3500</v>
      </c>
      <c r="I6" s="22">
        <f t="shared" si="0"/>
        <v>448000</v>
      </c>
      <c r="J6" s="8">
        <f t="shared" si="1"/>
        <v>0.91240875912408759</v>
      </c>
      <c r="K6" s="9">
        <f t="shared" si="2"/>
        <v>441560000</v>
      </c>
      <c r="L6" s="9">
        <f t="shared" si="3"/>
        <v>126160</v>
      </c>
      <c r="M6" s="10">
        <f t="shared" si="4"/>
        <v>-406560000</v>
      </c>
      <c r="N6" s="11">
        <f t="shared" si="5"/>
        <v>-907.5</v>
      </c>
      <c r="O6" s="26">
        <f t="shared" si="6"/>
        <v>35000000</v>
      </c>
      <c r="BC6" s="5"/>
    </row>
    <row r="7" spans="1:59">
      <c r="A7" s="13" t="s">
        <v>19108</v>
      </c>
      <c r="B7" s="20">
        <f>VLOOKUP(A7,TypeIDs!B:C,2,FALSE)</f>
        <v>33332</v>
      </c>
      <c r="C7" s="19">
        <v>14980</v>
      </c>
      <c r="D7" s="15">
        <f>INDEX(MARKET_INPUT[Column1.price],MATCH(B7,MARKET_INPUT[Column1.type_id]))</f>
        <v>17900</v>
      </c>
      <c r="E7" s="21">
        <f>VLOOKUP(B7,TypeIDs!C:D,2,FALSE)</f>
        <v>1.5</v>
      </c>
      <c r="F7" s="16">
        <v>30</v>
      </c>
      <c r="G7" s="18">
        <f t="shared" si="7"/>
        <v>182.88</v>
      </c>
      <c r="H7" s="23">
        <f t="shared" si="8"/>
        <v>210</v>
      </c>
      <c r="I7" s="22">
        <f t="shared" si="0"/>
        <v>315</v>
      </c>
      <c r="J7" s="8">
        <f t="shared" si="1"/>
        <v>1.1949265687583444</v>
      </c>
      <c r="K7" s="9">
        <f t="shared" si="2"/>
        <v>3429300</v>
      </c>
      <c r="L7" s="9">
        <f t="shared" si="3"/>
        <v>16330</v>
      </c>
      <c r="M7" s="10">
        <f t="shared" si="4"/>
        <v>329700</v>
      </c>
      <c r="N7" s="11">
        <f t="shared" si="5"/>
        <v>1046.6666666666667</v>
      </c>
      <c r="O7" s="26">
        <f t="shared" si="6"/>
        <v>3759000</v>
      </c>
      <c r="BC7" s="43" t="s">
        <v>40264</v>
      </c>
      <c r="BD7" s="43"/>
      <c r="BE7" s="43"/>
      <c r="BF7" s="45" t="s">
        <v>44292</v>
      </c>
      <c r="BG7" s="45"/>
    </row>
    <row r="8" spans="1:59">
      <c r="A8" s="13" t="s">
        <v>18231</v>
      </c>
      <c r="B8" s="20">
        <f>VLOOKUP(A8,TypeIDs!B:C,2,FALSE)</f>
        <v>31990</v>
      </c>
      <c r="C8" s="19">
        <v>47270</v>
      </c>
      <c r="D8" s="15">
        <f>INDEX(MARKET_INPUT[Column1.price],MATCH(B8,MARKET_INPUT[Column1.type_id]))</f>
        <v>56980</v>
      </c>
      <c r="E8" s="21">
        <f>VLOOKUP(B8,TypeIDs!C:D,2,FALSE)</f>
        <v>4.5</v>
      </c>
      <c r="F8" s="16">
        <v>30</v>
      </c>
      <c r="G8" s="18">
        <f t="shared" si="7"/>
        <v>382.62</v>
      </c>
      <c r="H8" s="23">
        <f t="shared" si="8"/>
        <v>210</v>
      </c>
      <c r="I8" s="22">
        <f t="shared" si="0"/>
        <v>945</v>
      </c>
      <c r="J8" s="8">
        <f t="shared" si="1"/>
        <v>1.2054156970594458</v>
      </c>
      <c r="K8" s="9">
        <f t="shared" si="2"/>
        <v>10777200</v>
      </c>
      <c r="L8" s="9">
        <f t="shared" si="3"/>
        <v>51320</v>
      </c>
      <c r="M8" s="10">
        <f t="shared" si="4"/>
        <v>1188600</v>
      </c>
      <c r="N8" s="11">
        <f t="shared" si="5"/>
        <v>1257.7777777777778</v>
      </c>
      <c r="O8" s="26">
        <f t="shared" si="6"/>
        <v>11965800</v>
      </c>
      <c r="BC8" s="3" t="s">
        <v>8</v>
      </c>
      <c r="BD8" s="3"/>
      <c r="BE8" s="3"/>
      <c r="BF8" s="46">
        <v>900</v>
      </c>
      <c r="BG8" s="46"/>
    </row>
    <row r="9" spans="1:59">
      <c r="A9" s="13" t="s">
        <v>18232</v>
      </c>
      <c r="B9" s="20">
        <f>VLOOKUP(A9,TypeIDs!B:C,2,FALSE)</f>
        <v>31998</v>
      </c>
      <c r="C9" s="19">
        <v>63650</v>
      </c>
      <c r="D9" s="15">
        <f>INDEX(MARKET_INPUT[Column1.price],MATCH(B9,MARKET_INPUT[Column1.type_id]))</f>
        <v>64800</v>
      </c>
      <c r="E9" s="21">
        <f>VLOOKUP(B9,TypeIDs!C:D,2,FALSE)</f>
        <v>6</v>
      </c>
      <c r="F9" s="16">
        <v>25</v>
      </c>
      <c r="G9" s="18">
        <f t="shared" si="7"/>
        <v>405.25</v>
      </c>
      <c r="H9" s="23">
        <f t="shared" si="8"/>
        <v>175</v>
      </c>
      <c r="I9" s="22">
        <f t="shared" si="0"/>
        <v>1050</v>
      </c>
      <c r="J9" s="8">
        <f t="shared" si="1"/>
        <v>1.0180675569520816</v>
      </c>
      <c r="K9" s="9">
        <f t="shared" si="2"/>
        <v>12083750</v>
      </c>
      <c r="L9" s="9">
        <f t="shared" si="3"/>
        <v>69050</v>
      </c>
      <c r="M9" s="10">
        <f t="shared" si="4"/>
        <v>-743750</v>
      </c>
      <c r="N9" s="11">
        <f t="shared" si="5"/>
        <v>-708.33333333333337</v>
      </c>
      <c r="O9" s="26">
        <f t="shared" si="6"/>
        <v>11340000</v>
      </c>
      <c r="BC9" s="3"/>
      <c r="BD9" s="3" t="s">
        <v>9</v>
      </c>
      <c r="BE9" s="3" t="s">
        <v>23</v>
      </c>
    </row>
    <row r="10" spans="1:59">
      <c r="A10" s="13" t="s">
        <v>18233</v>
      </c>
      <c r="B10" s="20">
        <f>VLOOKUP(A10,TypeIDs!B:C,2,FALSE)</f>
        <v>32006</v>
      </c>
      <c r="C10" s="19">
        <v>119900</v>
      </c>
      <c r="D10" s="15">
        <f>INDEX(MARKET_INPUT[Column1.price],MATCH(B10,MARKET_INPUT[Column1.type_id]))</f>
        <v>150000</v>
      </c>
      <c r="E10" s="21">
        <f>VLOOKUP(B10,TypeIDs!C:D,2,FALSE)</f>
        <v>12</v>
      </c>
      <c r="F10" s="16">
        <v>100</v>
      </c>
      <c r="G10" s="18">
        <f t="shared" si="7"/>
        <v>2722</v>
      </c>
      <c r="H10" s="23">
        <f t="shared" si="8"/>
        <v>700</v>
      </c>
      <c r="I10" s="22">
        <f t="shared" si="0"/>
        <v>8400</v>
      </c>
      <c r="J10" s="8">
        <f t="shared" si="1"/>
        <v>1.2510425354462051</v>
      </c>
      <c r="K10" s="9">
        <f t="shared" si="2"/>
        <v>91490000</v>
      </c>
      <c r="L10" s="9">
        <f t="shared" si="3"/>
        <v>130700</v>
      </c>
      <c r="M10" s="10">
        <f t="shared" si="4"/>
        <v>13510000</v>
      </c>
      <c r="N10" s="11">
        <f t="shared" si="5"/>
        <v>1608.3333333333333</v>
      </c>
      <c r="O10" s="26">
        <f t="shared" si="6"/>
        <v>105000000</v>
      </c>
      <c r="BC10" s="3"/>
      <c r="BD10" s="3" t="s">
        <v>10</v>
      </c>
      <c r="BE10" s="3" t="s">
        <v>24</v>
      </c>
    </row>
    <row r="11" spans="1:59">
      <c r="A11" s="13" t="s">
        <v>18234</v>
      </c>
      <c r="B11" s="20">
        <f>VLOOKUP(A11,TypeIDs!B:C,2,FALSE)</f>
        <v>32014</v>
      </c>
      <c r="C11" s="19">
        <v>223800</v>
      </c>
      <c r="D11" s="15">
        <f>INDEX(MARKET_INPUT[Column1.price],MATCH(B11,MARKET_INPUT[Column1.type_id]))</f>
        <v>276000</v>
      </c>
      <c r="E11" s="21">
        <f>VLOOKUP(B11,TypeIDs!C:D,2,FALSE)</f>
        <v>24</v>
      </c>
      <c r="F11" s="16">
        <v>60</v>
      </c>
      <c r="G11" s="18">
        <f t="shared" si="7"/>
        <v>2913.6000000000004</v>
      </c>
      <c r="H11" s="23">
        <f t="shared" si="8"/>
        <v>420</v>
      </c>
      <c r="I11" s="22">
        <f t="shared" si="0"/>
        <v>10080</v>
      </c>
      <c r="J11" s="8">
        <f t="shared" si="1"/>
        <v>1.2332439678284182</v>
      </c>
      <c r="K11" s="9">
        <f t="shared" si="2"/>
        <v>103068000</v>
      </c>
      <c r="L11" s="9">
        <f t="shared" si="3"/>
        <v>245400</v>
      </c>
      <c r="M11" s="10">
        <f t="shared" si="4"/>
        <v>12852000</v>
      </c>
      <c r="N11" s="11">
        <f t="shared" si="5"/>
        <v>1275</v>
      </c>
      <c r="O11" s="26">
        <f t="shared" si="6"/>
        <v>115920000</v>
      </c>
      <c r="BC11" s="3"/>
      <c r="BD11" s="3" t="s">
        <v>11</v>
      </c>
      <c r="BE11" s="3" t="s">
        <v>25</v>
      </c>
    </row>
    <row r="12" spans="1:59">
      <c r="A12" s="13" t="s">
        <v>26167</v>
      </c>
      <c r="B12" s="20">
        <f>VLOOKUP(A12,TypeIDs!B:C,2,FALSE)</f>
        <v>41490</v>
      </c>
      <c r="C12" s="19">
        <v>927000</v>
      </c>
      <c r="D12" s="15">
        <f>INDEX(MARKET_INPUT[Column1.price],MATCH(B12,MARKET_INPUT[Column1.type_id]))</f>
        <v>1100000</v>
      </c>
      <c r="E12" s="21">
        <f>VLOOKUP(B12,TypeIDs!C:D,2,FALSE)</f>
        <v>96</v>
      </c>
      <c r="F12" s="16">
        <v>65</v>
      </c>
      <c r="G12" s="18">
        <f t="shared" si="7"/>
        <v>12438</v>
      </c>
      <c r="H12" s="23">
        <f t="shared" si="8"/>
        <v>455</v>
      </c>
      <c r="I12" s="22">
        <f t="shared" si="0"/>
        <v>43680</v>
      </c>
      <c r="J12" s="8">
        <f t="shared" si="1"/>
        <v>1.1866235167206041</v>
      </c>
      <c r="K12" s="9">
        <f t="shared" si="2"/>
        <v>461097000</v>
      </c>
      <c r="L12" s="9">
        <f t="shared" si="3"/>
        <v>1013400</v>
      </c>
      <c r="M12" s="10">
        <f t="shared" si="4"/>
        <v>39403000</v>
      </c>
      <c r="N12" s="11">
        <f t="shared" si="5"/>
        <v>902.08333333333337</v>
      </c>
      <c r="O12" s="26">
        <f t="shared" si="6"/>
        <v>500500000</v>
      </c>
      <c r="BC12" s="3"/>
      <c r="BD12" s="3" t="s">
        <v>12</v>
      </c>
      <c r="BE12" s="3" t="s">
        <v>26</v>
      </c>
    </row>
    <row r="13" spans="1:59">
      <c r="A13" s="30" t="s">
        <v>27329</v>
      </c>
      <c r="B13" s="20">
        <f>VLOOKUP(A13,TypeIDs!B:C,2,FALSE)</f>
        <v>42832</v>
      </c>
      <c r="C13" s="19">
        <v>499</v>
      </c>
      <c r="D13" s="15">
        <f>INDEX(MARKET_INPUT[Column1.price],MATCH(B13,MARKET_INPUT[Column1.type_id]))</f>
        <v>990</v>
      </c>
      <c r="E13" s="21">
        <f>VLOOKUP(B13,TypeIDs!C:D,2,FALSE)</f>
        <v>0.01</v>
      </c>
      <c r="F13" s="16">
        <v>300</v>
      </c>
      <c r="G13" s="18">
        <f t="shared" si="7"/>
        <v>929.96</v>
      </c>
      <c r="H13" s="23">
        <f t="shared" si="8"/>
        <v>2100</v>
      </c>
      <c r="I13" s="22">
        <f t="shared" si="0"/>
        <v>21</v>
      </c>
      <c r="J13" s="8">
        <f t="shared" si="1"/>
        <v>1.9839679358717435</v>
      </c>
      <c r="K13" s="9">
        <f t="shared" si="2"/>
        <v>1066800</v>
      </c>
      <c r="L13" s="9">
        <f t="shared" si="3"/>
        <v>508</v>
      </c>
      <c r="M13" s="10">
        <f t="shared" si="4"/>
        <v>1012200</v>
      </c>
      <c r="N13" s="11">
        <f t="shared" si="5"/>
        <v>48200</v>
      </c>
      <c r="O13" s="26">
        <f t="shared" si="6"/>
        <v>2079000</v>
      </c>
      <c r="BC13" s="3"/>
      <c r="BD13" s="3" t="s">
        <v>13</v>
      </c>
      <c r="BE13" s="3" t="s">
        <v>27</v>
      </c>
    </row>
    <row r="14" spans="1:59">
      <c r="A14" s="30" t="s">
        <v>27331</v>
      </c>
      <c r="B14" s="20">
        <f>VLOOKUP(A14,TypeIDs!B:C,2,FALSE)</f>
        <v>42834</v>
      </c>
      <c r="C14" s="19">
        <v>589.6</v>
      </c>
      <c r="D14" s="15">
        <f>INDEX(MARKET_INPUT[Column1.price],MATCH(B14,MARKET_INPUT[Column1.type_id]))</f>
        <v>990</v>
      </c>
      <c r="E14" s="21">
        <f>VLOOKUP(B14,TypeIDs!C:D,2,FALSE)</f>
        <v>0.01</v>
      </c>
      <c r="F14" s="16">
        <v>300</v>
      </c>
      <c r="G14" s="18">
        <f t="shared" si="7"/>
        <v>935.39599999999996</v>
      </c>
      <c r="H14" s="23">
        <f t="shared" si="8"/>
        <v>2100</v>
      </c>
      <c r="I14" s="22">
        <f t="shared" si="0"/>
        <v>21</v>
      </c>
      <c r="J14" s="8">
        <f t="shared" si="1"/>
        <v>1.6791044776119401</v>
      </c>
      <c r="K14" s="9">
        <f t="shared" si="2"/>
        <v>1257060</v>
      </c>
      <c r="L14" s="9">
        <f t="shared" si="3"/>
        <v>598.6</v>
      </c>
      <c r="M14" s="10">
        <f t="shared" si="4"/>
        <v>821940</v>
      </c>
      <c r="N14" s="11">
        <f t="shared" si="5"/>
        <v>39140</v>
      </c>
      <c r="O14" s="26">
        <f t="shared" si="6"/>
        <v>2079000</v>
      </c>
      <c r="BC14" s="3"/>
      <c r="BD14" s="3" t="s">
        <v>14</v>
      </c>
      <c r="BE14" s="3" t="s">
        <v>28</v>
      </c>
    </row>
    <row r="15" spans="1:59">
      <c r="A15" s="30" t="s">
        <v>27330</v>
      </c>
      <c r="B15" s="20">
        <f>VLOOKUP(A15,TypeIDs!B:C,2,FALSE)</f>
        <v>42833</v>
      </c>
      <c r="C15" s="19">
        <v>646.9</v>
      </c>
      <c r="D15" s="15">
        <f>INDEX(MARKET_INPUT[Column1.price],MATCH(B15,MARKET_INPUT[Column1.type_id]))</f>
        <v>990</v>
      </c>
      <c r="E15" s="21">
        <f>VLOOKUP(B15,TypeIDs!C:D,2,FALSE)</f>
        <v>0.01</v>
      </c>
      <c r="F15" s="16">
        <v>300</v>
      </c>
      <c r="G15" s="18">
        <f t="shared" si="7"/>
        <v>938.83399999999995</v>
      </c>
      <c r="H15" s="23">
        <f t="shared" si="8"/>
        <v>2100</v>
      </c>
      <c r="I15" s="22">
        <f t="shared" si="0"/>
        <v>21</v>
      </c>
      <c r="J15" s="8">
        <f t="shared" si="1"/>
        <v>1.5303756376565159</v>
      </c>
      <c r="K15" s="9">
        <f t="shared" si="2"/>
        <v>1377390</v>
      </c>
      <c r="L15" s="9">
        <f t="shared" si="3"/>
        <v>655.9</v>
      </c>
      <c r="M15" s="10">
        <f t="shared" si="4"/>
        <v>701610</v>
      </c>
      <c r="N15" s="11">
        <f t="shared" si="5"/>
        <v>33410</v>
      </c>
      <c r="O15" s="26">
        <f t="shared" si="6"/>
        <v>2079000</v>
      </c>
      <c r="BC15" s="3"/>
      <c r="BD15" s="3" t="s">
        <v>15</v>
      </c>
      <c r="BE15" s="3" t="s">
        <v>29</v>
      </c>
    </row>
    <row r="16" spans="1:59">
      <c r="A16" s="30" t="s">
        <v>27334</v>
      </c>
      <c r="B16" s="20">
        <f>VLOOKUP(A16,TypeIDs!B:C,2,FALSE)</f>
        <v>42837</v>
      </c>
      <c r="C16" s="19">
        <v>677.7</v>
      </c>
      <c r="D16" s="15">
        <f>INDEX(MARKET_INPUT[Column1.price],MATCH(B16,MARKET_INPUT[Column1.type_id]))</f>
        <v>950</v>
      </c>
      <c r="E16" s="21">
        <f>VLOOKUP(B16,TypeIDs!C:D,2,FALSE)</f>
        <v>0.01</v>
      </c>
      <c r="F16" s="16">
        <v>200</v>
      </c>
      <c r="G16" s="18">
        <f t="shared" si="7"/>
        <v>627.12800000000004</v>
      </c>
      <c r="H16" s="23">
        <f t="shared" si="8"/>
        <v>1400</v>
      </c>
      <c r="I16" s="22">
        <f t="shared" si="0"/>
        <v>14</v>
      </c>
      <c r="J16" s="8">
        <f t="shared" si="1"/>
        <v>1.4018002065810831</v>
      </c>
      <c r="K16" s="9">
        <f t="shared" si="2"/>
        <v>961380.00000000012</v>
      </c>
      <c r="L16" s="9">
        <f t="shared" si="3"/>
        <v>686.7</v>
      </c>
      <c r="M16" s="10">
        <f t="shared" si="4"/>
        <v>368619.99999999994</v>
      </c>
      <c r="N16" s="11">
        <f t="shared" si="5"/>
        <v>26329.999999999996</v>
      </c>
      <c r="O16" s="26">
        <f t="shared" si="6"/>
        <v>1330000</v>
      </c>
      <c r="BC16" s="3"/>
      <c r="BD16" s="3"/>
      <c r="BE16" s="3"/>
    </row>
    <row r="17" spans="1:57">
      <c r="A17" s="30" t="s">
        <v>27333</v>
      </c>
      <c r="B17" s="20">
        <f>VLOOKUP(A17,TypeIDs!B:C,2,FALSE)</f>
        <v>42836</v>
      </c>
      <c r="C17" s="19">
        <v>685</v>
      </c>
      <c r="D17" s="15">
        <f>INDEX(MARKET_INPUT[Column1.price],MATCH(B17,MARKET_INPUT[Column1.type_id]))</f>
        <v>950</v>
      </c>
      <c r="E17" s="21">
        <f>VLOOKUP(B17,TypeIDs!C:D,2,FALSE)</f>
        <v>0.01</v>
      </c>
      <c r="F17" s="16">
        <v>200</v>
      </c>
      <c r="G17" s="18">
        <f t="shared" si="7"/>
        <v>627.41999999999996</v>
      </c>
      <c r="H17" s="23">
        <f t="shared" si="8"/>
        <v>1400</v>
      </c>
      <c r="I17" s="22">
        <f t="shared" si="0"/>
        <v>14</v>
      </c>
      <c r="J17" s="8">
        <f t="shared" si="1"/>
        <v>1.3868613138686132</v>
      </c>
      <c r="K17" s="9">
        <f t="shared" si="2"/>
        <v>971600</v>
      </c>
      <c r="L17" s="9">
        <f t="shared" si="3"/>
        <v>694</v>
      </c>
      <c r="M17" s="10">
        <f t="shared" si="4"/>
        <v>358400</v>
      </c>
      <c r="N17" s="11">
        <f t="shared" si="5"/>
        <v>25600</v>
      </c>
      <c r="O17" s="26">
        <f t="shared" si="6"/>
        <v>1330000</v>
      </c>
      <c r="BC17" s="3" t="s">
        <v>16</v>
      </c>
      <c r="BD17" s="3"/>
      <c r="BE17" s="3"/>
    </row>
    <row r="18" spans="1:57">
      <c r="A18" s="30" t="s">
        <v>27332</v>
      </c>
      <c r="B18" s="20">
        <f>VLOOKUP(A18,TypeIDs!B:C,2,FALSE)</f>
        <v>42835</v>
      </c>
      <c r="C18" s="19">
        <v>599.4</v>
      </c>
      <c r="D18" s="15">
        <f>INDEX(MARKET_INPUT[Column1.price],MATCH(B18,MARKET_INPUT[Column1.type_id]))</f>
        <v>980</v>
      </c>
      <c r="E18" s="21">
        <f>VLOOKUP(B18,TypeIDs!C:D,2,FALSE)</f>
        <v>0.01</v>
      </c>
      <c r="F18" s="16">
        <v>300</v>
      </c>
      <c r="G18" s="18">
        <f t="shared" si="7"/>
        <v>935.98400000000004</v>
      </c>
      <c r="H18" s="23">
        <f t="shared" si="8"/>
        <v>2100</v>
      </c>
      <c r="I18" s="22">
        <f t="shared" si="0"/>
        <v>21</v>
      </c>
      <c r="J18" s="8">
        <f t="shared" si="1"/>
        <v>1.6349683016349683</v>
      </c>
      <c r="K18" s="9">
        <f t="shared" si="2"/>
        <v>1277640</v>
      </c>
      <c r="L18" s="9">
        <f t="shared" si="3"/>
        <v>608.4</v>
      </c>
      <c r="M18" s="10">
        <f t="shared" si="4"/>
        <v>780360</v>
      </c>
      <c r="N18" s="11">
        <f t="shared" si="5"/>
        <v>37160</v>
      </c>
      <c r="O18" s="26">
        <f t="shared" si="6"/>
        <v>2058000</v>
      </c>
      <c r="BC18" s="3"/>
      <c r="BD18" s="3" t="s">
        <v>9</v>
      </c>
      <c r="BE18" s="3" t="s">
        <v>30</v>
      </c>
    </row>
    <row r="19" spans="1:57">
      <c r="A19" s="30" t="s">
        <v>27328</v>
      </c>
      <c r="B19" s="20">
        <f>VLOOKUP(A19,TypeIDs!B:C,2,FALSE)</f>
        <v>42831</v>
      </c>
      <c r="C19" s="19">
        <v>142</v>
      </c>
      <c r="D19" s="15">
        <f>INDEX(MARKET_INPUT[Column1.price],MATCH(B19,MARKET_INPUT[Column1.type_id]))</f>
        <v>500</v>
      </c>
      <c r="E19" s="21">
        <f>VLOOKUP(B19,TypeIDs!C:D,2,FALSE)</f>
        <v>0.01</v>
      </c>
      <c r="F19" s="16">
        <v>1800</v>
      </c>
      <c r="G19" s="18">
        <f t="shared" si="7"/>
        <v>5451.14</v>
      </c>
      <c r="H19" s="23">
        <f t="shared" si="8"/>
        <v>12600</v>
      </c>
      <c r="I19" s="22">
        <f t="shared" si="0"/>
        <v>126</v>
      </c>
      <c r="J19" s="8">
        <f t="shared" si="1"/>
        <v>3.5211267605633805</v>
      </c>
      <c r="K19" s="9">
        <f t="shared" si="2"/>
        <v>1902600</v>
      </c>
      <c r="L19" s="9">
        <f t="shared" si="3"/>
        <v>151</v>
      </c>
      <c r="M19" s="10">
        <f t="shared" si="4"/>
        <v>4397400</v>
      </c>
      <c r="N19" s="11">
        <f t="shared" si="5"/>
        <v>34900</v>
      </c>
      <c r="O19" s="26">
        <f t="shared" si="6"/>
        <v>6300000</v>
      </c>
      <c r="BC19" s="3"/>
      <c r="BD19" s="3" t="s">
        <v>10</v>
      </c>
      <c r="BE19" s="3" t="s">
        <v>31</v>
      </c>
    </row>
    <row r="20" spans="1:57">
      <c r="A20" s="30" t="s">
        <v>27326</v>
      </c>
      <c r="B20" s="20">
        <f>VLOOKUP(A20,TypeIDs!B:C,2,FALSE)</f>
        <v>42829</v>
      </c>
      <c r="C20" s="19">
        <v>194.9</v>
      </c>
      <c r="D20" s="15">
        <f>INDEX(MARKET_INPUT[Column1.price],MATCH(B20,MARKET_INPUT[Column1.type_id]))</f>
        <v>270</v>
      </c>
      <c r="E20" s="21">
        <f>VLOOKUP(B20,TypeIDs!C:D,2,FALSE)</f>
        <v>0.01</v>
      </c>
      <c r="F20" s="16">
        <v>8000</v>
      </c>
      <c r="G20" s="18">
        <f t="shared" si="7"/>
        <v>24311.86</v>
      </c>
      <c r="H20" s="23">
        <f t="shared" si="8"/>
        <v>56000</v>
      </c>
      <c r="I20" s="22">
        <f t="shared" si="0"/>
        <v>560</v>
      </c>
      <c r="J20" s="8">
        <f t="shared" si="1"/>
        <v>1.3853258081067215</v>
      </c>
      <c r="K20" s="9">
        <f t="shared" si="2"/>
        <v>11418400</v>
      </c>
      <c r="L20" s="9">
        <f t="shared" si="3"/>
        <v>203.9</v>
      </c>
      <c r="M20" s="10">
        <f t="shared" si="4"/>
        <v>3701599.9999999995</v>
      </c>
      <c r="N20" s="11">
        <f t="shared" si="5"/>
        <v>6609.9999999999991</v>
      </c>
      <c r="O20" s="26">
        <f t="shared" si="6"/>
        <v>15120000</v>
      </c>
      <c r="BC20" s="3"/>
      <c r="BD20" s="3" t="s">
        <v>11</v>
      </c>
      <c r="BE20" s="3" t="s">
        <v>32</v>
      </c>
    </row>
    <row r="21" spans="1:57">
      <c r="A21" s="30" t="s">
        <v>27327</v>
      </c>
      <c r="B21" s="20">
        <f>VLOOKUP(A21,TypeIDs!B:C,2,FALSE)</f>
        <v>42830</v>
      </c>
      <c r="C21" s="19">
        <v>169.5</v>
      </c>
      <c r="D21" s="15">
        <f>INDEX(MARKET_INPUT[Column1.price],MATCH(B21,MARKET_INPUT[Column1.type_id]))</f>
        <v>299.89999999999998</v>
      </c>
      <c r="E21" s="21">
        <f>VLOOKUP(B21,TypeIDs!C:D,2,FALSE)</f>
        <v>0.01</v>
      </c>
      <c r="F21" s="16">
        <v>8000</v>
      </c>
      <c r="G21" s="18">
        <f t="shared" si="7"/>
        <v>24271.22</v>
      </c>
      <c r="H21" s="23">
        <f t="shared" si="8"/>
        <v>56000</v>
      </c>
      <c r="I21" s="22">
        <f t="shared" si="0"/>
        <v>560</v>
      </c>
      <c r="J21" s="8">
        <f t="shared" si="1"/>
        <v>1.7693215339233037</v>
      </c>
      <c r="K21" s="9">
        <f t="shared" si="2"/>
        <v>9996000</v>
      </c>
      <c r="L21" s="9">
        <f t="shared" si="3"/>
        <v>178.5</v>
      </c>
      <c r="M21" s="10">
        <f t="shared" si="4"/>
        <v>6798399.9999999991</v>
      </c>
      <c r="N21" s="11">
        <f t="shared" si="5"/>
        <v>12139.999999999998</v>
      </c>
      <c r="O21" s="26">
        <f t="shared" si="6"/>
        <v>16794400</v>
      </c>
      <c r="BC21" s="3"/>
      <c r="BD21" s="3" t="s">
        <v>12</v>
      </c>
      <c r="BE21" s="3" t="s">
        <v>33</v>
      </c>
    </row>
    <row r="22" spans="1:57">
      <c r="A22" s="30" t="s">
        <v>27206</v>
      </c>
      <c r="B22" s="20">
        <f>VLOOKUP(A22,TypeIDs!B:C,2,FALSE)</f>
        <v>42694</v>
      </c>
      <c r="C22" s="19">
        <v>404.7</v>
      </c>
      <c r="D22" s="15">
        <f>INDEX(MARKET_INPUT[Column1.price],MATCH(B22,MARKET_INPUT[Column1.type_id]))</f>
        <v>2850</v>
      </c>
      <c r="E22" s="21">
        <f>VLOOKUP(B22,TypeIDs!C:D,2,FALSE)</f>
        <v>0.01</v>
      </c>
      <c r="F22" s="16">
        <v>800</v>
      </c>
      <c r="G22" s="18">
        <f t="shared" si="7"/>
        <v>2464.7719999999999</v>
      </c>
      <c r="H22" s="23">
        <f t="shared" si="8"/>
        <v>5600</v>
      </c>
      <c r="I22" s="22">
        <f t="shared" si="0"/>
        <v>56</v>
      </c>
      <c r="J22" s="8">
        <f t="shared" si="1"/>
        <v>7.042253521126761</v>
      </c>
      <c r="K22" s="9">
        <f t="shared" si="2"/>
        <v>2316720</v>
      </c>
      <c r="L22" s="9">
        <f t="shared" si="3"/>
        <v>413.7</v>
      </c>
      <c r="M22" s="10">
        <f t="shared" si="4"/>
        <v>13643280.000000002</v>
      </c>
      <c r="N22" s="11">
        <f t="shared" si="5"/>
        <v>243630</v>
      </c>
      <c r="O22" s="26">
        <f t="shared" si="6"/>
        <v>15960000.000000002</v>
      </c>
      <c r="BC22" s="3"/>
      <c r="BD22" s="3" t="s">
        <v>13</v>
      </c>
      <c r="BE22" s="3" t="s">
        <v>34</v>
      </c>
    </row>
    <row r="23" spans="1:57">
      <c r="A23" s="30" t="s">
        <v>27208</v>
      </c>
      <c r="B23" s="20">
        <f>VLOOKUP(A23,TypeIDs!B:C,2,FALSE)</f>
        <v>42696</v>
      </c>
      <c r="C23" s="19">
        <v>563.70000000000005</v>
      </c>
      <c r="D23" s="15">
        <f>INDEX(MARKET_INPUT[Column1.price],MATCH(B23,MARKET_INPUT[Column1.type_id]))</f>
        <v>1049</v>
      </c>
      <c r="E23" s="21">
        <f>VLOOKUP(B23,TypeIDs!C:D,2,FALSE)</f>
        <v>0.01</v>
      </c>
      <c r="F23" s="16">
        <v>900</v>
      </c>
      <c r="G23" s="18">
        <f t="shared" si="7"/>
        <v>2801.4859999999999</v>
      </c>
      <c r="H23" s="23">
        <f t="shared" si="8"/>
        <v>6300</v>
      </c>
      <c r="I23" s="22">
        <f t="shared" si="0"/>
        <v>63</v>
      </c>
      <c r="J23" s="8">
        <f t="shared" si="1"/>
        <v>1.8609189285080716</v>
      </c>
      <c r="K23" s="9">
        <f t="shared" si="2"/>
        <v>3608010.0000000005</v>
      </c>
      <c r="L23" s="9">
        <f t="shared" si="3"/>
        <v>572.70000000000005</v>
      </c>
      <c r="M23" s="10">
        <f t="shared" si="4"/>
        <v>3000689.9999999995</v>
      </c>
      <c r="N23" s="11">
        <f t="shared" si="5"/>
        <v>47629.999999999993</v>
      </c>
      <c r="O23" s="26">
        <f t="shared" si="6"/>
        <v>6608700</v>
      </c>
      <c r="BC23" s="3"/>
      <c r="BD23" s="3" t="s">
        <v>14</v>
      </c>
      <c r="BE23" s="3" t="s">
        <v>35</v>
      </c>
    </row>
    <row r="24" spans="1:57">
      <c r="A24" s="30" t="s">
        <v>27207</v>
      </c>
      <c r="B24" s="20">
        <f>VLOOKUP(A24,TypeIDs!B:C,2,FALSE)</f>
        <v>42695</v>
      </c>
      <c r="C24" s="19">
        <v>529.5</v>
      </c>
      <c r="D24" s="15">
        <f>INDEX(MARKET_INPUT[Column1.price],MATCH(B24,MARKET_INPUT[Column1.type_id]))</f>
        <v>800</v>
      </c>
      <c r="E24" s="21">
        <f>VLOOKUP(B24,TypeIDs!C:D,2,FALSE)</f>
        <v>0.01</v>
      </c>
      <c r="F24" s="16">
        <v>800</v>
      </c>
      <c r="G24" s="18">
        <f t="shared" si="7"/>
        <v>2484.7399999999998</v>
      </c>
      <c r="H24" s="23">
        <f t="shared" si="8"/>
        <v>5600</v>
      </c>
      <c r="I24" s="22">
        <f t="shared" si="0"/>
        <v>56</v>
      </c>
      <c r="J24" s="8">
        <f t="shared" si="1"/>
        <v>1.5108593012275733</v>
      </c>
      <c r="K24" s="9">
        <f t="shared" si="2"/>
        <v>3015600</v>
      </c>
      <c r="L24" s="9">
        <f t="shared" si="3"/>
        <v>538.5</v>
      </c>
      <c r="M24" s="10">
        <f t="shared" si="4"/>
        <v>1464400</v>
      </c>
      <c r="N24" s="11">
        <f t="shared" si="5"/>
        <v>26150</v>
      </c>
      <c r="O24" s="26">
        <f t="shared" si="6"/>
        <v>4480000</v>
      </c>
      <c r="BC24" s="3"/>
      <c r="BD24" s="3" t="s">
        <v>15</v>
      </c>
      <c r="BE24" s="3" t="s">
        <v>36</v>
      </c>
    </row>
    <row r="25" spans="1:57">
      <c r="A25" s="30" t="s">
        <v>27335</v>
      </c>
      <c r="B25" s="20">
        <f>VLOOKUP(A25,TypeIDs!B:C,2,FALSE)</f>
        <v>42838</v>
      </c>
      <c r="C25" s="19">
        <v>699.4</v>
      </c>
      <c r="D25" s="15">
        <f>INDEX(MARKET_INPUT[Column1.price],MATCH(B25,MARKET_INPUT[Column1.type_id]))</f>
        <v>950</v>
      </c>
      <c r="E25" s="21">
        <f>VLOOKUP(B25,TypeIDs!C:D,2,FALSE)</f>
        <v>0.01</v>
      </c>
      <c r="F25" s="16">
        <v>900</v>
      </c>
      <c r="G25" s="18">
        <f t="shared" si="7"/>
        <v>2825.9119999999998</v>
      </c>
      <c r="H25" s="23">
        <f t="shared" si="8"/>
        <v>6300</v>
      </c>
      <c r="I25" s="22">
        <f t="shared" si="0"/>
        <v>63</v>
      </c>
      <c r="J25" s="8">
        <f t="shared" si="1"/>
        <v>1.3583071203889048</v>
      </c>
      <c r="K25" s="9">
        <f t="shared" si="2"/>
        <v>4462920</v>
      </c>
      <c r="L25" s="9">
        <f t="shared" si="3"/>
        <v>708.4</v>
      </c>
      <c r="M25" s="10">
        <f t="shared" si="4"/>
        <v>1522080.0000000002</v>
      </c>
      <c r="N25" s="11">
        <f t="shared" si="5"/>
        <v>24160</v>
      </c>
      <c r="O25" s="26">
        <f t="shared" si="6"/>
        <v>5985000</v>
      </c>
      <c r="BC25" s="3"/>
      <c r="BD25" s="3"/>
      <c r="BE25" s="3"/>
    </row>
    <row r="26" spans="1:57">
      <c r="A26" s="30" t="s">
        <v>27336</v>
      </c>
      <c r="B26" s="20">
        <f>VLOOKUP(A26,TypeIDs!B:C,2,FALSE)</f>
        <v>42839</v>
      </c>
      <c r="C26" s="19">
        <v>749.5</v>
      </c>
      <c r="D26" s="15">
        <f>INDEX(MARKET_INPUT[Column1.price],MATCH(B26,MARKET_INPUT[Column1.type_id]))</f>
        <v>950</v>
      </c>
      <c r="E26" s="21">
        <f>VLOOKUP(B26,TypeIDs!C:D,2,FALSE)</f>
        <v>0.01</v>
      </c>
      <c r="F26" s="16">
        <v>700</v>
      </c>
      <c r="G26" s="18">
        <f t="shared" si="7"/>
        <v>2204.9499999999998</v>
      </c>
      <c r="H26" s="23">
        <f t="shared" si="8"/>
        <v>4900</v>
      </c>
      <c r="I26" s="22">
        <f t="shared" si="0"/>
        <v>49</v>
      </c>
      <c r="J26" s="8">
        <f t="shared" si="1"/>
        <v>1.2675116744496331</v>
      </c>
      <c r="K26" s="9">
        <f t="shared" si="2"/>
        <v>3716650</v>
      </c>
      <c r="L26" s="9">
        <f t="shared" si="3"/>
        <v>758.5</v>
      </c>
      <c r="M26" s="10">
        <f t="shared" si="4"/>
        <v>938350</v>
      </c>
      <c r="N26" s="11">
        <f t="shared" si="5"/>
        <v>19150</v>
      </c>
      <c r="O26" s="26">
        <f t="shared" si="6"/>
        <v>4655000</v>
      </c>
      <c r="BC26" s="3" t="s">
        <v>17</v>
      </c>
      <c r="BD26" s="3"/>
      <c r="BE26" s="3"/>
    </row>
    <row r="27" spans="1:57">
      <c r="A27" s="30" t="s">
        <v>27337</v>
      </c>
      <c r="B27" s="20">
        <f>VLOOKUP(A27,TypeIDs!B:C,2,FALSE)</f>
        <v>42840</v>
      </c>
      <c r="C27" s="19">
        <v>658.6</v>
      </c>
      <c r="D27" s="15">
        <f>INDEX(MARKET_INPUT[Column1.price],MATCH(B27,MARKET_INPUT[Column1.type_id]))</f>
        <v>1000</v>
      </c>
      <c r="E27" s="21">
        <f>VLOOKUP(B27,TypeIDs!C:D,2,FALSE)</f>
        <v>0.01</v>
      </c>
      <c r="F27" s="16">
        <v>700</v>
      </c>
      <c r="G27" s="18">
        <f t="shared" si="7"/>
        <v>2192.2240000000002</v>
      </c>
      <c r="H27" s="23">
        <f t="shared" si="8"/>
        <v>4900</v>
      </c>
      <c r="I27" s="22">
        <f t="shared" si="0"/>
        <v>49</v>
      </c>
      <c r="J27" s="8">
        <f t="shared" si="1"/>
        <v>1.5183723048891589</v>
      </c>
      <c r="K27" s="9">
        <f t="shared" si="2"/>
        <v>3271240</v>
      </c>
      <c r="L27" s="9">
        <f t="shared" si="3"/>
        <v>667.6</v>
      </c>
      <c r="M27" s="10">
        <f t="shared" si="4"/>
        <v>1628760</v>
      </c>
      <c r="N27" s="11">
        <f t="shared" si="5"/>
        <v>33240</v>
      </c>
      <c r="O27" s="26">
        <f t="shared" si="6"/>
        <v>4900000</v>
      </c>
      <c r="BC27" s="3"/>
      <c r="BD27" s="3" t="s">
        <v>9</v>
      </c>
      <c r="BE27" s="3" t="s">
        <v>37</v>
      </c>
    </row>
    <row r="28" spans="1:57">
      <c r="A28" s="13" t="s">
        <v>31426</v>
      </c>
      <c r="B28" s="20">
        <f>VLOOKUP(A28,TypeIDs!B:C,2,FALSE)</f>
        <v>47931</v>
      </c>
      <c r="C28" s="19">
        <v>1654</v>
      </c>
      <c r="D28" s="15">
        <f>INDEX(MARKET_INPUT[Column1.price],MATCH(B28,MARKET_INPUT[Column1.type_id]))</f>
        <v>3836</v>
      </c>
      <c r="E28" s="21">
        <f>VLOOKUP(B28,TypeIDs!C:D,2,FALSE)</f>
        <v>0.01</v>
      </c>
      <c r="F28" s="16">
        <v>2500</v>
      </c>
      <c r="G28" s="18">
        <f t="shared" si="7"/>
        <v>8327.02</v>
      </c>
      <c r="H28" s="23">
        <f t="shared" si="8"/>
        <v>17500</v>
      </c>
      <c r="I28" s="22">
        <f t="shared" si="0"/>
        <v>175</v>
      </c>
      <c r="J28" s="8">
        <f t="shared" si="1"/>
        <v>2.3192261185006044</v>
      </c>
      <c r="K28" s="9">
        <f t="shared" si="2"/>
        <v>29102500</v>
      </c>
      <c r="L28" s="9">
        <f t="shared" si="3"/>
        <v>1663</v>
      </c>
      <c r="M28" s="10">
        <f t="shared" si="4"/>
        <v>38027500</v>
      </c>
      <c r="N28" s="11">
        <f t="shared" si="5"/>
        <v>217300</v>
      </c>
      <c r="O28" s="26">
        <f t="shared" si="6"/>
        <v>67130000</v>
      </c>
      <c r="BC28" s="3"/>
      <c r="BD28" s="3" t="s">
        <v>10</v>
      </c>
      <c r="BE28" s="3" t="s">
        <v>38</v>
      </c>
    </row>
    <row r="29" spans="1:57">
      <c r="A29" s="13" t="s">
        <v>31425</v>
      </c>
      <c r="B29" s="20">
        <f>VLOOKUP(A29,TypeIDs!B:C,2,FALSE)</f>
        <v>47930</v>
      </c>
      <c r="C29" s="19">
        <v>1346</v>
      </c>
      <c r="D29" s="15">
        <f>INDEX(MARKET_INPUT[Column1.price],MATCH(B29,MARKET_INPUT[Column1.type_id]))</f>
        <v>3314</v>
      </c>
      <c r="E29" s="21">
        <f>VLOOKUP(B29,TypeIDs!C:D,2,FALSE)</f>
        <v>0.01</v>
      </c>
      <c r="F29" s="16">
        <v>2500</v>
      </c>
      <c r="G29" s="18">
        <f t="shared" si="7"/>
        <v>8173.02</v>
      </c>
      <c r="H29" s="23">
        <f t="shared" si="8"/>
        <v>17500</v>
      </c>
      <c r="I29" s="22">
        <f t="shared" si="0"/>
        <v>175</v>
      </c>
      <c r="J29" s="8">
        <f t="shared" si="1"/>
        <v>2.4621099554234771</v>
      </c>
      <c r="K29" s="9">
        <f t="shared" si="2"/>
        <v>23712500</v>
      </c>
      <c r="L29" s="9">
        <f t="shared" si="3"/>
        <v>1355</v>
      </c>
      <c r="M29" s="10">
        <f t="shared" si="4"/>
        <v>34282500</v>
      </c>
      <c r="N29" s="11">
        <f t="shared" si="5"/>
        <v>195900</v>
      </c>
      <c r="O29" s="26">
        <f t="shared" si="6"/>
        <v>57995000</v>
      </c>
      <c r="BC29" s="3"/>
      <c r="BD29" s="3" t="s">
        <v>11</v>
      </c>
      <c r="BE29" s="3" t="s">
        <v>39</v>
      </c>
    </row>
    <row r="30" spans="1:57">
      <c r="A30" s="13" t="s">
        <v>31422</v>
      </c>
      <c r="B30" s="20">
        <f>VLOOKUP(A30,TypeIDs!B:C,2,FALSE)</f>
        <v>47927</v>
      </c>
      <c r="C30" s="19">
        <v>1642</v>
      </c>
      <c r="D30" s="15">
        <f>INDEX(MARKET_INPUT[Column1.price],MATCH(B30,MARKET_INPUT[Column1.type_id]))</f>
        <v>1326</v>
      </c>
      <c r="E30" s="21">
        <f>VLOOKUP(B30,TypeIDs!C:D,2,FALSE)</f>
        <v>0.01</v>
      </c>
      <c r="F30" s="16">
        <v>3700</v>
      </c>
      <c r="G30" s="18">
        <f t="shared" si="7"/>
        <v>12315.1</v>
      </c>
      <c r="H30" s="23">
        <f t="shared" si="8"/>
        <v>25900</v>
      </c>
      <c r="I30" s="22">
        <f t="shared" si="0"/>
        <v>259</v>
      </c>
      <c r="J30" s="8">
        <f t="shared" si="1"/>
        <v>0.80755176613885504</v>
      </c>
      <c r="K30" s="9">
        <f t="shared" si="2"/>
        <v>42760900</v>
      </c>
      <c r="L30" s="9">
        <f t="shared" si="3"/>
        <v>1651</v>
      </c>
      <c r="M30" s="10">
        <f t="shared" si="4"/>
        <v>-8417500</v>
      </c>
      <c r="N30" s="11">
        <f t="shared" si="5"/>
        <v>-32500</v>
      </c>
      <c r="O30" s="26">
        <f t="shared" si="6"/>
        <v>34343400</v>
      </c>
      <c r="BC30" s="3"/>
      <c r="BD30" s="3" t="s">
        <v>12</v>
      </c>
      <c r="BE30" s="3" t="s">
        <v>40</v>
      </c>
    </row>
    <row r="31" spans="1:57">
      <c r="A31" s="13" t="s">
        <v>31421</v>
      </c>
      <c r="B31" s="20">
        <f>VLOOKUP(A31,TypeIDs!B:C,2,FALSE)</f>
        <v>47926</v>
      </c>
      <c r="C31" s="19">
        <v>844.9</v>
      </c>
      <c r="D31" s="15">
        <f>INDEX(MARKET_INPUT[Column1.price],MATCH(B31,MARKET_INPUT[Column1.type_id]))</f>
        <v>1394</v>
      </c>
      <c r="E31" s="21">
        <f>VLOOKUP(B31,TypeIDs!C:D,2,FALSE)</f>
        <v>0.01</v>
      </c>
      <c r="F31" s="16">
        <v>8000</v>
      </c>
      <c r="G31" s="18">
        <f t="shared" si="7"/>
        <v>25351.86</v>
      </c>
      <c r="H31" s="23">
        <f t="shared" si="8"/>
        <v>56000</v>
      </c>
      <c r="I31" s="22">
        <f t="shared" si="0"/>
        <v>560</v>
      </c>
      <c r="J31" s="8">
        <f t="shared" si="1"/>
        <v>1.6498993963782698</v>
      </c>
      <c r="K31" s="9">
        <f t="shared" si="2"/>
        <v>47818400</v>
      </c>
      <c r="L31" s="9">
        <f t="shared" si="3"/>
        <v>853.9</v>
      </c>
      <c r="M31" s="10">
        <f t="shared" si="4"/>
        <v>30245600</v>
      </c>
      <c r="N31" s="11">
        <f t="shared" si="5"/>
        <v>54010</v>
      </c>
      <c r="O31" s="26">
        <f t="shared" si="6"/>
        <v>78064000</v>
      </c>
      <c r="BC31" s="3"/>
      <c r="BD31" s="3" t="s">
        <v>13</v>
      </c>
      <c r="BE31" s="3" t="s">
        <v>41</v>
      </c>
    </row>
    <row r="32" spans="1:57">
      <c r="A32" s="13" t="s">
        <v>31423</v>
      </c>
      <c r="B32" s="20">
        <f>VLOOKUP(A32,TypeIDs!B:C,2,FALSE)</f>
        <v>47928</v>
      </c>
      <c r="C32" s="19">
        <v>799.1</v>
      </c>
      <c r="D32" s="15">
        <f>INDEX(MARKET_INPUT[Column1.price],MATCH(B32,MARKET_INPUT[Column1.type_id]))</f>
        <v>1326</v>
      </c>
      <c r="E32" s="21">
        <f>VLOOKUP(B32,TypeIDs!C:D,2,FALSE)</f>
        <v>0.01</v>
      </c>
      <c r="F32" s="16">
        <v>800</v>
      </c>
      <c r="G32" s="18">
        <f t="shared" si="7"/>
        <v>2527.8760000000002</v>
      </c>
      <c r="H32" s="23">
        <f t="shared" si="8"/>
        <v>5600</v>
      </c>
      <c r="I32" s="22">
        <f t="shared" si="0"/>
        <v>56</v>
      </c>
      <c r="J32" s="8">
        <f t="shared" si="1"/>
        <v>1.6593667876360905</v>
      </c>
      <c r="K32" s="9">
        <f t="shared" si="2"/>
        <v>4525360</v>
      </c>
      <c r="L32" s="9">
        <f t="shared" si="3"/>
        <v>808.1</v>
      </c>
      <c r="M32" s="10">
        <f t="shared" si="4"/>
        <v>2900240</v>
      </c>
      <c r="N32" s="11">
        <f t="shared" si="5"/>
        <v>51790</v>
      </c>
      <c r="O32" s="26">
        <f t="shared" si="6"/>
        <v>7425600</v>
      </c>
      <c r="BC32" s="3"/>
      <c r="BD32" s="3" t="s">
        <v>14</v>
      </c>
      <c r="BE32" s="3" t="s">
        <v>42</v>
      </c>
    </row>
    <row r="33" spans="1:57">
      <c r="A33" s="13" t="s">
        <v>31382</v>
      </c>
      <c r="B33" s="20">
        <f>VLOOKUP(A33,TypeIDs!B:C,2,FALSE)</f>
        <v>47886</v>
      </c>
      <c r="C33" s="19">
        <v>719.8</v>
      </c>
      <c r="D33" s="15">
        <f>INDEX(MARKET_INPUT[Column1.price],MATCH(B33,MARKET_INPUT[Column1.type_id]))</f>
        <v>432.8</v>
      </c>
      <c r="E33" s="21">
        <f>VLOOKUP(B33,TypeIDs!C:D,2,FALSE)</f>
        <v>0.01</v>
      </c>
      <c r="F33" s="16">
        <v>300</v>
      </c>
      <c r="G33" s="18">
        <f t="shared" si="7"/>
        <v>943.20799999999997</v>
      </c>
      <c r="H33" s="23">
        <f t="shared" si="8"/>
        <v>2100</v>
      </c>
      <c r="I33" s="22">
        <f t="shared" si="0"/>
        <v>21</v>
      </c>
      <c r="J33" s="8">
        <f t="shared" si="1"/>
        <v>0.6012781328146708</v>
      </c>
      <c r="K33" s="9">
        <f t="shared" si="2"/>
        <v>1530480</v>
      </c>
      <c r="L33" s="9">
        <f t="shared" si="3"/>
        <v>728.8</v>
      </c>
      <c r="M33" s="10">
        <f t="shared" si="4"/>
        <v>-621599.99999999988</v>
      </c>
      <c r="N33" s="11">
        <f t="shared" si="5"/>
        <v>-29599.999999999993</v>
      </c>
      <c r="O33" s="26">
        <f t="shared" si="6"/>
        <v>908880.00000000012</v>
      </c>
      <c r="BC33" s="3"/>
      <c r="BD33" s="3" t="s">
        <v>15</v>
      </c>
      <c r="BE33" s="3" t="s">
        <v>43</v>
      </c>
    </row>
    <row r="34" spans="1:57">
      <c r="A34" s="13" t="s">
        <v>31419</v>
      </c>
      <c r="B34" s="20">
        <f>VLOOKUP(A34,TypeIDs!B:C,2,FALSE)</f>
        <v>47924</v>
      </c>
      <c r="C34" s="19">
        <v>403.7</v>
      </c>
      <c r="D34" s="15">
        <f>INDEX(MARKET_INPUT[Column1.price],MATCH(B34,MARKET_INPUT[Column1.type_id]))</f>
        <v>1100</v>
      </c>
      <c r="E34" s="21">
        <f>VLOOKUP(B34,TypeIDs!C:D,2,FALSE)</f>
        <v>0.01</v>
      </c>
      <c r="F34" s="16">
        <v>3000</v>
      </c>
      <c r="G34" s="18">
        <f t="shared" si="7"/>
        <v>9242.24</v>
      </c>
      <c r="H34" s="23">
        <f t="shared" si="8"/>
        <v>21000</v>
      </c>
      <c r="I34" s="22">
        <f t="shared" si="0"/>
        <v>210</v>
      </c>
      <c r="J34" s="8">
        <f t="shared" si="1"/>
        <v>2.7247956403269757</v>
      </c>
      <c r="K34" s="9">
        <f t="shared" ref="K34:K65" si="9">(H34*C34)+((E34*ShippingCost)*H34)</f>
        <v>8666700</v>
      </c>
      <c r="L34" s="9">
        <f t="shared" si="3"/>
        <v>412.7</v>
      </c>
      <c r="M34" s="10">
        <f t="shared" si="4"/>
        <v>14433299.999999998</v>
      </c>
      <c r="N34" s="11">
        <f t="shared" si="5"/>
        <v>68730</v>
      </c>
      <c r="O34" s="26">
        <f t="shared" si="6"/>
        <v>23100000</v>
      </c>
      <c r="BC34" s="5" t="s">
        <v>44293</v>
      </c>
    </row>
    <row r="35" spans="1:57">
      <c r="A35" s="13" t="s">
        <v>31420</v>
      </c>
      <c r="B35" s="20">
        <f>VLOOKUP(A35,TypeIDs!B:C,2,FALSE)</f>
        <v>47925</v>
      </c>
      <c r="C35" s="19">
        <v>417.6</v>
      </c>
      <c r="D35" s="15">
        <f>INDEX(MARKET_INPUT[Column1.price],MATCH(B35,MARKET_INPUT[Column1.type_id]))</f>
        <v>453.2</v>
      </c>
      <c r="E35" s="21">
        <f>VLOOKUP(B35,TypeIDs!C:D,2,FALSE)</f>
        <v>0.01</v>
      </c>
      <c r="F35" s="16">
        <v>3500</v>
      </c>
      <c r="G35" s="18">
        <f t="shared" si="7"/>
        <v>10792.34</v>
      </c>
      <c r="H35" s="23">
        <f t="shared" si="8"/>
        <v>24500</v>
      </c>
      <c r="I35" s="22">
        <f t="shared" si="0"/>
        <v>245</v>
      </c>
      <c r="J35" s="8">
        <f t="shared" si="1"/>
        <v>1.0852490421455938</v>
      </c>
      <c r="K35" s="9">
        <f t="shared" si="9"/>
        <v>10451700</v>
      </c>
      <c r="L35" s="9">
        <f t="shared" si="3"/>
        <v>426.6</v>
      </c>
      <c r="M35" s="10">
        <f t="shared" si="4"/>
        <v>651699.99999999919</v>
      </c>
      <c r="N35" s="11">
        <f t="shared" si="5"/>
        <v>2659.9999999999964</v>
      </c>
      <c r="O35" s="26">
        <f t="shared" si="6"/>
        <v>11103400</v>
      </c>
      <c r="BC35" s="43" t="s">
        <v>40265</v>
      </c>
      <c r="BD35" s="43"/>
      <c r="BE35" s="43"/>
    </row>
    <row r="36" spans="1:57">
      <c r="A36" s="13" t="s">
        <v>31381</v>
      </c>
      <c r="B36" s="20">
        <f>VLOOKUP(A36,TypeIDs!B:C,2,FALSE)</f>
        <v>47885</v>
      </c>
      <c r="C36" s="19">
        <v>379.9</v>
      </c>
      <c r="D36" s="15">
        <f>INDEX(MARKET_INPUT[Column1.price],MATCH(B36,MARKET_INPUT[Column1.type_id]))</f>
        <v>432.8</v>
      </c>
      <c r="E36" s="21">
        <f>VLOOKUP(B36,TypeIDs!C:D,2,FALSE)</f>
        <v>0.01</v>
      </c>
      <c r="F36" s="16">
        <v>1200</v>
      </c>
      <c r="G36" s="18">
        <f t="shared" si="7"/>
        <v>3691.1959999999999</v>
      </c>
      <c r="H36" s="23">
        <f t="shared" si="8"/>
        <v>8400</v>
      </c>
      <c r="I36" s="22">
        <f t="shared" si="0"/>
        <v>84</v>
      </c>
      <c r="J36" s="8">
        <f t="shared" si="1"/>
        <v>1.1392471703079758</v>
      </c>
      <c r="K36" s="9">
        <f t="shared" si="9"/>
        <v>3266760</v>
      </c>
      <c r="L36" s="9">
        <f t="shared" si="3"/>
        <v>388.9</v>
      </c>
      <c r="M36" s="10">
        <f t="shared" si="4"/>
        <v>368760.00000000029</v>
      </c>
      <c r="N36" s="11">
        <f t="shared" si="5"/>
        <v>4390.0000000000036</v>
      </c>
      <c r="O36" s="26">
        <f t="shared" si="6"/>
        <v>3635520.0000000005</v>
      </c>
      <c r="BC36" s="3" t="s">
        <v>40279</v>
      </c>
      <c r="BD36" s="3" t="str">
        <f>CONCATENATE(BE2,BD4,BD3,join(BD3,B2:B91))</f>
        <v>http://api.evemarketer.com/ec/marketstat?usesystem=30000142&amp;typeid=2048&amp;typeid=28668&amp;typeid=44992&amp;typeid=11289&amp;typeid=41489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E36" s="3"/>
    </row>
    <row r="37" spans="1:57">
      <c r="A37" s="13" t="s">
        <v>4989</v>
      </c>
      <c r="B37" s="20">
        <f>VLOOKUP(A37,TypeIDs!B:C,2,FALSE)</f>
        <v>12557</v>
      </c>
      <c r="C37" s="19">
        <v>69910</v>
      </c>
      <c r="D37" s="15">
        <f>INDEX(MARKET_INPUT[Column1.price],MATCH(B37,MARKET_INPUT[Column1.type_id]))</f>
        <v>500000</v>
      </c>
      <c r="E37" s="21">
        <f>VLOOKUP(B37,TypeIDs!C:D,2,FALSE)</f>
        <v>1</v>
      </c>
      <c r="F37" s="16">
        <v>4</v>
      </c>
      <c r="G37" s="18">
        <f t="shared" si="7"/>
        <v>69.927999999999997</v>
      </c>
      <c r="H37" s="23">
        <f t="shared" si="8"/>
        <v>28</v>
      </c>
      <c r="I37" s="22">
        <f t="shared" si="0"/>
        <v>28</v>
      </c>
      <c r="J37" s="8">
        <f t="shared" si="1"/>
        <v>7.1520526391074242</v>
      </c>
      <c r="K37" s="9">
        <f t="shared" si="9"/>
        <v>1982680</v>
      </c>
      <c r="L37" s="9">
        <f t="shared" si="3"/>
        <v>70810</v>
      </c>
      <c r="M37" s="10">
        <f t="shared" si="4"/>
        <v>12017320</v>
      </c>
      <c r="N37" s="11">
        <f t="shared" si="5"/>
        <v>429190</v>
      </c>
      <c r="O37" s="26">
        <f t="shared" si="6"/>
        <v>14000000</v>
      </c>
      <c r="BC37" s="3" t="s">
        <v>40768</v>
      </c>
      <c r="BD37" s="3" t="str">
        <f>CONCATENATE(BE2,BD4,BD3,join(BD3,B92:B177))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E37" s="3"/>
    </row>
    <row r="38" spans="1:57">
      <c r="A38" s="13" t="s">
        <v>5110</v>
      </c>
      <c r="B38" s="20">
        <f>VLOOKUP(A38,TypeIDs!B:C,2,FALSE)</f>
        <v>12816</v>
      </c>
      <c r="C38" s="19">
        <v>613400</v>
      </c>
      <c r="D38" s="15">
        <f>INDEX(MARKET_INPUT[Column1.price],MATCH(B38,MARKET_INPUT[Column1.type_id]))</f>
        <v>939800</v>
      </c>
      <c r="E38" s="21">
        <f>VLOOKUP(B38,TypeIDs!C:D,2,FALSE)</f>
        <v>1</v>
      </c>
      <c r="F38" s="16">
        <v>50</v>
      </c>
      <c r="G38" s="18">
        <f t="shared" si="7"/>
        <v>6286</v>
      </c>
      <c r="H38" s="23">
        <f t="shared" si="8"/>
        <v>350</v>
      </c>
      <c r="I38" s="22">
        <f t="shared" si="0"/>
        <v>350</v>
      </c>
      <c r="J38" s="8">
        <f t="shared" si="1"/>
        <v>1.5321160743397457</v>
      </c>
      <c r="K38" s="9">
        <f t="shared" si="9"/>
        <v>215005000</v>
      </c>
      <c r="L38" s="9">
        <f t="shared" si="3"/>
        <v>614300</v>
      </c>
      <c r="M38" s="10">
        <f t="shared" si="4"/>
        <v>113925000</v>
      </c>
      <c r="N38" s="11">
        <f t="shared" si="5"/>
        <v>325500</v>
      </c>
      <c r="O38" s="26">
        <f t="shared" si="6"/>
        <v>328930000</v>
      </c>
      <c r="BC38" s="3" t="s">
        <v>40769</v>
      </c>
      <c r="BD38" s="3" t="str">
        <f>CONCATENATE(BE2,BD4,BD3,join(BD3,B178:B262))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E38" s="3"/>
    </row>
    <row r="39" spans="1:57">
      <c r="A39" s="13" t="s">
        <v>5114</v>
      </c>
      <c r="B39" s="20">
        <f>VLOOKUP(A39,TypeIDs!B:C,2,FALSE)</f>
        <v>12820</v>
      </c>
      <c r="C39" s="19">
        <v>595800</v>
      </c>
      <c r="D39" s="15">
        <f>INDEX(MARKET_INPUT[Column1.price],MATCH(B39,MARKET_INPUT[Column1.type_id]))</f>
        <v>927800</v>
      </c>
      <c r="E39" s="21">
        <f>VLOOKUP(B39,TypeIDs!C:D,2,FALSE)</f>
        <v>1</v>
      </c>
      <c r="F39" s="16">
        <v>35</v>
      </c>
      <c r="G39" s="18">
        <f t="shared" si="7"/>
        <v>4277.5999999999995</v>
      </c>
      <c r="H39" s="23">
        <f t="shared" si="8"/>
        <v>245</v>
      </c>
      <c r="I39" s="22">
        <f t="shared" si="0"/>
        <v>245</v>
      </c>
      <c r="J39" s="8">
        <f t="shared" si="1"/>
        <v>1.5572339711312522</v>
      </c>
      <c r="K39" s="9">
        <f t="shared" si="9"/>
        <v>146191500</v>
      </c>
      <c r="L39" s="9">
        <f t="shared" si="3"/>
        <v>596700</v>
      </c>
      <c r="M39" s="10">
        <f t="shared" si="4"/>
        <v>81119500</v>
      </c>
      <c r="N39" s="11">
        <f t="shared" si="5"/>
        <v>331100</v>
      </c>
      <c r="O39" s="26">
        <f t="shared" si="6"/>
        <v>227311000</v>
      </c>
      <c r="BC39" s="3" t="s">
        <v>44284</v>
      </c>
      <c r="BD39" s="3" t="str">
        <f>CONCATENATE(BE2,BD4,BD3,join(BD3,B263:B342))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E39" s="3"/>
    </row>
    <row r="40" spans="1:57">
      <c r="A40" s="13" t="s">
        <v>5112</v>
      </c>
      <c r="B40" s="20">
        <f>VLOOKUP(A40,TypeIDs!B:C,2,FALSE)</f>
        <v>12818</v>
      </c>
      <c r="C40" s="19">
        <v>274000</v>
      </c>
      <c r="D40" s="15">
        <f>INDEX(MARKET_INPUT[Column1.price],MATCH(B40,MARKET_INPUT[Column1.type_id]))</f>
        <v>451100</v>
      </c>
      <c r="E40" s="21">
        <f>VLOOKUP(B40,TypeIDs!C:D,2,FALSE)</f>
        <v>1</v>
      </c>
      <c r="F40" s="16">
        <v>5</v>
      </c>
      <c r="G40" s="18">
        <f t="shared" si="7"/>
        <v>291</v>
      </c>
      <c r="H40" s="23">
        <f t="shared" si="8"/>
        <v>35</v>
      </c>
      <c r="I40" s="22">
        <f t="shared" si="0"/>
        <v>35</v>
      </c>
      <c r="J40" s="8">
        <f t="shared" si="1"/>
        <v>1.6463503649635036</v>
      </c>
      <c r="K40" s="9">
        <f t="shared" si="9"/>
        <v>9621500</v>
      </c>
      <c r="L40" s="9">
        <f t="shared" si="3"/>
        <v>274900</v>
      </c>
      <c r="M40" s="10">
        <f t="shared" si="4"/>
        <v>6167000</v>
      </c>
      <c r="N40" s="11">
        <f t="shared" si="5"/>
        <v>176200</v>
      </c>
      <c r="O40" s="26">
        <f t="shared" si="6"/>
        <v>15788500</v>
      </c>
      <c r="BC40" s="3" t="s">
        <v>44285</v>
      </c>
      <c r="BD40" s="3" t="str">
        <f>CONCATENATE(BE2,BD4,BD3,join(BD3,B343:B400))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E40" s="3"/>
    </row>
    <row r="41" spans="1:57">
      <c r="A41" s="13" t="s">
        <v>4997</v>
      </c>
      <c r="B41" s="20">
        <f>VLOOKUP(A41,TypeIDs!B:C,2,FALSE)</f>
        <v>12565</v>
      </c>
      <c r="C41" s="19">
        <v>109700</v>
      </c>
      <c r="D41" s="15">
        <f>INDEX(MARKET_INPUT[Column1.price],MATCH(B41,MARKET_INPUT[Column1.type_id]))</f>
        <v>398800</v>
      </c>
      <c r="E41" s="21">
        <f>VLOOKUP(B41,TypeIDs!C:D,2,FALSE)</f>
        <v>1</v>
      </c>
      <c r="F41" s="16">
        <v>4</v>
      </c>
      <c r="G41" s="18">
        <f t="shared" si="7"/>
        <v>101.76</v>
      </c>
      <c r="H41" s="23">
        <f t="shared" si="8"/>
        <v>28</v>
      </c>
      <c r="I41" s="22">
        <f t="shared" si="0"/>
        <v>28</v>
      </c>
      <c r="J41" s="8">
        <f t="shared" si="1"/>
        <v>3.635369188696445</v>
      </c>
      <c r="K41" s="9">
        <f t="shared" si="9"/>
        <v>3096800</v>
      </c>
      <c r="L41" s="9">
        <f t="shared" si="3"/>
        <v>110600</v>
      </c>
      <c r="M41" s="10">
        <f t="shared" si="4"/>
        <v>8069600</v>
      </c>
      <c r="N41" s="11">
        <f t="shared" si="5"/>
        <v>288200</v>
      </c>
      <c r="O41" s="26">
        <f t="shared" si="6"/>
        <v>11166400</v>
      </c>
      <c r="BC41" s="3" t="s">
        <v>40280</v>
      </c>
      <c r="BD41" s="3" t="str">
        <f>CONCATENATE(BD2,BD5,BD3,join(BD3,B2:B3))</f>
        <v>http://api.evemarketer.com/ec/marketstat?regionlimit=10000021&amp;typeid=2048&amp;typeid=28668</v>
      </c>
      <c r="BE41" s="3"/>
    </row>
    <row r="42" spans="1:57">
      <c r="A42" s="13" t="s">
        <v>11296</v>
      </c>
      <c r="B42" s="20">
        <f>VLOOKUP(A42,TypeIDs!B:C,2,FALSE)</f>
        <v>23105</v>
      </c>
      <c r="C42" s="19">
        <v>947000</v>
      </c>
      <c r="D42" s="15">
        <f>INDEX(MARKET_INPUT[Column1.price],MATCH(B42,MARKET_INPUT[Column1.type_id]))</f>
        <v>669000</v>
      </c>
      <c r="E42" s="21">
        <f>VLOOKUP(B42,TypeIDs!C:D,2,FALSE)</f>
        <v>1</v>
      </c>
      <c r="F42" s="16">
        <v>9</v>
      </c>
      <c r="G42" s="18">
        <f t="shared" si="7"/>
        <v>1733.6000000000001</v>
      </c>
      <c r="H42" s="23">
        <f t="shared" si="8"/>
        <v>63</v>
      </c>
      <c r="I42" s="22">
        <f t="shared" si="0"/>
        <v>63</v>
      </c>
      <c r="J42" s="8">
        <f t="shared" si="1"/>
        <v>0.70644139387539595</v>
      </c>
      <c r="K42" s="9">
        <f t="shared" si="9"/>
        <v>59717700</v>
      </c>
      <c r="L42" s="9">
        <f t="shared" si="3"/>
        <v>947900</v>
      </c>
      <c r="M42" s="10">
        <f t="shared" si="4"/>
        <v>-17570700</v>
      </c>
      <c r="N42" s="11">
        <f t="shared" si="5"/>
        <v>-278900</v>
      </c>
      <c r="O42" s="26">
        <f t="shared" si="6"/>
        <v>42147000</v>
      </c>
      <c r="BC42" s="3" t="s">
        <v>40770</v>
      </c>
      <c r="BD42" s="3"/>
      <c r="BE42" s="3"/>
    </row>
    <row r="43" spans="1:57">
      <c r="A43" s="13" t="s">
        <v>11288</v>
      </c>
      <c r="B43" s="20">
        <f>VLOOKUP(A43,TypeIDs!B:C,2,FALSE)</f>
        <v>23089</v>
      </c>
      <c r="C43" s="19">
        <v>405900</v>
      </c>
      <c r="D43" s="15">
        <f>INDEX(MARKET_INPUT[Column1.price],MATCH(B43,MARKET_INPUT[Column1.type_id]))</f>
        <v>576000</v>
      </c>
      <c r="E43" s="21">
        <f>VLOOKUP(B43,TypeIDs!C:D,2,FALSE)</f>
        <v>1</v>
      </c>
      <c r="F43" s="16">
        <v>5</v>
      </c>
      <c r="G43" s="18">
        <f t="shared" si="7"/>
        <v>422.9</v>
      </c>
      <c r="H43" s="23">
        <f t="shared" si="8"/>
        <v>35</v>
      </c>
      <c r="I43" s="22">
        <f t="shared" si="0"/>
        <v>35</v>
      </c>
      <c r="J43" s="8">
        <f t="shared" si="1"/>
        <v>1.419068736141907</v>
      </c>
      <c r="K43" s="9">
        <f t="shared" si="9"/>
        <v>14238000</v>
      </c>
      <c r="L43" s="9">
        <f t="shared" si="3"/>
        <v>406800</v>
      </c>
      <c r="M43" s="10">
        <f t="shared" si="4"/>
        <v>5922000</v>
      </c>
      <c r="N43" s="11">
        <f t="shared" si="5"/>
        <v>169200</v>
      </c>
      <c r="O43" s="26">
        <f t="shared" si="6"/>
        <v>20160000</v>
      </c>
      <c r="BC43" s="3" t="s">
        <v>40771</v>
      </c>
      <c r="BD43" s="3"/>
      <c r="BE43" s="3"/>
    </row>
    <row r="44" spans="1:57">
      <c r="A44" s="13" t="s">
        <v>11277</v>
      </c>
      <c r="B44" s="20">
        <f>VLOOKUP(A44,TypeIDs!B:C,2,FALSE)</f>
        <v>23071</v>
      </c>
      <c r="C44" s="19">
        <v>305900</v>
      </c>
      <c r="D44" s="15">
        <f>INDEX(MARKET_INPUT[Column1.price],MATCH(B44,MARKET_INPUT[Column1.type_id]))</f>
        <v>360000</v>
      </c>
      <c r="E44" s="21">
        <f>VLOOKUP(B44,TypeIDs!C:D,2,FALSE)</f>
        <v>1</v>
      </c>
      <c r="F44" s="16">
        <v>8</v>
      </c>
      <c r="G44" s="18">
        <f t="shared" si="7"/>
        <v>515.44000000000005</v>
      </c>
      <c r="H44" s="23">
        <f t="shared" si="8"/>
        <v>56</v>
      </c>
      <c r="I44" s="22">
        <f t="shared" si="0"/>
        <v>56</v>
      </c>
      <c r="J44" s="8">
        <f t="shared" si="1"/>
        <v>1.1768551814318404</v>
      </c>
      <c r="K44" s="9">
        <f t="shared" si="9"/>
        <v>17180800</v>
      </c>
      <c r="L44" s="9">
        <f t="shared" si="3"/>
        <v>306800</v>
      </c>
      <c r="M44" s="10">
        <f t="shared" si="4"/>
        <v>2979200</v>
      </c>
      <c r="N44" s="11">
        <f t="shared" si="5"/>
        <v>53200</v>
      </c>
      <c r="O44" s="26">
        <f t="shared" si="6"/>
        <v>20160000</v>
      </c>
      <c r="BC44" s="3" t="s">
        <v>40281</v>
      </c>
      <c r="BD44" s="3" t="str">
        <f t="shared" ref="BD44:BD51" si="10">_xlfn.WEBSERVICE(BD36)</f>
        <v>&lt;?xml version="1.0" encoding="UTF-8"?&gt;
&lt;exec_api version="2.0" method="marketstat_xml"&gt;&lt;marketstat&gt;&lt;type id="2048"&gt;&lt;buy&gt;&lt;volume&gt;5150&lt;/volume&gt;&lt;avg&gt;354970.70&lt;/avg&gt;&lt;stddev&gt;126230.26&lt;/stddev&gt;&lt;median&gt;384700.00&lt;/median&gt;&lt;percentile&gt;394150.00&lt;/percentile&gt;&lt;max&gt;400000.00&lt;/max&gt;&lt;min&gt;75000.00&lt;/min&gt;&lt;/buy&gt;&lt;sell&gt;&lt;volume&gt;32047&lt;/volume&gt;&lt;avg&gt;481443.22&lt;/avg&gt;&lt;stddev&gt;91523.23&lt;/stddev&gt;&lt;median&gt;488850.00&lt;/median&gt;&lt;percentile&gt;458361.53&lt;/percentile&gt;&lt;max&gt;1200000.00&lt;/max&gt;&lt;min&gt;456800.00&lt;/min&gt;&lt;/sell&gt;&lt;/type&gt;&lt;type id="28668"&gt;&lt;buy&gt;&lt;volume&gt;364999&lt;/volume&gt;&lt;avg&gt;18868.45&lt;/avg&gt;&lt;stddev&gt;4464.91&lt;/stddev&gt;&lt;median&gt;18880.00&lt;/median&gt;&lt;percentile&gt;19530.00&lt;/percentile&gt;&lt;max&gt;19530.00&lt;/max&gt;&lt;min&gt;4000.00&lt;/min&gt;&lt;/buy&gt;&lt;sell&gt;&lt;volume&gt;2251274&lt;/volume&gt;&lt;avg&gt;22954.22&lt;/avg&gt;&lt;stddev&gt;1798.42&lt;/stddev&gt;&lt;median&gt;22345.00&lt;/median&gt;&lt;percentile&gt;21936.92&lt;/percentile&gt;&lt;max&gt;29500.00&lt;/max&gt;&lt;min&gt;21930.00&lt;/min&gt;&lt;/sell&gt;&lt;/type&gt;&lt;type id="44992"&gt;&lt;buy&gt;&lt;volume&gt;704505&lt;/volume&gt;&lt;avg&gt;2648246.38&lt;/avg&gt;&lt;stddev&gt;165710.54&lt;/stddev&gt;&lt;median&gt;2673000.00&lt;/median&gt;&lt;percentile&gt;2756597.77&lt;/percentile&gt;&lt;max&gt;2768000.00&lt;/max&gt;&lt;min&gt;1500000.00&lt;/min&gt;&lt;/buy&gt;&lt;sell&gt;&lt;volume&gt;430114&lt;/volume&gt;&lt;avg&gt;3071392.05&lt;/avg&gt;&lt;stddev&gt;457311.63&lt;/stddev&gt;&lt;median&gt;3087500.00&lt;/median&gt;&lt;percentile&gt;2917424.54&lt;/percentile&gt;&lt;max&gt;9000000.00&lt;/max&gt;&lt;min&gt;2893000.00&lt;/min&gt;&lt;/sell&gt;&lt;/type&gt;&lt;type id="11289"&gt;&lt;buy&gt;&lt;volume&gt;451764&lt;/volume&gt;&lt;avg&gt;5110.35&lt;/avg&gt;&lt;stddev&gt;514.55&lt;/stddev&gt;&lt;median&gt;5000.00&lt;/median&gt;&lt;percentile&gt;5813.00&lt;/percentile&gt;&lt;max&gt;5813.00&lt;/max&gt;&lt;min&gt;4274.00&lt;/min&gt;&lt;/buy&gt;&lt;sell&gt;&lt;volume&gt;61249&lt;/volume&gt;&lt;avg&gt;8104.19&lt;/avg&gt;&lt;stddev&gt;2737.03&lt;/stddev&gt;&lt;median&gt;8747.50&lt;/median&gt;&lt;percentile&gt;6726.56&lt;/percentile&gt;&lt;max&gt;14990.00&lt;/max&gt;&lt;min&gt;5814.00&lt;/min&gt;&lt;/sell&gt;&lt;/type&gt;&lt;type id="41489"&gt;&lt;buy&gt;&lt;volume&gt;57010&lt;/volume&gt;&lt;avg&gt;8176.31&lt;/avg&gt;&lt;stddev&gt;1249.68&lt;/stddev&gt;&lt;median&gt;7822.00&lt;/median&gt;&lt;percentile&gt;9120.00&lt;/percentile&gt;&lt;max&gt;9120.00&lt;/max&gt;&lt;min&gt;6511.00&lt;/min&gt;&lt;/buy&gt;&lt;sell&gt;&lt;volume&gt;40570&lt;/volume&gt;&lt;avg&gt;11367.61&lt;/avg&gt;&lt;stddev&gt;1235.57&lt;/stddev&gt;&lt;median&gt;11275.00&lt;/median&gt;&lt;percentile&gt;10960.00&lt;/percentile&gt;&lt;max&gt;13980.00&lt;/max&gt;&lt;min&gt;10960.00&lt;/min&gt;&lt;/sell&gt;&lt;/type&gt;&lt;type id="33332"&gt;&lt;buy&gt;&lt;volume&gt;107270&lt;/volume&gt;&lt;avg&gt;10646.29&lt;/avg&gt;&lt;stddev&gt;1116.07&lt;/stddev&gt;&lt;median&gt;9637.50&lt;/median&gt;&lt;percentile&gt;12305.52&lt;/percentile&gt;&lt;max&gt;12510.00&lt;/max&gt;&lt;min&gt;9575.00&lt;/min&gt;&lt;/buy&gt;&lt;sell&gt;&lt;volume&gt;599441&lt;/volume&gt;&lt;avg&gt;15672.40&lt;/avg&gt;&lt;stddev&gt;4350.60&lt;/stddev&gt;&lt;median&gt;15000.00&lt;/median&gt;&lt;percentile&gt;14980.00&lt;/percentile&gt;&lt;max&gt;32000.00&lt;/max&gt;&lt;min&gt;14980.00&lt;/min&gt;&lt;/sell&gt;&lt;/type&gt;&lt;type id="31990"&gt;&lt;buy&gt;&lt;volume&gt;29550&lt;/volume&gt;&lt;avg&gt;37522.59&lt;/avg&gt;&lt;stddev&gt;1654.36&lt;/stddev&gt;&lt;median&gt;37130.00&lt;/median&gt;&lt;percentile&gt;40575.71&lt;/percentile&gt;&lt;max&gt;40590.00&lt;/max&gt;&lt;min&gt;37090.00&lt;/min&gt;&lt;/buy&gt;&lt;sell&gt;&lt;volume&gt;49798&lt;/volume&gt;&lt;avg&gt;52798.78&lt;/avg&gt;&lt;stddev&gt;11594.00&lt;/stddev&gt;&lt;median&gt;47460.00&lt;/median&gt;&lt;percentile&gt;47270.00&lt;/percentile&gt;&lt;max&gt;78720.00&lt;/max&gt;&lt;min&gt;47270.00&lt;/min&gt;&lt;/sell&gt;&lt;/type&gt;&lt;type id="31998"&gt;&lt;buy&gt;&lt;volume&gt;7697&lt;/volume&gt;&lt;avg&gt;46697.70&lt;/avg&gt;&lt;stddev&gt;2451.70&lt;/stddev&gt;&lt;median&gt;45105.00&lt;/median&gt;&lt;percentile&gt;50000.00&lt;/percentile&gt;&lt;max&gt;50000.00&lt;/max&gt;&lt;min&gt;45080.00&lt;/min&gt;&lt;/buy&gt;&lt;sell&gt;&lt;volume&gt;11651&lt;/volume&gt;&lt;avg&gt;85689.74&lt;/avg&gt;&lt;stddev&gt;21036.64&lt;/stddev&gt;&lt;median&gt;78670.00&lt;/median&gt;&lt;percentile&gt;63650.00&lt;/percentile&gt;&lt;max&gt;123400.00&lt;/max&gt;&lt;min&gt;63650.00&lt;/min&gt;&lt;/sell&gt;&lt;/type&gt;&lt;type id="32006"&gt;&lt;buy&gt;&lt;volume&gt;89293&lt;/volume&gt;&lt;avg&gt;99117.89&lt;/avg&gt;&lt;stddev&gt;10049.84&lt;/stddev&gt;&lt;median&gt;101400.00&lt;/median&gt;&lt;percentile&gt;102486.27&lt;/percentile&gt;&lt;max&gt;102800.00&lt;/max&gt;&lt;min&gt;59870.00&lt;/min&gt;&lt;/buy&gt;&lt;sell&gt;&lt;volume&gt;209573&lt;/volume&gt;&lt;avg&gt;143780.67&lt;/avg&gt;&lt;stddev&gt;65824.96&lt;/stddev&gt;&lt;median&gt;120000.00&lt;/median&gt;&lt;percentile&gt;119999.51&lt;/percentile&gt;&lt;max&gt;440200.00&lt;/max&gt;&lt;min&gt;119900.00&lt;/min&gt;&lt;/sell&gt;&lt;/type&gt;&lt;type id="32014"&gt;&lt;buy&gt;&lt;volume&gt;30868&lt;/volume&gt;&lt;avg&gt;193594.42&lt;/avg&gt;&lt;stddev&gt;8130.52&lt;/stddev&gt;&lt;median&gt;195550.00&lt;/median&gt;&lt;percentile&gt;200783.94&lt;/percentile&gt;&lt;max&gt;200800.00&lt;/max&gt;&lt;min&gt;180000.00&lt;/min&gt;&lt;/buy&gt;&lt;sell&gt;&lt;volume&gt;64926&lt;/volume&gt;&lt;avg&gt;240378.30&lt;/avg&gt;&lt;stddev&gt;28702.71&lt;/stddev&gt;&lt;median&gt;224100.00&lt;/median&gt;&lt;percentile&gt;223800.00&lt;/percentile&gt;&lt;max&gt;316200.00&lt;/max&gt;&lt;min&gt;223800.00&lt;/min&gt;&lt;/sell&gt;&lt;/type&gt;&lt;type id="41490"&gt;&lt;buy&gt;&lt;volume&gt;9160&lt;/volume&gt;&lt;avg&gt;747255.84&lt;/avg&gt;&lt;stddev&gt;72560.97&lt;/stddev&gt;&lt;median&gt;726000.00&lt;/median&gt;&lt;percentile&gt;830124.39&lt;/percentile&gt;&lt;max&gt;830200.00&lt;/max&gt;&lt;min&gt;512200.00&lt;/min&gt;&lt;/buy&gt;&lt;sell&gt;&lt;volume&gt;41554&lt;/volume&gt;&lt;avg&gt;1095193.76&lt;/avg&gt;&lt;stddev&gt;290124.87&lt;/stddev&gt;&lt;median&gt;1094000.00&lt;/median&gt;&lt;percentile&gt;927345.24&lt;/percentile&gt;&lt;max&gt;2740000.00&lt;/max&gt;&lt;min&gt;927000.00&lt;/min&gt;&lt;/sell&gt;&lt;/type&gt;&lt;type id="42832"&gt;&lt;buy&gt;&lt;volume&gt;842000&lt;/volume&gt;&lt;avg&gt;311.39&lt;/avg&gt;&lt;stddev&gt;6.90&lt;/stddev&gt;&lt;median&gt;315.00&lt;/median&gt;&lt;percentile&gt;324.10&lt;/percentile&gt;&lt;max&gt;324.10&lt;/max&gt;&lt;min&gt;303.40&lt;/min&gt;&lt;/buy&gt;&lt;sell&gt;&lt;volume&gt;3263537&lt;/volume&gt;&lt;avg&gt;756.15&lt;/avg&gt;&lt;stddev&gt;207.65&lt;/stddev&gt;&lt;median&gt;839.45&lt;/median&gt;&lt;percentile&gt;499.95&lt;/percentile&gt;&lt;max&gt;1399.00&lt;/max&gt;&lt;min&gt;499.00&lt;/min&gt;&lt;/sell&gt;&lt;/type&gt;&lt;type id="42834"&gt;&lt;buy&gt;&lt;volume&gt;1770500&lt;/volume&gt;&lt;avg&gt;214.84&lt;/avg&gt;&lt;stddev&gt;105.77&lt;/stddev&gt;&lt;median&gt;152.00&lt;/median&gt;&lt;percentile&gt;354.73&lt;/percentile&gt;&lt;max&gt;355.10&lt;/max&gt;&lt;min&gt;100.00&lt;/min&gt;&lt;/buy&gt;&lt;sell&gt;&lt;volume&gt;3213051&lt;/volume&gt;&lt;avg&gt;775.84&lt;/avg&gt;&lt;stddev&gt;154.68&lt;/stddev&gt;&lt;median&gt;835.00&lt;/median&gt;&lt;percentile&gt;589.60&lt;/percentile&gt;&lt;max&gt;1023.00&lt;/max&gt;&lt;min&gt;589.60&lt;/min&gt;&lt;/sell&gt;&lt;/type&gt;&lt;type id="42833"&gt;&lt;buy&gt;&lt;volume&gt;1930921&lt;/volume&gt;&lt;avg&gt;175.44&lt;/avg&gt;&lt;stddev&gt;49.47&lt;/stddev&gt;&lt;median&gt;125.00&lt;/median&gt;&lt;percentile&gt;239.45&lt;/percentile&gt;&lt;max&gt;239.50&lt;/max&gt;&lt;min&gt;100.00&lt;/min&gt;&lt;/buy&gt;&lt;sell&gt;&lt;volume&gt;2909654&lt;/volume&gt;&lt;avg&gt;762.76&lt;/avg&gt;&lt;stddev&gt;106.79&lt;/stddev&gt;&lt;median&gt;677.00&lt;/median&gt;&lt;percentile&gt;646.98&lt;/percentile&gt;&lt;max&gt;900.00&lt;/max&gt;&lt;min&gt;646.90&lt;/min&gt;&lt;/sell&gt;&lt;/type&gt;&lt;type id="42837"&gt;&lt;buy&gt;&lt;volume&gt;1695131&lt;/volume&gt;&lt;avg&gt;354.20&lt;/avg&gt;&lt;stddev&gt;1.06&lt;/stddev&gt;&lt;median&gt;354.20&lt;/median&gt;&lt;percentile&gt;354.20&lt;/percentile&gt;&lt;max&gt;354.60&lt;/max&gt;&lt;min&gt;352.00&lt;/min&gt;&lt;/buy&gt;&lt;sell&gt;&lt;volume&gt;1934962&lt;/volume&gt;&lt;avg&gt;742.68&lt;/avg&gt;&lt;stddev&gt;71.04&lt;/stddev&gt;&lt;median&gt;743.90&lt;/median&gt;&lt;percentile&gt;679.14&lt;/percentile&gt;&lt;max&gt;949.00&lt;/max&gt;&lt;min&gt;677.70&lt;/min&gt;&lt;/sell&gt;&lt;/type&gt;&lt;type id="42836"&gt;&lt;buy&gt;&lt;volume&gt;79785&lt;/volume&gt;&lt;avg&gt;435.07&lt;/avg&gt;&lt;stddev&gt;0.15&lt;/stddev&gt;&lt;median&gt;435.10&lt;/median&gt;&lt;percentile&gt;435.10&lt;/percentile&gt;&lt;max&gt;435.10&lt;/max&gt;&lt;min&gt;434.80&lt;/min&gt;&lt;/buy&gt;&lt;sell&gt;&lt;volume&gt;1028814&lt;/volume&gt;&lt;avg&gt;731.51&lt;/avg&gt;&lt;stddev&gt;25.56&lt;/stddev&gt;&lt;median&gt;729.85&lt;/median&gt;&lt;percentile&gt;697.22&lt;/percentile&gt;&lt;max&gt;790.70&lt;/max&gt;&lt;min&gt;685.00&lt;/min&gt;&lt;/sell&gt;&lt;/type&gt;&lt;type id="42835"&gt;&lt;buy&gt;&lt;volume&gt;239748&lt;/volume&gt;&lt;avg&gt;445.77&lt;/avg&gt;&lt;stddev&gt;1.08&lt;/stddev&gt;&lt;median&gt;445.00&lt;/median&gt;&lt;percentile&gt;447.33&lt;/percentile&gt;&lt;max&gt;447.60&lt;/max&gt;&lt;min&gt;445.00&lt;/min&gt;&lt;/buy&gt;&lt;sell&gt;&lt;volume&gt;2891126&lt;/volume&gt;&lt;avg&gt;767.27&lt;/avg&gt;&lt;stddev&gt;122.45&lt;/stddev&gt;&lt;median&gt;849.50&lt;/median&gt;&lt;percentile&gt;599.40&lt;/percentile&gt;&lt;max&gt;988.80&lt;/max&gt;&lt;min&gt;599.40&lt;/min&gt;&lt;/sell&gt;&lt;/type&gt;&lt;type id="42831"&gt;&lt;buy&gt;&lt;volume&gt;896347&lt;/volume&gt;&lt;avg&gt;112.81&lt;/avg&gt;&lt;stddev&gt;2.08&lt;/stddev&gt;&lt;median&gt;111.20&lt;/median&gt;&lt;percentile&gt;114.90&lt;/percentile&gt;&lt;max&gt;114.90&lt;/max&gt;&lt;min&gt;111.20&lt;/min&gt;&lt;/buy&gt;&lt;sell&gt;&lt;volume&gt;3841534&lt;/volume&gt;&lt;avg&gt;144.85&lt;/avg&gt;&lt;stddev&gt;1.21&lt;/stddev&gt;&lt;median&gt;144.90&lt;/median&gt;&lt;percentile&gt;144.78&lt;/percentile&gt;&lt;max&gt;145.00&lt;/max&gt;&lt;min&gt;142.00&lt;/min&gt;&lt;/sell&gt;&lt;/type&gt;&lt;type id="42829"&gt;&lt;buy&gt;&lt;volume&gt;6794569&lt;/volume&gt;&lt;avg&gt;120.27&lt;/avg&gt;&lt;stddev&gt;20.06&lt;/stddev&gt;&lt;median&gt;121.00&lt;/median&gt;&lt;percentile&gt;121.90&lt;/percentile&gt;&lt;max&gt;121.90&lt;/max&gt;&lt;min&gt;61.00&lt;/min&gt;&lt;/buy&gt;&lt;sell&gt;&lt;volume&gt;4334196&lt;/volume&gt;&lt;avg&gt;198.06&lt;/avg&gt;&lt;stddev&gt;12.49&lt;/stddev&gt;&lt;median&gt;198.95&lt;/median&gt;&lt;percentile&gt;194.90&lt;/percentile&gt;&lt;max&gt;227.00&lt;/max&gt;&lt;min&gt;194.90&lt;/min&gt;&lt;/sell&gt;&lt;/type&gt;&lt;type id="42830"&gt;&lt;buy&gt;&lt;volume&gt;1276835&lt;/volume&gt;&lt;avg&gt;99.49&lt;/avg&gt;&lt;stddev&gt;8.52&lt;/stddev&gt;&lt;median&gt;101.10&lt;/median&gt;&lt;percentile&gt;101.11&lt;/percentile&gt;&lt;max&gt;101.20&lt;/max&gt;&lt;min&gt;81.80&lt;/min&gt;&lt;/buy&gt;&lt;sell&gt;&lt;volume&gt;8070000&lt;/volume&gt;&lt;avg&gt;218.37&lt;/avg&gt;&lt;stddev&gt;33.73&lt;/stddev&gt;&lt;median&gt;230.00&lt;/median&gt;&lt;percentile&gt;169.66&lt;/percentile&gt;&lt;max&gt;281.30&lt;/max&gt;&lt;min&gt;169.50&lt;/min&gt;&lt;/sell&gt;&lt;/type&gt;&lt;type id="42694"&gt;&lt;buy&gt;&lt;volume&gt;101688&lt;/volume&gt;&lt;avg&gt;270.29&lt;/avg&gt;&lt;stddev&gt;80.36&lt;/stddev&gt;&lt;median&gt;279.20&lt;/median&gt;&lt;percentile&gt;279.21&lt;/percentile&gt;&lt;max&gt;279.70&lt;/max&gt;&lt;min&gt;99.00&lt;/min&gt;&lt;/buy&gt;&lt;sell&gt;&lt;volume&gt;6673821&lt;/volume&gt;&lt;avg&gt;611.89&lt;/avg&gt;&lt;stddev&gt;376.66&lt;/stddev&gt;&lt;median&gt;600.00&lt;/median&gt;&lt;percentile&gt;409.31&lt;/percentile&gt;&lt;max&gt;1598.00&lt;/max&gt;&lt;min&gt;404.70&lt;/min&gt;&lt;/sell&gt;&lt;/type&gt;&lt;type id="42696"&gt;&lt;buy&gt;&lt;volume&gt;207501&lt;/volume&gt;&lt;avg&gt;274.32&lt;/avg&gt;&lt;stddev&gt;193.38&lt;/stddev&gt;&lt;median&gt;99.01&lt;/median&gt;&lt;percentile&gt;452.20&lt;/percentile&gt;&lt;max&gt;452.20&lt;/max&gt;&lt;min&gt;99.00&lt;/min&gt;&lt;/buy&gt;&lt;sell&gt;&lt;volume&gt;3081026&lt;/volume&gt;&lt;avg&gt;738.88&lt;/avg&gt;&lt;stddev&gt;128.05&lt;/stddev&gt;&lt;median&gt;720.60&lt;/median&gt;&lt;percentile&gt;564.13&lt;/percentile&gt;&lt;max&gt;956.20&lt;/max&gt;&lt;min&gt;563.70&lt;/min&gt;&lt;/sell&gt;&lt;/type&gt;&lt;type id="42695"&gt;&lt;buy&gt;&lt;volume&gt;1078456&lt;/volume&gt;&lt;avg&gt;118.85&lt;/avg&gt;&lt;stddev&gt;177.37&lt;/stddev&gt;&lt;median&gt;97.00&lt;/median&gt;&lt;percentile&gt;417.77&lt;/percentile&gt;&lt;max&gt;435.30&lt;/max&gt;&lt;min&gt;97.00&lt;/min&gt;&lt;/buy&gt;&lt;sell&gt;&lt;volume&gt;6811515&lt;/volume&gt;&lt;avg&gt;710.07&lt;/avg&gt;&lt;stddev&gt;146.54&lt;/stddev&gt;&lt;median&gt;669.50&lt;/median&gt;&lt;percentile&gt;529.63&lt;/percentile&gt;&lt;max&gt;970.30&lt;/max&gt;&lt;min&gt;529.50&lt;/min&gt;&lt;/sell&gt;&lt;/type&gt;&lt;type id="42838"&gt;&lt;buy&gt;&lt;volume&gt;45000&lt;/volume&gt;&lt;avg&gt;233.82&lt;/avg&gt;&lt;stddev&gt;94.92&lt;/stddev&gt;&lt;median&gt;250.05&lt;/median&gt;&lt;percentile&gt;300.20&lt;/percentile&gt;&lt;max&gt;300.20&lt;/max&gt;&lt;min&gt;102.00&lt;/min&gt;&lt;/buy&gt;&lt;sell&gt;&lt;volume&gt;1577090&lt;/volume&gt;&lt;avg&gt;796.40&lt;/avg&gt;&lt;stddev&gt;100.40&lt;/stddev&gt;&lt;median&gt;764.50&lt;/median&gt;&lt;percentile&gt;699.66&lt;/percentile&gt;&lt;max&gt;1058.00&lt;/max&gt;&lt;min&gt;699.40&lt;/min&gt;&lt;/sell&gt;&lt;/type&gt;&lt;type id="42839"&gt;&lt;buy&gt;&lt;volume&gt;659890&lt;/volume&gt;&lt;avg&gt;300.01&lt;/avg&gt;&lt;stddev&gt;133.69&lt;/stddev&gt;&lt;median&gt;182.50&lt;/median&gt;&lt;percentile&gt;453.80&lt;/percentile&gt;&lt;max&gt;453.80&lt;/max&gt;&lt;min&gt;170.60&lt;/min&gt;&lt;/buy&gt;&lt;sell&gt;&lt;volume&gt;1920535&lt;/volume&gt;&lt;avg&gt;814.84&lt;/avg&gt;&lt;stddev&gt;95.39&lt;/stddev&gt;&lt;median&gt;750.00&lt;/median&gt;&lt;percentile&gt;749.64&lt;/percentile&gt;&lt;max&gt;992.00&lt;/max&gt;&lt;min&gt;749.50&lt;/min&gt;&lt;/sell&gt;&lt;/type&gt;&lt;type id="42840"&gt;&lt;buy&gt;&lt;volume&gt;16100&lt;/volume&gt;&lt;avg&gt;82.80&lt;/avg&gt;&lt;stddev&gt;68.09&lt;/stddev&gt;&lt;median&gt;82.09&lt;/median&gt;&lt;percentile&gt;83.26&lt;/percentile&gt;&lt;max&gt;200.00&lt;/max&gt;&lt;min&gt;82.04&lt;/min&gt;&lt;/buy&gt;&lt;sell&gt;&lt;volume&gt;2917300&lt;/volume&gt;&lt;avg&gt;774.19&lt;/avg&gt;&lt;stddev&gt;249.39&lt;/stddev&gt;&lt;median&gt;700.00&lt;/median&gt;&lt;percentile&gt;658.76&lt;/percentile&gt;&lt;max&gt;1893.00&lt;/max&gt;&lt;min&gt;658.60&lt;/min&gt;&lt;/sell&gt;&lt;/type&gt;&lt;type id="47931"&gt;&lt;buy&gt;&lt;volume&gt;754500&lt;/volume&gt;&lt;avg&gt;1359.59&lt;/avg&gt;&lt;stddev&gt;56.62&lt;/stddev&gt;&lt;median&gt;1350.00&lt;/median&gt;&lt;percentile&gt;1462.88&lt;/percentile&gt;&lt;max&gt;1500.00&lt;/max&gt;&lt;min&gt;1345.00&lt;/min&gt;&lt;/buy&gt;&lt;sell&gt;&lt;volume&gt;1174351&lt;/volume&gt;&lt;avg&gt;1810.63&lt;/avg&gt;&lt;stddev&gt;113.72&lt;/stddev&gt;&lt;median&gt;1842.00&lt;/median&gt;&lt;percentile&gt;1659.99&lt;/percentile&gt;&lt;max&gt;1999.00&lt;/max&gt;&lt;min&gt;1654.00&lt;/min&gt;&lt;/sell&gt;&lt;/type&gt;&lt;type id="47930"&gt;&lt;buy&gt;&lt;volume&gt;889201&lt;/volume&gt;&lt;avg&gt;1170.39&lt;/avg&gt;&lt;stddev&gt;32.76&lt;/stddev&gt;&lt;median&gt;1168.00&lt;/median&gt;&lt;percentile&gt;1192.00&lt;/percentile&gt;&lt;max&gt;1192.00&lt;/max&gt;&lt;min&gt;1103.00&lt;/min&gt;&lt;/buy&gt;&lt;sell&gt;&lt;volume&gt;4141154&lt;/volume&gt;&lt;avg&gt;1773.67&lt;/avg&gt;&lt;stddev&gt;575.79&lt;/stddev&gt;&lt;median&gt;1715.00&lt;/median&gt;&lt;percentile&gt;1347.97&lt;/percentile&gt;&lt;max&gt;4000.00&lt;/max&gt;&lt;min&gt;1346.00&lt;/min&gt;&lt;/sell&gt;&lt;/type&gt;&lt;type id="47927"&gt;&lt;buy&gt;&lt;volume&gt;1322000&lt;/volume&gt;&lt;avg&gt;850.73&lt;/avg&gt;&lt;stddev&gt;14.66&lt;/stddev&gt;&lt;median&gt;854.25&lt;/median&gt;&lt;percentile&gt;854.40&lt;/percentile&gt;&lt;max&gt;854.40&lt;/max&gt;&lt;min&gt;822.20&lt;/min&gt;&lt;/buy&gt;&lt;sell&gt;&lt;volume&gt;667987&lt;/volume&gt;&lt;avg&gt;1932.96&lt;/avg&gt;&lt;stddev&gt;456.12&lt;/stddev&gt;&lt;median&gt;1997.00&lt;/median&gt;&lt;percentile&gt;1642.00&lt;/percentile&gt;&lt;max&gt;2986.00&lt;/max&gt;&lt;min&gt;1642.00&lt;/min&gt;&lt;/sell&gt;&lt;/type&gt;&lt;type id="47926"&gt;&lt;buy&gt;&lt;volume&gt;1064000&lt;/volume&gt;&lt;avg&gt;768.46&lt;/avg&gt;&lt;stddev&gt;11.22&lt;/stddev&gt;&lt;median&gt;772.05&lt;/median&gt;&lt;percentile&gt;778.20&lt;/percentile&gt;&lt;max&gt;778.20&lt;/max&gt;&lt;min&gt;742.70&lt;/min&gt;&lt;/buy&gt;&lt;sell&gt;&lt;volume&gt;3121018&lt;/volume&gt;&lt;avg&gt;1289.66&lt;/avg&gt;&lt;stddev&gt;434.22&lt;/stddev&gt;&lt;median&gt;1092.00&lt;/median&gt;&lt;percentile&gt;846.99&lt;/percentile&gt;&lt;max&gt;2192.00&lt;/max&gt;&lt;min&gt;844.90&lt;/min&gt;&lt;/sell&gt;&lt;/type&gt;&lt;type id="47928"&gt;&lt;buy&gt;&lt;volume&gt;739000&lt;/volume&gt;&lt;avg&gt;503.25&lt;/avg&gt;&lt;stddev&gt;83.74&lt;/stddev&gt;&lt;median&gt;473.20&lt;/median&gt;&lt;percentile&gt;642.71&lt;/percentile&gt;&lt;max&gt;642.80&lt;/max&gt;&lt;min&gt;465.40&lt;/min&gt;&lt;/buy&gt;&lt;sell&gt;&lt;volume&gt;3665361&lt;/volume&gt;&lt;avg&gt;1304.36&lt;/avg&gt;&lt;stddev&gt;552.56&lt;/stddev&gt;&lt;median&gt;973.80&lt;/median&gt;&lt;percentile&gt;799.90&lt;/percentile&gt;&lt;max&gt;2492.00&lt;/max&gt;&lt;min&gt;799.10&lt;/min&gt;&lt;/sell&gt;&lt;/type&gt;&lt;type id="47886"&gt;&lt;buy&gt;&lt;volume&gt;160000&lt;/volume&gt;&lt;avg&gt;537.52&lt;/avg&gt;&lt;stddev&gt;58.77&lt;/stddev&gt;&lt;median&gt;499.40&lt;/median&gt;&lt;percentile&gt;601.40&lt;/percentile&gt;&lt;max&gt;601.40&lt;/max&gt;&lt;min&gt;499.40&lt;/min&gt;&lt;/buy&gt;&lt;sell&gt;&lt;volume&gt;2226139&lt;/volume&gt;&lt;avg&gt;768.00&lt;/avg&gt;&lt;stddev&gt;38.74&lt;/stddev&gt;&lt;median&gt;739.10&lt;/median&gt;&lt;percentile&gt;719.89&lt;/percentile&gt;&lt;max&gt;833.00&lt;/max&gt;&lt;min&gt;719.80&lt;/min&gt;&lt;/sell&gt;&lt;/type&gt;&lt;type id="47924"&gt;&lt;buy&gt;&lt;volume&gt;720000&lt;/volume&gt;&lt;avg&gt;329.14&lt;/avg&gt;&lt;stddev&gt;9.48&lt;/stddev&gt;&lt;median&gt;328.65&lt;/median&gt;&lt;percentile&gt;332.00&lt;/percentile&gt;&lt;max&gt;332.00&lt;/max&gt;&lt;min&gt;311.10&lt;/min&gt;&lt;/buy&gt;&lt;sell&gt;&lt;volume&gt;2304801&lt;/volume&gt;&lt;avg&gt;451.38&lt;/avg&gt;&lt;stddev&gt;122.47&lt;/stddev&gt;&lt;median&gt;419.25&lt;/median&gt;&lt;percentile&gt;403.70&lt;/percentile&gt;&lt;max&gt;994.00&lt;/max&gt;&lt;min&gt;403.70&lt;/min&gt;&lt;/sell&gt;&lt;/type&gt;&lt;type id="47925"&gt;&lt;buy&gt;&lt;volume&gt;250000&lt;/volume&gt;&lt;avg&gt;330.22&lt;/avg&gt;&lt;stddev&gt;0.07&lt;/stddev&gt;&lt;median&gt;330.20&lt;/median&gt;&lt;percentile&gt;330.30&lt;/percentile&gt;&lt;max&gt;330.30&lt;/max&gt;&lt;min&gt;330.20&lt;/min&gt;&lt;/buy&gt;&lt;sell&gt;&lt;volume&gt;1923040&lt;/volume&gt;&lt;avg&gt;507.20&lt;/avg&gt;&lt;stddev&gt;146.89&lt;/stddev&gt;&lt;median&gt;435.20&lt;/median&gt;&lt;percentile&gt;417.67&lt;/percentile&gt;&lt;max&gt;799.60&lt;/max&gt;&lt;min&gt;417.60&lt;/min&gt;&lt;/sell&gt;&lt;/type&gt;&lt;type id="47885"&gt;&lt;buy&gt;&lt;volume&gt;172500&lt;/volume&gt;&lt;avg&gt;147.01&lt;/avg&gt;&lt;stddev&gt;0.60&lt;/stddev&gt;&lt;median&gt;146.80&lt;/median&gt;&lt;percentile&gt;147.20&lt;/percentile&gt;&lt;max&gt;147.20&lt;/max&gt;&lt;min&gt;145.90&lt;/min&gt;&lt;/buy&gt;&lt;sell&gt;&lt;volume&gt;2706270&lt;/volume&gt;&lt;avg&gt;477.35&lt;/avg&gt;&lt;stddev&gt;94.53&lt;/stddev&gt;&lt;median&gt;487.40&lt;/median&gt;&lt;percentile&gt;383.43&lt;/percentile&gt;&lt;max&gt;739.40&lt;/max&gt;&lt;min&gt;379.90&lt;/min&gt;&lt;/sell&gt;&lt;/type&gt;&lt;type id="12557"&gt;&lt;buy&gt;&lt;volume&gt;2105&lt;/volume&gt;&lt;avg&gt;49073.04&lt;/avg&gt;&lt;stddev&gt;681.66&lt;/stddev&gt;&lt;median&gt;49210.00&lt;/median&gt;&lt;percentile&gt;49220.00&lt;/percentile&gt;&lt;max&gt;49220.00&lt;/max&gt;&lt;min&gt;47340.00&lt;/min&gt;&lt;/buy&gt;&lt;sell&gt;&lt;volume&gt;4539&lt;/volume&gt;&lt;avg&gt;115492.92&lt;/avg&gt;&lt;stddev&gt;134404.20&lt;/stddev&gt;&lt;median&gt;72500.00&lt;/median&gt;&lt;percentile&gt;69910.00&lt;/percentile&gt;&lt;max&gt;451000.00&lt;/max&gt;&lt;min&gt;69910.00&lt;/min&gt;&lt;/sell&gt;&lt;/type&gt;&lt;type id="12816"&gt;&lt;buy&gt;&lt;volume&gt;2740&lt;/volume&gt;&lt;avg&gt;475803.65&lt;/avg&gt;&lt;stddev&gt;92718.33&lt;/stddev&gt;&lt;median&gt;508100.00&lt;/median&gt;&lt;percentile&gt;509880.00&lt;/percentile&gt;&lt;max&gt;510000.00&lt;/max&gt;&lt;min&gt;147000.00&lt;/min&gt;&lt;/buy&gt;&lt;sell&gt;&lt;volume&gt;17672&lt;/volume&gt;&lt;avg&gt;666029.39&lt;/avg&gt;&lt;stddev&gt;63927.91&lt;/stddev&gt;&lt;median&gt;646500.00&lt;/median&gt;&lt;percentile&gt;613489.29&lt;/percentile&gt;&lt;max&gt;829100.00&lt;/max&gt;&lt;min&gt;613400.00&lt;/min&gt;&lt;/sell&gt;&lt;/type&gt;&lt;type id="12820"&gt;&lt;buy&gt;&lt;volume&gt;2795&lt;/volume&gt;&lt;avg&gt;436755.99&lt;/avg&gt;&lt;stddev&gt;169728.70&lt;/stddev&gt;&lt;median&gt;506200.00&lt;/median&gt;&lt;percentile&gt;507607.41&lt;/percentile&gt;&lt;max&gt;507700.00&lt;/max&gt;&lt;min&gt;122200.00&lt;/min&gt;&lt;/buy&gt;&lt;sell&gt;&lt;volume&gt;19926&lt;/volume&gt;&lt;avg&gt;688674.71&lt;/avg&gt;&lt;stddev&gt;102944.62&lt;/stddev&gt;&lt;median&gt;638500.00&lt;/median&gt;&lt;percentile&gt;596107.48&lt;/percentile&gt;&lt;max&gt;896100.00&lt;/max&gt;&lt;min&gt;595800.00&lt;/min&gt;&lt;/sell&gt;&lt;/type&gt;&lt;type id="12818"&gt;&lt;buy&gt;&lt;volume&gt;10734&lt;/volume&gt;&lt;avg&gt;190655.21&lt;/avg&gt;&lt;stddev&gt;20064.53&lt;/stddev&gt;&lt;median&gt;195950.00&lt;/median&gt;&lt;percentile&gt;204250.22&lt;/percentile&gt;&lt;max&gt;204600.00&lt;/max&gt;&lt;min&gt;150700.00&lt;/min&gt;&lt;/buy&gt;&lt;sell&gt;&lt;volume&gt;8594&lt;/volume&gt;&lt;avg&gt;322003.16&lt;/avg&gt;&lt;stddev&gt;31284.38&lt;/stddev&gt;&lt;median&gt;319700.00&lt;/median&gt;&lt;percentile&gt;274311.89&lt;/percentile&gt;&lt;max&gt;369900.00&lt;/max&gt;&lt;min&gt;274000.00&lt;/min&gt;&lt;/sell&gt;&lt;/type&gt;&lt;type id="12565"&gt;&lt;buy&gt;&lt;volume&gt;3023&lt;/volume&gt;&lt;avg&gt;65090.58&lt;/avg&gt;&lt;stddev&gt;12705.17&lt;/stddev&gt;&lt;median&gt;55685.00&lt;/median&gt;&lt;percentile&gt;76953.75&lt;/percentile&gt;&lt;max&gt;90000.00&lt;/max&gt;&lt;min&gt;55200.00&lt;/min&gt;&lt;/buy&gt;&lt;sell&gt;&lt;volume&gt;22988&lt;/volume&gt;&lt;avg&gt;170839.81&lt;/avg&gt;&lt;stddev&gt;41575.78&lt;/stddev&gt;&lt;median&gt;199800.00&lt;/median&gt;&lt;percentile&gt;110688.93&lt;/percentile&gt;&lt;max&gt;199800.00&lt;/max&gt;&lt;min&gt;109700.00&lt;/min&gt;&lt;/sell&gt;&lt;/type&gt;&lt;type id="23105"&gt;&lt;buy&gt;&lt;volume&gt;272&lt;/volume&gt;&lt;avg&gt;746236.76&lt;/avg&gt;&lt;stddev&gt;1426.83&lt;/stddev&gt;&lt;median&gt;744900.00&lt;/median&gt;&lt;percentile&gt;746600.00&lt;/percentile&gt;&lt;max&gt;746600.00&lt;/max&gt;&lt;min&gt;743600.00&lt;/min&gt;&lt;/buy&gt;&lt;sell&gt;&lt;volume&gt;3903&lt;/volume&gt;&lt;avg&gt;1272433.92&lt;/avg&gt;&lt;stddev&gt;231587.52&lt;/stddev&gt;&lt;median&gt;1494500.00&lt;/median&gt;&lt;percentile&gt;947000.00&lt;/percentile&gt;&lt;max&gt;1650000.00&lt;/max&gt;&lt;min&gt;947000.00&lt;/min&gt;&lt;/sell&gt;&lt;/type&gt;&lt;type id="23089"&gt;&lt;buy&gt;&lt;volume&gt;1070&lt;/volume&gt;&lt;avg&gt;350988.79&lt;/avg&gt;&lt;stddev&gt;24283.81&lt;/stddev&gt;&lt;median&gt;353000.00&lt;/median&gt;&lt;percentile&gt;353000.00&lt;/percentile&gt;&lt;max&gt;353000.00&lt;/max&gt;&lt;min&gt;310400.00&lt;/min&gt;&lt;/buy&gt;&lt;sell&gt;&lt;volume&gt;12276&lt;/volume&gt;&lt;avg&gt;610819.54&lt;/avg&gt;&lt;stddev&gt;223797.04&lt;/stddev&gt;&lt;median&gt;555600.00&lt;/median&gt;&lt;percentile&gt;405900.00&lt;/percentile&gt;&lt;max&gt;977000.00&lt;/max&gt;&lt;min&gt;405900.00&lt;/min&gt;&lt;/sell&gt;&lt;/type&gt;&lt;type id="23071"&gt;&lt;buy&gt;&lt;volume&gt;3357&lt;/volume&gt;&lt;avg&gt;215775.87&lt;/avg&gt;&lt;stddev&gt;23064.44&lt;/stddev&gt;&lt;median&gt;223800.00&lt;/median&gt;&lt;percentile&gt;224900.00&lt;/percentile&gt;&lt;max&gt;224900.00&lt;/max&gt;&lt;min&gt;152600.00&lt;/min&gt;&lt;/buy&gt;&lt;sell&gt;&lt;volume&gt;6978&lt;/volume&gt;&lt;avg&gt;357465.71&lt;/avg&gt;&lt;stddev&gt;102623.92&lt;/stddev&gt;&lt;median&gt;335600.00&lt;/median&gt;&lt;percentile&gt;305942.92&lt;/percentile&gt;&lt;max&gt;709500.00&lt;/max&gt;&lt;min&gt;305900.00&lt;/min&gt;&lt;/sell&gt;&lt;/type&gt;&lt;type id="12791"&gt;&lt;buy&gt;&lt;volume&gt;8350000&lt;/volume&gt;&lt;avg&gt;312.69&lt;/avg&gt;&lt;stddev&gt;35.89&lt;/stddev&gt;&lt;median&gt;313.60&lt;/median&gt;&lt;percentile&gt;329.32&lt;/percentile&gt;&lt;max&gt;329.40&lt;/max&gt;&lt;min&gt;220.00&lt;/min&gt;&lt;/buy&gt;&lt;sell&gt;&lt;volume&gt;19513482&lt;/volume&gt;&lt;avg&gt;442.00&lt;/avg&gt;&lt;stddev&gt;65.04&lt;/stddev&gt;&lt;median&gt;435.30&lt;/median&gt;&lt;percentile&gt;383.45&lt;/percentile&gt;&lt;max&gt;671.40&lt;/max&gt;&lt;min&gt;383.40&lt;/min&gt;&lt;/sell&gt;&lt;/type&gt;&lt;type id="12785"&gt;&lt;buy&gt;&lt;volume&gt;4588347&lt;/volume&gt;&lt;avg&gt;128.30&lt;/avg&gt;&lt;stddev&gt;32.93&lt;/stddev&gt;&lt;median&gt;100.00&lt;/median&gt;&lt;percentile&gt;167.03&lt;/percentile&gt;&lt;max&gt;167.30&lt;/max&gt;&lt;min&gt;88.65&lt;/min&gt;&lt;/buy&gt;&lt;sell&gt;&lt;volume&gt;5081330&lt;/volume&gt;&lt;avg&gt;228.98&lt;/avg&gt;&lt;stddev&gt;17.20&lt;/stddev&gt;&lt;median&gt;224.90&lt;/median&gt;&lt;percentile&gt;224.00&lt;/percentile&gt;&lt;max&gt;299.90&lt;/max&gt;&lt;min&gt;224.00&lt;/min&gt;&lt;/sell&gt;&lt;/type&gt;&lt;type id="12789"&gt;&lt;buy&gt;&lt;volume&gt;4154826&lt;/volume&gt;&lt;avg&gt;139.03&lt;/avg&gt;&lt;stddev&gt;8.80&lt;/stddev&gt;&lt;median&gt;134.80&lt;/median&gt;&lt;percentile&gt;150.01&lt;/percentile&gt;&lt;max&gt;150.10&lt;/max&gt;&lt;min&gt;134.80&lt;/min&gt;&lt;/buy&gt;&lt;sell&gt;&lt;volume&gt;19564833&lt;/volume&gt;&lt;avg&gt;204.65&lt;/avg&gt;&lt;stddev&gt;24.82&lt;/stddev&gt;&lt;median&gt;197.50&lt;/median&gt;&lt;percentile&gt;176.57&lt;/percentile&gt;&lt;max&gt;260.00&lt;/max&gt;&lt;min&gt;176.40&lt;/min&gt;&lt;/sell&gt;&lt;/type&gt;&lt;type id="12614"&gt;&lt;buy&gt;&lt;volume&gt;8385258&lt;/volume&gt;&lt;avg&gt;29.40&lt;/avg&gt;&lt;stddev&gt;2.65&lt;/stddev&gt;&lt;median&gt;30.12&lt;/median&gt;&lt;percentile&gt;33.55&lt;/percentile&gt;&lt;max&gt;33.60&lt;/max&gt;&lt;min&gt;25.59&lt;/min&gt;&lt;/buy&gt;&lt;sell&gt;&lt;volume&gt;38355031&lt;/volume&gt;&lt;avg&gt;69.91&lt;/avg&gt;&lt;stddev&gt;10.21&lt;/stddev&gt;&lt;median&gt;71.97&lt;/median&gt;&lt;percentile&gt;54.23&lt;/percentile&gt;&lt;max&gt;82.91&lt;/max&gt;&lt;min&gt;53.99&lt;/min&gt;&lt;/sell&gt;&lt;/type&gt;&lt;type id="12612"&gt;&lt;buy&gt;&lt;volume&gt;7875000&lt;/volume&gt;&lt;avg&gt;47.08&lt;/avg&gt;&lt;stddev&gt;0.06&lt;/stddev&gt;&lt;median&gt;47.09&lt;/median&gt;&lt;percentile&gt;47.15&lt;/percentile&gt;&lt;max&gt;47.15&lt;/max&gt;&lt;min&gt;47.00&lt;/min&gt;&lt;/buy&gt;&lt;sell&gt;&lt;volume&gt;80848735&lt;/volume&gt;&lt;avg&gt;69.69&lt;/avg&gt;&lt;stddev&gt;12.41&lt;/stddev&gt;&lt;median&gt;62.84&lt;/median&gt;&lt;percentile&gt;60.36&lt;/percentile&gt;&lt;max&gt;99.20&lt;/max&gt;&lt;min&gt;60.14&lt;/min&gt;&lt;/sell&gt;&lt;/type&gt;&lt;type id="12801"&gt;&lt;buy&gt;&lt;volume&gt;1123456&lt;/volume&gt;&lt;avg&gt;153.74&lt;/avg&gt;&lt;stddev&gt;40.31&lt;/stddev&gt;&lt;median&gt;131.50&lt;/median&gt;&lt;percentile&gt;160.00&lt;/percentile&gt;&lt;max&gt;160.00&lt;/max&gt;&lt;min&gt;103.00&lt;/min&gt;&lt;/buy&gt;&lt;sell&gt;&lt;volume&gt;8552977&lt;/volume&gt;&lt;avg&gt;205.18&lt;/avg&gt;&lt;stddev&gt;47.16&lt;/stddev&gt;&lt;median&gt;187.75&lt;/median&gt;&lt;percentile&gt;171.90&lt;/percentile&gt;&lt;max&gt;356.10&lt;/max&gt;&lt;min&gt;171.90&lt;/min&gt;&lt;/sell&gt;&lt;/type&gt;&lt;type id="12805"&gt;&lt;buy&gt;&lt;volume&gt;1066359&lt;/volume&gt;&lt;avg&gt;127.51&lt;/avg&gt;&lt;stddev&gt;36.61&lt;/stddev&gt;&lt;median&gt;131.70&lt;/median&gt;&lt;percentile&gt;135.00&lt;/percentile&gt;&lt;max&gt;135.10&lt;/max&gt;&lt;min&gt;50.05&lt;/min&gt;&lt;/buy&gt;&lt;sell&gt;&lt;volume&gt;6816496&lt;/volume&gt;&lt;avg&gt;255.02&lt;/avg&gt;&lt;stddev&gt;25.55&lt;/stddev&gt;&lt;median&gt;274.50&lt;/median&gt;&lt;percentile&gt;248.90&lt;/percentile&gt;&lt;max&gt;300.00&lt;/max&gt;&lt;min&gt;248.80&lt;/min&gt;&lt;/sell&gt;&lt;/type&gt;&lt;type id="12618"&gt;&lt;buy&gt;&lt;volume&gt;1800000&lt;/volume&gt;&lt;avg&gt;5.38&lt;/avg&gt;&lt;stddev&gt;2.42&lt;/stddev&gt;&lt;median&gt;4.33&lt;/median&gt;&lt;percentile&gt;6.72&lt;/percentile&gt;&lt;max&gt;6.72&lt;/max&gt;&lt;min&gt;2.00&lt;/min&gt;&lt;/buy&gt;&lt;sell&gt;&lt;volume&gt;18367777&lt;/volume&gt;&lt;avg&gt;51.81&lt;/avg&gt;&lt;stddev&gt;4.16&lt;/stddev&gt;&lt;median&gt;51.80&lt;/median&gt;&lt;percentile&gt;49.50&lt;/percentile&gt;&lt;max&gt;60.00&lt;/max&gt;&lt;min&gt;49.49&lt;/min&gt;&lt;/sell&gt;&lt;/type&gt;&lt;type id="21740"&gt;&lt;buy&gt;&lt;volume&gt;1350000&lt;/volume&gt;&lt;avg&gt;777.35&lt;/avg&gt;&lt;stddev&gt;148.33&lt;/stddev&gt;&lt;median&gt;726.30&lt;/median&gt;&lt;percentile&gt;950.00&lt;/percentile&gt;&lt;max&gt;950.00&lt;/max&gt;&lt;min&gt;602.40&lt;/min&gt;&lt;/buy&gt;&lt;sell&gt;&lt;volume&gt;4123076&lt;/volume&gt;&lt;avg&gt;1217.69&lt;/avg&gt;&lt;stddev&gt;99.73&lt;/stddev&gt;&lt;median&gt;1215.00&lt;/median&gt;&lt;percentile&gt;1000.00&lt;/percentile&gt;&lt;max&gt;1458.00&lt;/max&gt;&lt;min&gt;1000.00&lt;/min&gt;&lt;/sell&gt;&lt;/type&gt;&lt;type id="23025"&gt;&lt;buy&gt;&lt;volume&gt;1810000&lt;/volume&gt;&lt;avg&gt;621.53&lt;/avg&gt;&lt;stddev&gt;38.38&lt;/stddev&gt;&lt;median&gt;632.60&lt;/median&gt;&lt;percentile&gt;633.00&lt;/percentile&gt;&lt;max&gt;633.00&lt;/max&gt;&lt;min&gt;520.40&lt;/min&gt;&lt;/buy&gt;&lt;sell&gt;&lt;volume&gt;4748951&lt;/volume&gt;&lt;avg&gt;793.58&lt;/avg&gt;&lt;stddev&gt;91.80&lt;/stddev&gt;&lt;median&gt;745.60&lt;/median&gt;&lt;percentile&gt;714.80&lt;/percentile&gt;&lt;max&gt;1032.00&lt;/max&gt;&lt;min&gt;714.70&lt;/min&gt;&lt;/sell&gt;&lt;/type&gt;&lt;type id="23035"&gt;&lt;buy&gt;&lt;volume&gt;1030000&lt;/volume&gt;&lt;avg&gt;420.79&lt;/avg&gt;&lt;stddev&gt;111.73&lt;/stddev&gt;&lt;median&gt;543.60&lt;/median&gt;&lt;percentile&gt;560.30&lt;/percentile&gt;&lt;max&gt;560.30&lt;/max&gt;&lt;min&gt;278.90&lt;/min&gt;&lt;/buy&gt;&lt;sell&gt;&lt;volume&gt;1928612&lt;/volume&gt;&lt;avg&gt;814.64&lt;/avg&gt;&lt;stddev&gt;276.39&lt;/stddev&gt;&lt;median&gt;780.00&lt;/median&gt;&lt;percentile&gt;744.59&lt;/percentile&gt;&lt;max&gt;1752.00&lt;/max&gt;&lt;min&gt;744.50&lt;/min&gt;&lt;/sell&gt;&lt;/type&gt;&lt;type id="23039"&gt;&lt;buy&gt;&lt;volume&gt;200000&lt;/volume&gt;&lt;avg&gt;492.90&lt;/avg&gt;&lt;stddev&gt;0.00&lt;/stddev&gt;&lt;median&gt;492.90&lt;/median&gt;&lt;percentile&gt;492.90&lt;/percentile&gt;&lt;max&gt;492.90&lt;/max&gt;&lt;min&gt;492.90&lt;/min&gt;&lt;/buy&gt;&lt;sell&gt;&lt;volume&gt;2150956&lt;/volume&gt;&lt;avg&gt;749.58&lt;/avg&gt;&lt;stddev&gt;155.86&lt;/stddev&gt;&lt;median&gt;743.80&lt;/median&gt;&lt;percentile&gt;603.93&lt;/percentile&gt;&lt;max&gt;1099.00&lt;/max&gt;&lt;min&gt;600.00&lt;/min&gt;&lt;/sell&gt;&lt;/type&gt;&lt;type id="23033"&gt;&lt;buy&gt;&lt;volume&gt;850000&lt;/volume&gt;&lt;avg&gt;506.05&lt;/avg&gt;&lt;stddev&gt;5.45&lt;/stddev&gt;&lt;median&gt;510.10&lt;/median&gt;&lt;percentile&gt;510.30&lt;/percentile&gt;&lt;max&gt;510.30&lt;/max&gt;&lt;min&gt;500.00&lt;/min&gt;&lt;/buy&gt;&lt;sell&gt;&lt;volume&gt;958806&lt;/volume&gt;&lt;avg&gt;744.21&lt;/avg&gt;&lt;stddev&gt;8.36&lt;/stddev&gt;&lt;median&gt;750.00&lt;/median&gt;&lt;percentile&gt;730.00&lt;/percentile&gt;&lt;max&gt;750.00&lt;/max&gt;&lt;min&gt;730.00&lt;/min&gt;&lt;/sell&gt;&lt;/type&gt;&lt;type id="23031"&gt;&lt;buy&gt;&lt;volume&gt;956296&lt;/volume&gt;&lt;avg&gt;560.41&lt;/avg&gt;&lt;stddev&gt;31.14&lt;/stddev&gt;&lt;median&gt;555.50&lt;/median&gt;&lt;percentile&gt;589.47&lt;/percentile&gt;&lt;max&gt;590.00&lt;/max&gt;&lt;min&gt;500.00&lt;/min&gt;&lt;/buy&gt;&lt;sell&gt;&lt;volume&gt;1456668&lt;/volume&gt;&lt;avg&gt;935.09&lt;/avg&gt;&lt;stddev&gt;125.87&lt;/stddev&gt;&lt;median&gt;885.00&lt;/median&gt;&lt;percentile&gt;777.74&lt;/percentile&gt;&lt;max&gt;1094.00&lt;/max&gt;&lt;min&gt;770.10&lt;/min&gt;&lt;/sell&gt;&lt;/type&gt;&lt;type id="23037"&gt;&lt;buy&gt;&lt;volume&gt;552796&lt;/volume&gt;&lt;avg&gt;539.11&lt;/avg&gt;&lt;stddev&gt;69.22&lt;/stddev&gt;&lt;median&gt;553.30&lt;/median&gt;&lt;percentile&gt;553.60&lt;/percentile&gt;&lt;max&gt;553.60&lt;/max&gt;&lt;min&gt;426.20&lt;/min&gt;&lt;/buy&gt;&lt;sell&gt;&lt;volume&gt;1752591&lt;/volume&gt;&lt;avg&gt;823.12&lt;/avg&gt;&lt;stddev&gt;61.40&lt;/stddev&gt;&lt;median&gt;802.50&lt;/median&gt;&lt;percentile&gt;750.00&lt;/percentile&gt;&lt;max&gt;942.00&lt;/max&gt;&lt;min&gt;749.90&lt;/min&gt;&lt;/sell&gt;&lt;/type&gt;&lt;type id="22977"&gt;&lt;buy&gt;&lt;volume&gt;1000000&lt;/volume&gt;&lt;avg&gt;332.27&lt;/avg&gt;&lt;stddev&gt;91.65&lt;/stddev&gt;&lt;median&gt;292.10&lt;/median&gt;&lt;percentile&gt;515.10&lt;/percentile&gt;&lt;max&gt;515.10&lt;/max&gt;&lt;min&gt;292.00&lt;/min&gt;&lt;/buy&gt;&lt;sell&gt;&lt;volume&gt;3743936&lt;/volume&gt;&lt;avg&gt;721.69&lt;/avg&gt;&lt;stddev&gt;85.87&lt;/stddev&gt;&lt;median&gt;707.80&lt;/median&gt;&lt;percentile&gt;688.00&lt;/percentile&gt;&lt;max&gt;999.90&lt;/max&gt;&lt;min&gt;688.00&lt;/min&gt;&lt;/sell&gt;&lt;/type&gt;&lt;type id="23009"&gt;&lt;buy&gt;&lt;volume&gt;7900695&lt;/volume&gt;&lt;avg&gt;412.74&lt;/avg&gt;&lt;stddev&gt;7.13&lt;/stddev&gt;&lt;median&gt;413.25&lt;/median&gt;&lt;percentile&gt;420.50&lt;/percentile&gt;&lt;max&gt;420.50&lt;/max&gt;&lt;min&gt;400.00&lt;/min&gt;&lt;/buy&gt;&lt;sell&gt;&lt;volume&gt;11248981&lt;/volume&gt;&lt;avg&gt;492.19&lt;/avg&gt;&lt;stddev&gt;74.26&lt;/stddev&gt;&lt;median&gt;461.70&lt;/median&gt;&lt;percentile&gt;456.70&lt;/percentile&gt;&lt;max&gt;673.50&lt;/max&gt;&lt;min&gt;456.70&lt;/min&gt;&lt;/sell&gt;&lt;/type&gt;&lt;type id="23023"&gt;&lt;buy&gt;&lt;volume&gt;2000000&lt;/volume&gt;&lt;avg&gt;274.37&lt;/avg&gt;&lt;stddev&gt;99.73&lt;/stddev&gt;&lt;median&gt;350.00&lt;/median&gt;&lt;percentile&gt;350.10&lt;/percentile&gt;&lt;max&gt;350.10&lt;/max&gt;&lt;min&gt;107.30&lt;/min&gt;&lt;/buy&gt;&lt;sell&gt;&lt;volume&gt;3897233&lt;/volume&gt;&lt;avg&gt;539.94&lt;/avg&gt;&lt;stddev&gt;283.51&lt;/stddev&gt;&lt;median&gt;479.90&lt;/median&gt;&lt;percentile&gt;394.00&lt;/percentile&gt;&lt;max&gt;1390.00&lt;/max&gt;&lt;min&gt;394.00&lt;/min&gt;&lt;/sell&gt;&lt;/type&gt;&lt;type id="23015"&gt;&lt;buy&gt;&lt;volume&gt;1405000&lt;/volume&gt;&lt;avg&gt;399.91&lt;/avg&gt;&lt;stddev&gt;4.38&lt;/stddev&gt;&lt;median&gt;397.50&lt;/median&gt;&lt;percentile&gt;402.00&lt;/percentile&gt;&lt;max&gt;402.00&lt;/max&gt;&lt;min&gt;391.00&lt;/min&gt;&lt;/buy&gt;&lt;sell&gt;&lt;volume&gt;3372183&lt;/volume&gt;&lt;avg&gt;532.77&lt;/avg&gt;&lt;stddev&gt;46.84&lt;/stddev&gt;&lt;median&gt;507.40&lt;/median&gt;&lt;percentile&gt;494.80&lt;/percentile&gt;&lt;max&gt;642.00&lt;/max&gt;&lt;min&gt;494.80&lt;/min&gt;&lt;/sell&gt;&lt;/type&gt;&lt;type id="230"&gt;&lt;buy&gt;&lt;volume&gt;5765000&lt;/volume&gt;&lt;avg&gt;86.83&lt;/avg&gt;&lt;stddev&gt;4.33&lt;/stddev&gt;&lt;median&gt;84.50&lt;/median&gt;&lt;percentile&gt;87.05&lt;/percentile&gt;&lt;max&gt;87.05&lt;/max&gt;&lt;min&gt;77.00&lt;/min&gt;&lt;/buy&gt;&lt;sell&gt;&lt;volume&gt;8356150&lt;/volume&gt;&lt;avg&gt;111.18&lt;/avg&gt;&lt;stddev&gt;11.83&lt;/stddev&gt;&lt;median&gt;110.00&lt;/median&gt;&lt;percentile&gt;100.38&lt;/percentile&gt;&lt;max&gt;145.10&lt;/max&gt;&lt;min&gt;100.10&lt;/min&gt;&lt;/sell&gt;&lt;/type&gt;&lt;type id="222"&gt;&lt;buy&gt;&lt;volume&gt;25510000&lt;/volume&gt;&lt;avg&gt;18.42&lt;/avg&gt;&lt;stddev&gt;3.67&lt;/stddev&gt;&lt;median&gt;20.00&lt;/median&gt;&lt;percentile&gt;22.00&lt;/percentile&gt;&lt;max&gt;22.00&lt;/max&gt;&lt;min&gt;10.00&lt;/min&gt;&lt;/buy&gt;&lt;sell&gt;&lt;volume&gt;20144184&lt;/volume&gt;&lt;avg&gt;28.52&lt;/avg&gt;&lt;stddev&gt;2.95&lt;/stddev&gt;&lt;median&gt;29.14&lt;/median&gt;&lt;percentile&gt;25.98&lt;/percentile&gt;&lt;max&gt;40.00&lt;/max&gt;&lt;min&gt;25.79&lt;/min&gt;&lt;/sell&gt;&lt;/type&gt;&lt;type id="24535"&gt;&lt;buy&gt;&lt;volume&gt;525000&lt;/volume&gt;&lt;avg&gt;494.14&lt;/avg&gt;&lt;stddev&gt;50.86&lt;/stddev&gt;&lt;median&gt;449.70&lt;/median&gt;&lt;percentile&gt;555.90&lt;/percentile&gt;&lt;max&gt;555.90&lt;/max&gt;&lt;min&gt;405.00&lt;/min&gt;&lt;/buy&gt;&lt;sell&gt;&lt;volume&gt;9156612&lt;/volume&gt;&lt;avg&gt;756.51&lt;/avg&gt;&lt;stddev&gt;103.70&lt;/stddev&gt;&lt;median&gt;813.30&lt;/median&gt;&lt;percentile&gt;645.88&lt;/percentile&gt;&lt;max&gt;982.20&lt;/max&gt;&lt;min&gt;645.80&lt;/min&gt;&lt;/sell&gt;&lt;/type&gt;&lt;type id="24539"&gt;&lt;buy&gt;&lt;volume&gt;880900&lt;/volume&gt;&lt;avg&gt;464.76&lt;/avg&gt;&lt;stddev&gt;72.53&lt;/stddev&gt;&lt;median&gt;386.00&lt;/median&gt;&lt;percentile&gt;594.15&lt;/percentile&gt;&lt;max&gt;594.40&lt;/max&gt;&lt;min&gt;386.00&lt;/min&gt;&lt;/buy&gt;&lt;sell&gt;&lt;volume&gt;2586737&lt;/volume&gt;&lt;avg&gt;727.67&lt;/avg&gt;&lt;stddev&gt;39.00&lt;/stddev&gt;&lt;median&gt;719.10&lt;/median&gt;&lt;percentile&gt;693.60&lt;/percentile&gt;&lt;max&gt;795.60&lt;/max&gt;&lt;min&gt;693.60&lt;/min&gt;&lt;/sell&gt;&lt;/type&gt;&lt;type id="27423"&gt;&lt;buy&gt;&lt;volume&gt;550000&lt;/volume&gt;&lt;avg&gt;1582.55&lt;/avg&gt;&lt;stddev&gt;72.30&lt;/stddev&gt;&lt;median&gt;1552.00&lt;/median&gt;&lt;percentile&gt;1637.00&lt;/percentile&gt;&lt;max&gt;1637.00&lt;/max&gt;&lt;min&gt;1489.00&lt;/min&gt;&lt;/buy&gt;&lt;sell&gt;&lt;volume&gt;1802786&lt;/volume&gt;&lt;avg&gt;1927.85&lt;/avg&gt;&lt;stddev&gt;256.54&lt;/stddev&gt;&lt;median&gt;1925.00&lt;/median&gt;&lt;percentile&gt;1820.67&lt;/percentile&gt;&lt;max&gt;3060.00&lt;/max&gt;&lt;min&gt;1820.00&lt;/min&gt;&lt;/sell&gt;&lt;/type&gt;&lt;type id="27377"&gt;&lt;buy&gt;&lt;volume&gt;285000&lt;/volume&gt;&lt;avg&gt;1568.68&lt;/avg&gt;&lt;stddev&gt;180.31&lt;/stddev&gt;&lt;median&gt;1472.50&lt;/median&gt;&lt;percentile&gt;1600.00&lt;/percentile&gt;&lt;max&gt;1600.00&lt;/max&gt;&lt;min&gt;1345.00&lt;/min&gt;&lt;/buy&gt;&lt;sell&gt;&lt;volume&gt;2664063&lt;/volume&gt;&lt;avg&gt;2138.15&lt;/avg&gt;&lt;stddev&gt;236.10&lt;/stddev&gt;&lt;median&gt;1958.50&lt;/median&gt;&lt;percentile&gt;1867.59&lt;/percentile&gt;&lt;max&gt;2477.00&lt;/max&gt;&lt;min&gt;1866.00&lt;/min&gt;&lt;/sell&gt;&lt;/type&gt;&lt;type id="202"&gt;&lt;buy&gt;&lt;volume&gt;3187000&lt;/volume&gt;&lt;avg&gt;277.06&lt;/avg&gt;&lt;stddev&gt;56.43&lt;/stddev&gt;&lt;median&gt;286.80&lt;/median&gt;&lt;percentile&gt;320.50&lt;/percentile&gt;&lt;max&gt;320.50&lt;/max&gt;&lt;min&gt;130.00&lt;/min&gt;&lt;/buy&gt;&lt;sell&gt;&lt;volume&gt;5122654&lt;/volume&gt;&lt;avg&gt;431.18&lt;/avg&gt;&lt;stddev&gt;46.01&lt;/stddev&gt;&lt;median&gt;404.65&lt;/median&gt;&lt;percentile&gt;381.76&lt;/percentile&gt;&lt;max&gt;500.00&lt;/max&gt;&lt;min&gt;320.60&lt;/min&gt;&lt;/sell&gt;&lt;/type&gt;&lt;type id="24486"&gt;&lt;buy&gt;&lt;volume&gt;4350000&lt;/volume&gt;&lt;avg&gt;77.91&lt;/avg&gt;&lt;stddev&gt;25.65&lt;/stddev&gt;&lt;median&gt;100.00&lt;/median&gt;&lt;percentile&gt;100.00&lt;/percentile&gt;&lt;max&gt;100.00&lt;/max&gt;&lt;min&gt;40.00&lt;/min&gt;&lt;/buy&gt;&lt;sell&gt;&lt;volume&gt;7760157&lt;/volume&gt;&lt;avg&gt;160.07&lt;/avg&gt;&lt;stddev&gt;68.80&lt;/stddev&gt;&lt;median&gt;152.50&lt;/median&gt;&lt;percentile&gt;120.00&lt;/percentile&gt;&lt;max&gt;466.00&lt;/max&gt;&lt;min&gt;120.00&lt;/min&gt;&lt;/sell&gt;&lt;/type&gt;&lt;type id="24490"&gt;&lt;buy&gt;&lt;volume&gt;15900000&lt;/volume&gt;&lt;avg&gt;89.80&lt;/avg&gt;&lt;stddev&gt;8.72&lt;/stddev&gt;&lt;median&gt;89.25&lt;/median&gt;&lt;percentile&gt;107.50&lt;/percentile&gt;&lt;max&gt;107.50&lt;/max&gt;&lt;min&gt;82.34&lt;/min&gt;&lt;/buy&gt;&lt;sell&gt;&lt;volume&gt;26956259&lt;/volume&gt;&lt;avg&gt;139.97&lt;/avg&gt;&lt;stddev&gt;20.62&lt;/stddev&gt;&lt;median&gt;134.55&lt;/median&gt;&lt;percentile&gt;120.25&lt;/percentile&gt;&lt;max&gt;196.70&lt;/max&gt;&lt;min&gt;120.00&lt;/min&gt;&lt;/sell&gt;&lt;/type&gt;&lt;type id="24488"&gt;&lt;buy&gt;&lt;volume&gt;8075000&lt;/volume&gt;&lt;avg&gt;109.51&lt;/avg&gt;&lt;stddev&gt;5.32&lt;/stddev&gt;&lt;median&gt;106.00&lt;/median&gt;&lt;percentile&gt;113.40&lt;/percentile&gt;&lt;max&gt;113.40&lt;/max&gt;&lt;min&gt;100.00&lt;/min&gt;&lt;/buy&gt;&lt;sell&gt;&lt;volume&gt;8476688&lt;/volume&gt;&lt;avg&gt;193.95&lt;/avg&gt;&lt;stddev&gt;14.82&lt;/stddev&gt;&lt;median&gt;197.00&lt;/median&gt;&lt;percentile&gt;167.57&lt;/percentile&gt;&lt;max&gt;209.20&lt;/max&gt;&lt;min&gt;165.00&lt;/min&gt;&lt;/sell&gt;&lt;/type&gt;&lt;type id="2679"&gt;&lt;buy&gt;&lt;volume&gt;2000000&lt;/volume&gt;&lt;avg&gt;80.07&lt;/avg&gt;&lt;stddev&gt;5.69&lt;/stddev&gt;&lt;median&gt;85.00&lt;/median&gt;&lt;percentile&gt;85.00&lt;/percentile&gt;&lt;max&gt;85.00&lt;/max&gt;&lt;min&gt;75.14&lt;/min&gt;&lt;/buy&gt;&lt;sell&gt;&lt;volume&gt;25831224&lt;/volume&gt;&lt;avg&gt;128.70&lt;/avg&gt;&lt;stddev&gt;67.43&lt;/stddev&gt;&lt;median&gt;120.00&lt;/median&gt;&lt;percentile&gt;107.43&lt;/percentile&gt;&lt;max&gt;344.00&lt;/max&gt;&lt;min&gt;105.00&lt;/min&gt;&lt;/sell&gt;&lt;/type&gt;&lt;type id="24493"&gt;&lt;buy&gt;&lt;volume&gt;2925000&lt;/volume&gt;&lt;avg&gt;99.43&lt;/avg&gt;&lt;stddev&gt;13.77&lt;/stddev&gt;&lt;median&gt;87.21&lt;/median&gt;&lt;percentile&gt;102.72&lt;/percentile&gt;&lt;max&gt;102.80&lt;/max&gt;&lt;min&gt;74.42&lt;/min&gt;&lt;/buy&gt;&lt;sell&gt;&lt;volume&gt;8564082&lt;/volume&gt;&lt;avg&gt;149.27&lt;/avg&gt;&lt;stddev&gt;25.22&lt;/stddev&gt;&lt;median&gt;126.35&lt;/median&gt;&lt;percentile&gt;121.51&lt;/percentile&gt;&lt;max&gt;249.80&lt;/max&gt;&lt;min&gt;121.00&lt;/min&gt;&lt;/sell&gt;&lt;/type&gt;&lt;type id="24492"&gt;&lt;buy&gt;&lt;volume&gt;903231&lt;/volume&gt;&lt;avg&gt;76.36&lt;/avg&gt;&lt;stddev&gt;8.67&lt;/stddev&gt;&lt;median&gt;68.66&lt;/median&gt;&lt;percentile&gt;77.34&lt;/percentile&gt;&lt;max&gt;77.34&lt;/max&gt;&lt;min&gt;60.00&lt;/min&gt;&lt;/buy&gt;&lt;sell&gt;&lt;volume&gt;9734865&lt;/volume&gt;&lt;avg&gt;129.26&lt;/avg&gt;&lt;stddev&gt;50.82&lt;/stddev&gt;&lt;median&gt;124.45&lt;/median&gt;&lt;percentile&gt;118.50&lt;/percentile&gt;&lt;max&gt;317.00&lt;/max&gt;&lt;min&gt;118.30&lt;/min&gt;&lt;/sell&gt;&lt;/type&gt;&lt;type id="27405"&gt;&lt;buy&gt;&lt;volume&gt;550000&lt;/volume&gt;&lt;avg&gt;952.67&lt;/avg&gt;&lt;stddev&gt;3.46&lt;/stddev&gt;&lt;median&gt;952.45&lt;/median&gt;&lt;percentile&gt;954.90&lt;/percentile&gt;&lt;max&gt;954.90&lt;/max&gt;&lt;min&gt;950.00&lt;/min&gt;&lt;/buy&gt;&lt;sell&gt;&lt;volume&gt;5221150&lt;/volume&gt;&lt;avg&gt;1289.85&lt;/avg&gt;&lt;stddev&gt;138.45&lt;/stddev&gt;&lt;median&gt;1313.00&lt;/median&gt;&lt;percentile&gt;1097.34&lt;/percentile&gt;&lt;max&gt;1473.00&lt;/max&gt;&lt;min&gt;1097.00&lt;/min&gt;&lt;/sell&gt;&lt;/type&gt;&lt;type id="27419"&gt;&lt;buy&gt;&lt;volume&gt;779000&lt;/volume&gt;&lt;avg&gt;1022.68&lt;/avg&gt;&lt;stddev&gt;56.42&lt;/stddev&gt;&lt;median&gt;992.30&lt;/median&gt;&lt;percentile&gt;1100.00&lt;/percentile&gt;&lt;max&gt;1100.00&lt;/max&gt;&lt;min&gt;979.00&lt;/min&gt;&lt;/buy&gt;&lt;sell&gt;&lt;volume&gt;3832338&lt;/volume&gt;&lt;avg&gt;1324.56&lt;/avg&gt;&lt;stddev&gt;84.93&lt;/stddev&gt;&lt;median&gt;1290.00&lt;/median&gt;&lt;percentile&gt;1217.99&lt;/percentile&gt;&lt;max&gt;1500.00&lt;/max&gt;&lt;min&gt;1217.00&lt;/min&gt;&lt;/sell&gt;&lt;/type&gt;&lt;type id="27401"&gt;&lt;buy&gt;&lt;volume&gt;1771600&lt;/volume&gt;&lt;avg&gt;919.75&lt;/avg&gt;&lt;stddev&gt;167.28&lt;/stddev&gt;&lt;median&gt;979.30&lt;/median&gt;&lt;percentile&gt;1100.00&lt;/percentile&gt;&lt;max&gt;1100.00&lt;/max&gt;&lt;min&gt;602.00&lt;/min&gt;&lt;/buy&gt;&lt;sell&gt;&lt;volume&gt;1453884&lt;/volume&gt;&lt;avg&gt;1326.46&lt;/avg&gt;&lt;stddev&gt;195.65&lt;/stddev&gt;&lt;median&gt;1342.00&lt;/median&gt;&lt;percentile&gt;1282.00&lt;/percentile&gt;&lt;max&gt;1980.00&lt;/max&gt;&lt;min&gt;1282.00&lt;/min&gt;&lt;/sell&gt;&lt;/type&gt;&lt;type id="27413"&gt;&lt;buy&gt;&lt;volume&gt;570000&lt;/volume&gt;&lt;avg&gt;1012.83&lt;/avg&gt;&lt;stddev&gt;52.01&lt;/stddev&gt;&lt;median&gt;970.85&lt;/median&gt;&lt;percentile&gt;1103.00&lt;/percentile&gt;&lt;max&gt;1103.00&lt;/max&gt;&lt;min&gt;963.70&lt;/min&gt;&lt;/buy&gt;&lt;sell&gt;&lt;volume&gt;2058255&lt;/volume&gt;&lt;avg&gt;1361.71&lt;/avg&gt;&lt;stddev&gt;134.18&lt;/stddev&gt;&lt;median&gt;1314.50&lt;/median&gt;&lt;percentile&gt;1280.00&lt;/percentile&gt;&lt;max&gt;1643.00&lt;/max&gt;&lt;min&gt;1280.00&lt;/min&gt;&lt;/sell&gt;&lt;/type&gt;&lt;type id="24511"&gt;&lt;buy&gt;&lt;volume&gt;2322180&lt;/volume&gt;&lt;avg&gt;426.87&lt;/avg&gt;&lt;stddev&gt;37.29&lt;/stddev&gt;&lt;median&gt;450.00&lt;/median&gt;&lt;percentile&gt;452.80&lt;/percentile&gt;&lt;max&gt;452.80&lt;/max&gt;&lt;min&gt;370.00&lt;/min&gt;&lt;/buy&gt;&lt;sell&gt;&lt;volume&gt;2920231&lt;/volume&gt;&lt;avg&gt;539.84&lt;/avg&gt;&lt;stddev&gt;55.18&lt;/stddev&gt;&lt;median&gt;534.90&lt;/median&gt;&lt;percentile&gt;525.00&lt;/percentile&gt;&lt;max&gt;722.90&lt;/max&gt;&lt;min&gt;525.00&lt;/min&gt;&lt;/sell&gt;&lt;/type&gt;&lt;type id="24509"&gt;&lt;buy&gt;&lt;volume&gt;700000&lt;/volume&gt;&lt;avg&gt;435.97&lt;/avg&gt;&lt;stddev&gt;0.65&lt;/stddev&gt;&lt;median&gt;435.70&lt;/median&gt;&lt;percentile&gt;437.00&lt;/percentile&gt;&lt;max&gt;437.00&lt;/max&gt;&lt;min&gt;435.70&lt;/min&gt;&lt;/buy&gt;&lt;sell&gt;&lt;volume&gt;6696309&lt;/volume&gt;&lt;avg&gt;560.75&lt;/avg&gt;&lt;stddev&gt;50.15&lt;/stddev&gt;&lt;median&gt;539.30&lt;/median&gt;&lt;percentile&gt;528.86&lt;/percentile&gt;&lt;max&gt;698.70&lt;/max&gt;&lt;min&gt;528.60&lt;/min&gt;&lt;/sell&gt;&lt;/type&gt;&lt;type id="24507"&gt;&lt;buy&gt;&lt;volume&gt;300000&lt;/volume&gt;&lt;avg&gt;446.20&lt;/avg&gt;&lt;stddev&gt;0.00&lt;/stddev&gt;&lt;median&gt;446.20&lt;/median&gt;&lt;percentile&gt;446.20&lt;/percentile&gt;&lt;max&gt;446.20&lt;/max&gt;&lt;min&gt;446.20&lt;/min&gt;&lt;/buy&gt;&lt;sell&gt;&lt;volume&gt;13254085&lt;/volume&gt;&lt;avg&gt;557.18&lt;/avg&gt;&lt;stddev&gt;47.28&lt;/stddev&gt;&lt;median&gt;552.00&lt;/median&gt;&lt;percentile&gt;518.49&lt;/percentile&gt;&lt;max&gt;662.80&lt;/max&gt;&lt;min&gt;518.30&lt;/min&gt;&lt;/sell&gt;&lt;/type&gt;&lt;type id="2629"&gt;&lt;buy&gt;&lt;volume&gt;7390500&lt;/volume&gt;&lt;avg&gt;362.72&lt;/avg&gt;&lt;stddev&gt;49.24&lt;/stddev&gt;&lt;median&gt;401.20&lt;/median&gt;&lt;percentile&gt;410.50&lt;/percentile&gt;&lt;max&gt;410.50&lt;/max&gt;&lt;min&gt;270.00&lt;/min&gt;&lt;/buy&gt;&lt;sell&gt;&lt;volume&gt;24016292&lt;/volume&gt;&lt;avg&gt;508.53&lt;/avg&gt;&lt;stddev&gt;22.97&lt;/stddev&gt;&lt;median&gt;486.15&lt;/median&gt;&lt;percentile&gt;483.43&lt;/percentile&gt;&lt;max&gt;567.70&lt;/max&gt;&lt;min&gt;479.70&lt;/min&gt;&lt;/sell&gt;&lt;/type&gt;&lt;type id="24517"&gt;&lt;buy&gt;&lt;volume&gt;1165000&lt;/volume&gt;&lt;avg&gt;395.80&lt;/avg&gt;&lt;stddev&gt;25.56&lt;/stddev&gt;&lt;median&gt;375.00&lt;/median&gt;&lt;percentile&gt;401.68&lt;/percentile&gt;&lt;max&gt;401.70&lt;/max&gt;&lt;min&gt;350.00&lt;/min&gt;&lt;/buy&gt;&lt;sell&gt;&lt;volume&gt;980049&lt;/volume&gt;&lt;avg&gt;469.01&lt;/avg&gt;&lt;stddev&gt;22.53&lt;/stddev&gt;&lt;median&gt;462.90&lt;/median&gt;&lt;percentile&gt;445.00&lt;/percentile&gt;&lt;max&gt;515.80&lt;/max&gt;&lt;min&gt;445.00&lt;/min&gt;&lt;/sell&gt;&lt;/type&gt;&lt;type id="24499"&gt;&lt;buy&gt;&lt;volume&gt;3532831&lt;/volume&gt;&lt;avg&gt;70.77&lt;/avg&gt;&lt;stddev&gt;2.84&lt;/stddev&gt;&lt;median&gt;67.55&lt;/median&gt;&lt;percentile&gt;75.25&lt;/percentile&gt;&lt;max&gt;75.25&lt;/max&gt;&lt;min&gt;67.55&lt;/min&gt;&lt;/buy&gt;&lt;sell&gt;&lt;volume&gt;13914528&lt;/volume&gt;&lt;avg&gt;91.71&lt;/avg&gt;&lt;stddev&gt;6.59&lt;/stddev&gt;&lt;median&gt;88.31&lt;/median&gt;&lt;percentile&gt;87.26&lt;/percentile&gt;&lt;max&gt;108.30&lt;/max&gt;&lt;min&gt;87.25&lt;/min&gt;&lt;/sell&gt;&lt;/type&gt;&lt;type id="2613"&gt;&lt;buy&gt;&lt;volume&gt;1660000&lt;/volume&gt;&lt;avg&gt;77.97&lt;/avg&gt;&lt;stddev&gt;0.22&lt;/stddev&gt;&lt;median&gt;78.05&lt;/median&gt;&lt;percentile&gt;78.05&lt;/percentile&gt;&lt;max&gt;78.05&lt;/max&gt;&lt;min&gt;77.51&lt;/min&gt;&lt;/buy&gt;&lt;sell&gt;&lt;volume&gt;11555441&lt;/volume&gt;&lt;avg&gt;106.06&lt;/avg&gt;&lt;stddev&gt;14.27&lt;/stddev&gt;&lt;median&gt;110.95&lt;/median&gt;&lt;percentile&gt;87.66&lt;/percentile&gt;&lt;max&gt;132.10&lt;/max&gt;&lt;min&gt;87.64&lt;/min&gt;&lt;/sell&gt;&lt;/type&gt;&lt;type id="24497"&gt;&lt;buy&gt;&lt;volume&gt;11080000&lt;/volume&gt;&lt;avg&gt;79.88&lt;/avg&gt;&lt;stddev&gt;1.57&lt;/stddev&gt;&lt;median&gt;80.00&lt;/median&gt;&lt;percentile&gt;80.05&lt;/percentile&gt;&lt;max&gt;80.07&lt;/max&gt;&lt;min&gt;76.52&lt;/min&gt;&lt;/buy&gt;&lt;sell&gt;&lt;volume&gt;2849375&lt;/volume&gt;&lt;avg&gt;153.03&lt;/avg&gt;&lt;stddev&gt;1.00&lt;/stddev&gt;&lt;median&gt;153.40&lt;/median&gt;&lt;percentile&gt;151.38&lt;/percentile&gt;&lt;max&gt;153.40&lt;/max&gt;&lt;min&gt;151.30&lt;/min&gt;&lt;/sell&gt;&lt;/type&gt;&lt;type id="24495"&gt;&lt;buy&gt;&lt;volume&gt;1189714&lt;/volume&gt;&lt;avg&gt;76.71&lt;/avg&gt;&lt;stddev&gt;4.11&lt;/stddev&gt;&lt;median&gt;77.24&lt;/median&gt;&lt;percentile&gt;81.69&lt;/percentile&gt;&lt;max&gt;81.69&lt;/max&gt;&lt;min&gt;70.11&lt;/min&gt;&lt;/buy&gt;&lt;sell&gt;&lt;volume&gt;23970954&lt;/volume&gt;&lt;avg&gt;97.42&lt;/avg&gt;&lt;stddev&gt;8.05&lt;/stddev&gt;&lt;median&gt;95.68&lt;/median&gt;&lt;percentile&gt;94.00&lt;/percentile&gt;&lt;max&gt;120.30&lt;/max&gt;&lt;min&gt;94.00&lt;/min&gt;&lt;/sell&gt;&lt;/type&gt;&lt;type id="27371"&gt;&lt;buy&gt;&lt;volume&gt;2839999&lt;/volume&gt;&lt;avg&gt;787.72&lt;/avg&gt;&lt;stddev&gt;12.17&lt;/stddev&gt;&lt;median&gt;796.90&lt;/median&gt;&lt;percentile&gt;800.18&lt;/percentile&gt;&lt;max&gt;802.00&lt;/max&gt;&lt;min&gt;774.00&lt;/min&gt;&lt;/buy&gt;&lt;sell&gt;&lt;volume&gt;14347288&lt;/volume&gt;&lt;avg&gt;976.99&lt;/avg&gt;&lt;stddev&gt;122.08&lt;/stddev&gt;&lt;median&gt;914.00&lt;/median&gt;&lt;percentile&gt;874.00&lt;/percentile&gt;&lt;max&gt;1232.00&lt;/max&gt;&lt;min&gt;874.00&lt;/min&gt;&lt;/sell&gt;&lt;/type&gt;&lt;type id="27387"&gt;&lt;buy&gt;&lt;volume&gt;2278492&lt;/volume&gt;&lt;avg&gt;769.32&lt;/avg&gt;&lt;stddev&gt;35.08&lt;/stddev&gt;&lt;median&gt;775.80&lt;/median&gt;&lt;percentile&gt;811.10&lt;/percentile&gt;&lt;max&gt;811.10&lt;/max&gt;&lt;min&gt;722.30&lt;/min&gt;&lt;/buy&gt;&lt;sell&gt;&lt;volume&gt;11456004&lt;/volume&gt;&lt;avg&gt;984.12&lt;/avg&gt;&lt;stddev&gt;121.71&lt;/stddev&gt;&lt;median&gt;910.85&lt;/median&gt;&lt;percentile&gt;864.73&lt;/percentile&gt;&lt;max&gt;1239.00&lt;/max&gt;&lt;min&gt;864.70&lt;/min&gt;&lt;/sell&gt;&lt;/type&gt;&lt;/marketstat&gt;&lt;/exec_api&gt;</v>
      </c>
      <c r="BE44" s="3"/>
    </row>
    <row r="45" spans="1:57">
      <c r="A45" s="13" t="s">
        <v>5086</v>
      </c>
      <c r="B45" s="20">
        <f>VLOOKUP(A45,TypeIDs!B:C,2,FALSE)</f>
        <v>12791</v>
      </c>
      <c r="C45" s="19">
        <v>383.4</v>
      </c>
      <c r="D45" s="15">
        <f>INDEX(MARKET_INPUT[Column1.price],MATCH(B45,MARKET_INPUT[Column1.type_id]))</f>
        <v>499</v>
      </c>
      <c r="E45" s="21">
        <f>VLOOKUP(B45,TypeIDs!C:D,2,FALSE)</f>
        <v>2.5000000000000001E-2</v>
      </c>
      <c r="F45" s="16">
        <v>800</v>
      </c>
      <c r="G45" s="18">
        <f t="shared" si="7"/>
        <v>2461.3939999999998</v>
      </c>
      <c r="H45" s="23">
        <f t="shared" si="8"/>
        <v>5600</v>
      </c>
      <c r="I45" s="22">
        <f t="shared" si="0"/>
        <v>140</v>
      </c>
      <c r="J45" s="8">
        <f t="shared" si="1"/>
        <v>1.3015127803860198</v>
      </c>
      <c r="K45" s="9">
        <f t="shared" si="9"/>
        <v>2273040</v>
      </c>
      <c r="L45" s="9">
        <f t="shared" si="3"/>
        <v>405.9</v>
      </c>
      <c r="M45" s="10">
        <f t="shared" si="4"/>
        <v>521360.00000000012</v>
      </c>
      <c r="N45" s="11">
        <f t="shared" si="5"/>
        <v>3724.0000000000009</v>
      </c>
      <c r="O45" s="26">
        <f t="shared" si="6"/>
        <v>2794400</v>
      </c>
      <c r="BC45" s="3" t="s">
        <v>40772</v>
      </c>
      <c r="BD45" s="3" t="str">
        <f t="shared" si="10"/>
        <v>&lt;?xml version="1.0" encoding="UTF-8"?&gt;
&lt;exec_api version="2.0" method="marketstat_xml"&gt;&lt;marketstat&gt;&lt;type id="27381"&gt;&lt;buy&gt;&lt;volume&gt;846000&lt;/volume&gt;&lt;avg&gt;723.51&lt;/avg&gt;&lt;stddev&gt;36.44&lt;/stddev&gt;&lt;median&gt;723.10&lt;/median&gt;&lt;percentile&gt;781.70&lt;/percentile&gt;&lt;max&gt;781.70&lt;/max&gt;&lt;min&gt;665.70&lt;/min&gt;&lt;/buy&gt;&lt;sell&gt;&lt;volume&gt;15091299&lt;/volume&gt;&lt;avg&gt;1006.38&lt;/avg&gt;&lt;stddev&gt;133.45&lt;/stddev&gt;&lt;median&gt;924.65&lt;/median&gt;&lt;percentile&gt;879.34&lt;/percentile&gt;&lt;max&gt;1230.00&lt;/max&gt;&lt;min&gt;876.80&lt;/min&gt;&lt;/sell&gt;&lt;/type&gt;&lt;type id="27361"&gt;&lt;buy&gt;&lt;volume&gt;2748420&lt;/volume&gt;&lt;avg&gt;760.02&lt;/avg&gt;&lt;stddev&gt;98.22&lt;/stddev&gt;&lt;median&gt;800.00&lt;/median&gt;&lt;percentile&gt;820.15&lt;/percentile&gt;&lt;max&gt;820.20&lt;/max&gt;&lt;min&gt;515.20&lt;/min&gt;&lt;/buy&gt;&lt;sell&gt;&lt;volume&gt;5989744&lt;/volume&gt;&lt;avg&gt;1041.36&lt;/avg&gt;&lt;stddev&gt;116.84&lt;/stddev&gt;&lt;median&gt;949.70&lt;/median&gt;&lt;percentile&gt;934.20&lt;/percentile&gt;&lt;max&gt;1206.00&lt;/max&gt;&lt;min&gt;900.00&lt;/min&gt;&lt;/sell&gt;&lt;/type&gt;&lt;type id="2817"&gt;&lt;buy&gt;&lt;volume&gt;6177701&lt;/volume&gt;&lt;avg&gt;44.78&lt;/avg&gt;&lt;stddev&gt;18.94&lt;/stddev&gt;&lt;median&gt;40.00&lt;/median&gt;&lt;percentile&gt;84.01&lt;/percentile&gt;&lt;max&gt;85.00&lt;/max&gt;&lt;min&gt;40.00&lt;/min&gt;&lt;/buy&gt;&lt;sell&gt;&lt;volume&gt;750000&lt;/volume&gt;&lt;avg&gt;148.87&lt;/avg&gt;&lt;stddev&gt;1.20&lt;/stddev&gt;&lt;median&gt;149.15&lt;/median&gt;&lt;percentile&gt;148.30&lt;/percentile&gt;&lt;max&gt;150.00&lt;/max&gt;&lt;min&gt;148.30&lt;/min&gt;&lt;/sell&gt;&lt;/type&gt;&lt;type id="24473"&gt;&lt;buy&gt;&lt;volume&gt;3825000&lt;/volume&gt;&lt;avg&gt;43.05&lt;/avg&gt;&lt;stddev&gt;11.91&lt;/stddev&gt;&lt;median&gt;50.00&lt;/median&gt;&lt;percentile&gt;52.44&lt;/percentile&gt;&lt;max&gt;53.10&lt;/max&gt;&lt;min&gt;22.01&lt;/min&gt;&lt;/buy&gt;&lt;sell&gt;&lt;volume&gt;255783&lt;/volume&gt;&lt;avg&gt;4415.33&lt;/avg&gt;&lt;stddev&gt;22139.26&lt;/stddev&gt;&lt;median&gt;2980.00&lt;/median&gt;&lt;percentile&gt;2970.00&lt;/percentile&gt;&lt;max&gt;70010.00&lt;/max&gt;&lt;min&gt;2970.00&lt;/min&gt;&lt;/sell&gt;&lt;/type&gt;&lt;type id="24471"&gt;&lt;buy&gt;&lt;volume&gt;3742831&lt;/volume&gt;&lt;avg&gt;59.61&lt;/avg&gt;&lt;stddev&gt;20.79&lt;/stddev&gt;&lt;median&gt;53.52&lt;/median&gt;&lt;percentile&gt;70.00&lt;/percentile&gt;&lt;max&gt;70.02&lt;/max&gt;&lt;min&gt;25.17&lt;/min&gt;&lt;/buy&gt;&lt;sell&gt;&lt;volume&gt;1822240&lt;/volume&gt;&lt;avg&gt;89.78&lt;/avg&gt;&lt;stddev&gt;13.64&lt;/stddev&gt;&lt;median&gt;89.98&lt;/median&gt;&lt;percentile&gt;88.66&lt;/percentile&gt;&lt;max&gt;122.90&lt;/max&gt;&lt;min&gt;88.66&lt;/min&gt;&lt;/sell&gt;&lt;/type&gt;&lt;type id="24523"&gt;&lt;buy&gt;&lt;volume&gt;586092&lt;/volume&gt;&lt;avg&gt;1370.04&lt;/avg&gt;&lt;stddev&gt;120.41&lt;/stddev&gt;&lt;median&gt;1349.50&lt;/median&gt;&lt;percentile&gt;1426.00&lt;/percentile&gt;&lt;max&gt;1426.00&lt;/max&gt;&lt;min&gt;1124.00&lt;/min&gt;&lt;/buy&gt;&lt;sell&gt;&lt;volume&gt;1776174&lt;/volume&gt;&lt;avg&gt;1832.15&lt;/avg&gt;&lt;stddev&gt;181.46&lt;/stddev&gt;&lt;median&gt;1777.00&lt;/median&gt;&lt;percentile&gt;1693.17&lt;/percentile&gt;&lt;max&gt;2305.00&lt;/max&gt;&lt;min&gt;1680.00&lt;/min&gt;&lt;/sell&gt;&lt;/type&gt;&lt;type id="24519"&gt;&lt;buy&gt;&lt;volume&gt;589097&lt;/volume&gt;&lt;avg&gt;1486.51&lt;/avg&gt;&lt;stddev&gt;266.21&lt;/stddev&gt;&lt;median&gt;1500.00&lt;/median&gt;&lt;percentile&gt;1581.00&lt;/percentile&gt;&lt;max&gt;1581.00&lt;/max&gt;&lt;min&gt;800.00&lt;/min&gt;&lt;/buy&gt;&lt;sell&gt;&lt;volume&gt;2501545&lt;/volume&gt;&lt;avg&gt;1802.86&lt;/avg&gt;&lt;stddev&gt;84.03&lt;/stddev&gt;&lt;median&gt;1725.00&lt;/median&gt;&lt;percentile&gt;1712.46&lt;/percentile&gt;&lt;max&gt;1975.00&lt;/max&gt;&lt;min&gt;1709.00&lt;/min&gt;&lt;/sell&gt;&lt;/type&gt;&lt;type id="24521"&gt;&lt;buy&gt;&lt;volume&gt;870925&lt;/volume&gt;&lt;avg&gt;1341.23&lt;/avg&gt;&lt;stddev&gt;384.00&lt;/stddev&gt;&lt;median&gt;1380.00&lt;/median&gt;&lt;percentile&gt;1418.00&lt;/percentile&gt;&lt;max&gt;1418.00&lt;/max&gt;&lt;min&gt;500.70&lt;/min&gt;&lt;/buy&gt;&lt;sell&gt;&lt;volume&gt;956000&lt;/volume&gt;&lt;avg&gt;1760.57&lt;/avg&gt;&lt;stddev&gt;38.00&lt;/stddev&gt;&lt;median&gt;1771.50&lt;/median&gt;&lt;percentile&gt;1687.00&lt;/percentile&gt;&lt;max&gt;1824.00&lt;/max&gt;&lt;min&gt;1687.00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1238031&lt;/volume&gt;&lt;avg&gt;1964.38&lt;/avg&gt;&lt;stddev&gt;194.00&lt;/stddev&gt;&lt;median&gt;1885.00&lt;/median&gt;&lt;percentile&gt;1799.00&lt;/percentile&gt;&lt;max&gt;2350.00&lt;/max&gt;&lt;min&gt;1799.00&lt;/min&gt;&lt;/sell&gt;&lt;/type&gt;&lt;type id="27339"&gt;&lt;buy&gt;&lt;volume&gt;413597&lt;/volume&gt;&lt;avg&gt;2104.69&lt;/avg&gt;&lt;stddev&gt;244.27&lt;/stddev&gt;&lt;median&gt;2175.00&lt;/median&gt;&lt;percentile&gt;2176.00&lt;/percentile&gt;&lt;max&gt;2176.00&lt;/max&gt;&lt;min&gt;1618.00&lt;/min&gt;&lt;/buy&gt;&lt;sell&gt;&lt;volume&gt;2459296&lt;/volume&gt;&lt;avg&gt;2619.64&lt;/avg&gt;&lt;stddev&gt;73.45&lt;/stddev&gt;&lt;median&gt;2627.00&lt;/median&gt;&lt;percentile&gt;2503.77&lt;/percentile&gt;&lt;max&gt;2900.00&lt;/max&gt;&lt;min&gt;2495.00&lt;/min&gt;&lt;/sell&gt;&lt;/type&gt;&lt;type id="27359"&gt;&lt;buy&gt;&lt;volume&gt;598738&lt;/volume&gt;&lt;avg&gt;2031.03&lt;/avg&gt;&lt;stddev&gt;203.23&lt;/stddev&gt;&lt;median&gt;2051.50&lt;/median&gt;&lt;percentile&gt;2181.00&lt;/percentile&gt;&lt;max&gt;2181.00&lt;/max&gt;&lt;min&gt;1726.00&lt;/min&gt;&lt;/buy&gt;&lt;sell&gt;&lt;volume&gt;980822&lt;/volume&gt;&lt;avg&gt;2890.90&lt;/avg&gt;&lt;stddev&gt;580.38&lt;/stddev&gt;&lt;median&gt;2640.00&lt;/median&gt;&lt;percentile&gt;2523.00&lt;/percentile&gt;&lt;max&gt;3988.00&lt;/max&gt;&lt;min&gt;2523.00&lt;/min&gt;&lt;/sell&gt;&lt;/type&gt;&lt;type id="27345"&gt;&lt;buy&gt;&lt;volume&gt;459133&lt;/volume&gt;&lt;avg&gt;1879.07&lt;/avg&gt;&lt;stddev&gt;234.67&lt;/stddev&gt;&lt;median&gt;1937.50&lt;/median&gt;&lt;percentile&gt;2078.00&lt;/percentile&gt;&lt;max&gt;2078.00&lt;/max&gt;&lt;min&gt;1500.00&lt;/min&gt;&lt;/buy&gt;&lt;sell&gt;&lt;volume&gt;2027743&lt;/volume&gt;&lt;avg&gt;2402.67&lt;/avg&gt;&lt;stddev&gt;54.71&lt;/stddev&gt;&lt;median&gt;2441.50&lt;/median&gt;&lt;percentile&gt;2350.00&lt;/percentile&gt;&lt;max&gt;2500.00&lt;/max&gt;&lt;min&gt;2350.00&lt;/min&gt;&lt;/sell&gt;&lt;/type&gt;&lt;type id="56748"&gt;&lt;buy&gt;&lt;volume&gt;1800&lt;/volume&gt;&lt;avg&gt;55642.22&lt;/avg&gt;&lt;stddev&gt;3753.68&lt;/stddev&gt;&lt;median&gt;56090.00&lt;/median&gt;&lt;percentile&gt;56100.00&lt;/percentile&gt;&lt;max&gt;56100.00&lt;/max&gt;&lt;min&gt;48500.00&lt;/min&gt;&lt;/buy&gt;&lt;sell&gt;&lt;volume&gt;46166&lt;/volume&gt;&lt;avg&gt;96261.99&lt;/avg&gt;&lt;stddev&gt;32157.07&lt;/stddev&gt;&lt;median&gt;74870.00&lt;/median&gt;&lt;percentile&gt;72759.06&lt;/percentile&gt;&lt;max&gt;164500.00&lt;/max&gt;&lt;min&gt;72720.00&lt;/min&gt;&lt;/sell&gt;&lt;/type&gt;&lt;type id="22778"&gt;&lt;buy&gt;&lt;volume&gt;69854&lt;/volume&gt;&lt;avg&gt;54561.40&lt;/avg&gt;&lt;stddev&gt;8839.27&lt;/stddev&gt;&lt;median&gt;58710.00&lt;/median&gt;&lt;percentile&gt;70111.11&lt;/percentile&gt;&lt;max&gt;71000.00&lt;/max&gt;&lt;min&gt;30000.00&lt;/min&gt;&lt;/buy&gt;&lt;sell&gt;&lt;volume&gt;501134&lt;/volume&gt;&lt;avg&gt;99334.69&lt;/avg&gt;&lt;stddev&gt;38656.24&lt;/stddev&gt;&lt;median&gt;89005.00&lt;/median&gt;&lt;percentile&gt;77879.22&lt;/percentile&gt;&lt;max&gt;224300.00&lt;/max&gt;&lt;min&gt;77840.00&lt;/min&gt;&lt;/sell&gt;&lt;/type&gt;&lt;type id="30028"&gt;&lt;buy&gt;&lt;volume&gt;15114&lt;/volume&gt;&lt;avg&gt;29136.33&lt;/avg&gt;&lt;stddev&gt;5328.33&lt;/stddev&gt;&lt;median&gt;28585.00&lt;/median&gt;&lt;percentile&gt;31000.00&lt;/percentile&gt;&lt;max&gt;31000.00&lt;/max&gt;&lt;min&gt;13110.00&lt;/min&gt;&lt;/buy&gt;&lt;sell&gt;&lt;volume&gt;111305&lt;/volume&gt;&lt;avg&gt;47383.16&lt;/avg&gt;&lt;stddev&gt;9220.82&lt;/stddev&gt;&lt;median&gt;55000.00&lt;/median&gt;&lt;percentile&gt;32916.46&lt;/percentile&gt;&lt;max&gt;70000.00&lt;/max&gt;&lt;min&gt;32800.00&lt;/min&gt;&lt;/sell&gt;&lt;/type&gt;&lt;type id="30013"&gt;&lt;buy&gt;&lt;volume&gt;35135&lt;/volume&gt;&lt;avg&gt;7480.46&lt;/avg&gt;&lt;stddev&gt;1514.98&lt;/stddev&gt;&lt;median&gt;6302.00&lt;/median&gt;&lt;percentile&gt;8701.00&lt;/percentile&gt;&lt;max&gt;8701.00&lt;/max&gt;&lt;min&gt;4604.00&lt;/min&gt;&lt;/buy&gt;&lt;sell&gt;&lt;volume&gt;86909&lt;/volume&gt;&lt;avg&gt;12430.51&lt;/avg&gt;&lt;stddev&gt;799.62&lt;/stddev&gt;&lt;median&gt;12160.00&lt;/median&gt;&lt;percentile&gt;11603.45&lt;/percentile&gt;&lt;max&gt;14000.00&lt;/max&gt;&lt;min&gt;10500.00&lt;/min&gt;&lt;/sell&gt;&lt;/type&gt;&lt;type id="30486"&gt;&lt;buy&gt;&lt;volume&gt;4845&lt;/volume&gt;&lt;avg&gt;359263.78&lt;/avg&gt;&lt;stddev&gt;11364.25&lt;/stddev&gt;&lt;median&gt;355650.00&lt;/median&gt;&lt;percentile&gt;376918.52&lt;/percentile&gt;&lt;max&gt;377000.00&lt;/max&gt;&lt;min&gt;350000.00&lt;/min&gt;&lt;/buy&gt;&lt;sell&gt;&lt;volume&gt;30263&lt;/volume&gt;&lt;avg&gt;429034.95&lt;/avg&gt;&lt;stddev&gt;19034.92&lt;/stddev&gt;&lt;median&gt;430350.00&lt;/median&gt;&lt;percentile&gt;419645.20&lt;/percentile&gt;&lt;max&gt;495900.00&lt;/max&gt;&lt;min&gt;419500.00&lt;/min&gt;&lt;/sell&gt;&lt;/type&gt;&lt;type id="30488"&gt;&lt;buy&gt;&lt;volume&gt;5700&lt;/volume&gt;&lt;avg&gt;309160.70&lt;/avg&gt;&lt;stddev&gt;37108.59&lt;/stddev&gt;&lt;median&gt;314800.00&lt;/median&gt;&lt;percentile&gt;315438.87&lt;/percentile&gt;&lt;max&gt;333800.00&lt;/max&gt;&lt;min&gt;200200.00&lt;/min&gt;&lt;/buy&gt;&lt;sell&gt;&lt;volume&gt;66915&lt;/volume&gt;&lt;avg&gt;404086.26&lt;/avg&gt;&lt;stddev&gt;36726.52&lt;/stddev&gt;&lt;median&gt;400000.00&lt;/median&gt;&lt;percentile&gt;378205.59&lt;/percentile&gt;&lt;max&gt;600000.00&lt;/max&gt;&lt;min&gt;372000.00&lt;/min&gt;&lt;/sell&gt;&lt;/type&gt;&lt;type id="12767"&gt;&lt;buy&gt;&lt;volume&gt;2376591&lt;/volume&gt;&lt;avg&gt;226.13&lt;/avg&gt;&lt;stddev&gt;114.91&lt;/stddev&gt;&lt;median&gt;173.30&lt;/median&gt;&lt;percentile&gt;400.02&lt;/percentile&gt;&lt;max&gt;401.00&lt;/max&gt;&lt;min&gt;163.80&lt;/min&gt;&lt;/buy&gt;&lt;sell&gt;&lt;volume&gt;1880711&lt;/volume&gt;&lt;avg&gt;509.85&lt;/avg&gt;&lt;stddev&gt;33.67&lt;/stddev&gt;&lt;median&gt;501.20&lt;/median&gt;&lt;percentile&gt;500.73&lt;/percentile&gt;&lt;max&gt;590.00&lt;/max&gt;&lt;min&gt;499.80&lt;/min&gt;&lt;/sell&gt;&lt;/type&gt;&lt;type id="12771"&gt;&lt;buy&gt;&lt;volume&gt;135000&lt;/volume&gt;&lt;avg&gt;307.83&lt;/avg&gt;&lt;stddev&gt;21.74&lt;/stddev&gt;&lt;median&gt;300.00&lt;/median&gt;&lt;percentile&gt;340.10&lt;/percentile&gt;&lt;max&gt;340.10&lt;/max&gt;&lt;min&gt;300.00&lt;/min&gt;&lt;/buy&gt;&lt;sell&gt;&lt;volume&gt;2302739&lt;/volume&gt;&lt;avg&gt;439.96&lt;/avg&gt;&lt;stddev&gt;162.79&lt;/stddev&gt;&lt;median&gt;403.00&lt;/median&gt;&lt;percentile&gt;402.89&lt;/percentile&gt;&lt;max&gt;899.40&lt;/max&gt;&lt;min&gt;402.60&lt;/min&gt;&lt;/sell&gt;&lt;/type&gt;&lt;type id="12775"&gt;&lt;buy&gt;&lt;volume&gt;768238&lt;/volume&gt;&lt;avg&gt;488.58&lt;/avg&gt;&lt;stddev&gt;151.06&lt;/stddev&gt;&lt;median&gt;568.50&lt;/median&gt;&lt;percentile&gt;569.10&lt;/percentile&gt;&lt;max&gt;578.00&lt;/max&gt;&lt;min&gt;170.20&lt;/min&gt;&lt;/buy&gt;&lt;sell&gt;&lt;volume&gt;9858578&lt;/volume&gt;&lt;avg&gt;710.44&lt;/avg&gt;&lt;stddev&gt;185.62&lt;/stddev&gt;&lt;median&gt;677.10&lt;/median&gt;&lt;percentile&gt;653.59&lt;/percentile&gt;&lt;max&gt;1312.00&lt;/max&gt;&lt;min&gt;653.00&lt;/min&gt;&lt;/sell&gt;&lt;/type&gt;&lt;type id="12773"&gt;&lt;buy&gt;&lt;volume&gt;2090000&lt;/volume&gt;&lt;avg&gt;248.69&lt;/avg&gt;&lt;stddev&gt;75.08&lt;/stddev&gt;&lt;median&gt;250.10&lt;/median&gt;&lt;percentile&gt;250.30&lt;/percentile&gt;&lt;max&gt;250.30&lt;/max&gt;&lt;min&gt;100.00&lt;/min&gt;&lt;/buy&gt;&lt;sell&gt;&lt;volume&gt;1289961&lt;/volume&gt;&lt;avg&gt;363.95&lt;/avg&gt;&lt;stddev&gt;17.05&lt;/stddev&gt;&lt;median&gt;351.10&lt;/median&gt;&lt;percentile&gt;350.00&lt;/percentile&gt;&lt;max&gt;391.20&lt;/max&gt;&lt;min&gt;350.00&lt;/min&gt;&lt;/sell&gt;&lt;/type&gt;&lt;type id="12777"&gt;&lt;buy&gt;&lt;volume&gt;440000&lt;/volume&gt;&lt;avg&gt;186.17&lt;/avg&gt;&lt;stddev&gt;32.07&lt;/stddev&gt;&lt;median&gt;202.10&lt;/median&gt;&lt;percentile&gt;203.10&lt;/percentile&gt;&lt;max&gt;203.10&lt;/max&gt;&lt;min&gt;130.20&lt;/min&gt;&lt;/buy&gt;&lt;sell&gt;&lt;volume&gt;6602956&lt;/volume&gt;&lt;avg&gt;326.08&lt;/avg&gt;&lt;stddev&gt;32.66&lt;/stddev&gt;&lt;median&gt;325.00&lt;/median&gt;&lt;percentile&gt;274.63&lt;/percentile&gt;&lt;max&gt;375.00&lt;/max&gt;&lt;min&gt;274.40&lt;/min&gt;&lt;/sell&gt;&lt;/type&gt;&lt;type id="12625"&gt;&lt;buy&gt;&lt;volume&gt;7030000&lt;/volume&gt;&lt;avg&gt;59.86&lt;/avg&gt;&lt;stddev&gt;11.06&lt;/stddev&gt;&lt;median&gt;60.01&lt;/median&gt;&lt;percentile&gt;61.20&lt;/percentile&gt;&lt;max&gt;61.20&lt;/max&gt;&lt;min&gt;35.07&lt;/min&gt;&lt;/buy&gt;&lt;sell&gt;&lt;volume&gt;14872507&lt;/volume&gt;&lt;avg&gt;83.91&lt;/avg&gt;&lt;stddev&gt;8.58&lt;/stddev&gt;&lt;median&gt;82.50&lt;/median&gt;&lt;percentile&gt;78.25&lt;/percentile&gt;&lt;max&gt;97.26&lt;/max&gt;&lt;min&gt;77.98&lt;/min&gt;&lt;/sell&gt;&lt;/type&gt;&lt;type id="12608"&gt;&lt;buy&gt;&lt;volume&gt;11310000&lt;/volume&gt;&lt;avg&gt;67.05&lt;/avg&gt;&lt;stddev&gt;7.77&lt;/stddev&gt;&lt;median&gt;70.16&lt;/median&gt;&lt;percentile&gt;70.25&lt;/percentile&gt;&lt;max&gt;70.25&lt;/max&gt;&lt;min&gt;53.53&lt;/min&gt;&lt;/buy&gt;&lt;sell&gt;&lt;volume&gt;4682348&lt;/volume&gt;&lt;avg&gt;118.59&lt;/avg&gt;&lt;stddev&gt;0.99&lt;/stddev&gt;&lt;median&gt;118.45&lt;/median&gt;&lt;percentile&gt;117.00&lt;/percentile&gt;&lt;max&gt;120.00&lt;/max&gt;&lt;min&gt;117.00&lt;/min&gt;&lt;/sell&gt;&lt;/type&gt;&lt;type id="28332"&gt;&lt;buy&gt;&lt;volume&gt;1904283&lt;/volume&gt;&lt;avg&gt;623.58&lt;/avg&gt;&lt;stddev&gt;183.75&lt;/stddev&gt;&lt;median&gt;453.95&lt;/median&gt;&lt;percentile&gt;872.20&lt;/percentile&gt;&lt;max&gt;873.70&lt;/max&gt;&lt;min&gt;450.70&lt;/min&gt;&lt;/buy&gt;&lt;sell&gt;&lt;volume&gt;57751&lt;/volume&gt;&lt;avg&gt;9795.55&lt;/avg&gt;&lt;stddev&gt;35.38&lt;/stddev&gt;&lt;median&gt;9792.00&lt;/median&gt;&lt;percentile&gt;9791.00&lt;/percentile&gt;&lt;max&gt;9872.00&lt;/max&gt;&lt;min&gt;9791.00&lt;/min&gt;&lt;/sell&gt;&lt;/type&gt;&lt;type id="21894"&gt;&lt;buy&gt;&lt;volume&gt;474000&lt;/volume&gt;&lt;avg&gt;1008.16&lt;/avg&gt;&lt;stddev&gt;0.89&lt;/stddev&gt;&lt;median&gt;1008.00&lt;/median&gt;&lt;percentile&gt;1009.00&lt;/percentile&gt;&lt;max&gt;1009.00&lt;/max&gt;&lt;min&gt;1007.00&lt;/min&gt;&lt;/buy&gt;&lt;sell&gt;&lt;volume&gt;5800473&lt;/volume&gt;&lt;avg&gt;1340.56&lt;/avg&gt;&lt;stddev&gt;32.72&lt;/stddev&gt;&lt;median&gt;1352.50&lt;/median&gt;&lt;percentile&gt;1294.88&lt;/percentile&gt;&lt;max&gt;1369.00&lt;/max&gt;&lt;min&gt;1239.00&lt;/min&gt;&lt;/sell&gt;&lt;/type&gt;&lt;type id="21918"&gt;&lt;buy&gt;&lt;volume&gt;1000000&lt;/volume&gt;&lt;avg&gt;1042.98&lt;/avg&gt;&lt;stddev&gt;47.64&lt;/stddev&gt;&lt;median&gt;1000.00&lt;/median&gt;&lt;percentile&gt;1093.00&lt;/percentile&gt;&lt;max&gt;1093.00&lt;/max&gt;&lt;min&gt;998.90&lt;/min&gt;&lt;/buy&gt;&lt;sell&gt;&lt;volume&gt;4796200&lt;/volume&gt;&lt;avg&gt;1247.05&lt;/avg&gt;&lt;stddev&gt;68.17&lt;/stddev&gt;&lt;median&gt;1286.00&lt;/median&gt;&lt;percentile&gt;1214.00&lt;/percentile&gt;&lt;max&gt;1380.00&lt;/max&gt;&lt;min&gt;1214.00&lt;/min&gt;&lt;/sell&gt;&lt;/type&gt;&lt;type id="28326"&gt;&lt;buy&gt;&lt;volume&gt;10473564&lt;/volume&gt;&lt;avg&gt;5.12&lt;/avg&gt;&lt;stddev&gt;4.79&lt;/stddev&gt;&lt;median&gt;5.01&lt;/median&gt;&lt;percentile&gt;5.12&lt;/percentile&gt;&lt;max&gt;15.07&lt;/max&gt;&lt;min&gt;5.01&lt;/min&gt;&lt;/buy&gt;&lt;sell&gt;&lt;volume&gt;3779139&lt;/volume&gt;&lt;avg&gt;564.52&lt;/avg&gt;&lt;stddev&gt;103.78&lt;/stddev&gt;&lt;median&gt;442.20&lt;/median&gt;&lt;percentile&gt;374.80&lt;/percentile&gt;&lt;max&gt;826.90&lt;/max&gt;&lt;min&gt;374.70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5005126&lt;/volume&gt;&lt;avg&gt;871.52&lt;/avg&gt;&lt;stddev&gt;90.84&lt;/stddev&gt;&lt;median&gt;807.15&lt;/median&gt;&lt;percentile&gt;788.66&lt;/percentile&gt;&lt;max&gt;1025.00&lt;/max&gt;&lt;min&gt;788.50&lt;/min&gt;&lt;/sell&gt;&lt;/type&gt;&lt;type id="21896"&gt;&lt;buy&gt;&lt;volume&gt;4729118&lt;/volume&gt;&lt;avg&gt;695.55&lt;/avg&gt;&lt;stddev&gt;38.61&lt;/stddev&gt;&lt;median&gt;710.40&lt;/median&gt;&lt;percentile&gt;736.30&lt;/percentile&gt;&lt;max&gt;736.30&lt;/max&gt;&lt;min&gt;575.20&lt;/min&gt;&lt;/buy&gt;&lt;sell&gt;&lt;volume&gt;6318560&lt;/volume&gt;&lt;avg&gt;877.79&lt;/avg&gt;&lt;stddev&gt;7.85&lt;/stddev&gt;&lt;median&gt;879.65&lt;/median&gt;&lt;percentile&gt;870.14&lt;/percentile&gt;&lt;max&gt;896.90&lt;/max&gt;&lt;min&gt;869.90&lt;/min&gt;&lt;/sell&gt;&lt;/type&gt;&lt;type id="21904"&gt;&lt;buy&gt;&lt;volume&gt;125000&lt;/volume&gt;&lt;avg&gt;609.80&lt;/avg&gt;&lt;stddev&gt;6.36&lt;/stddev&gt;&lt;median&gt;607.10&lt;/median&gt;&lt;percentile&gt;611.60&lt;/percentile&gt;&lt;max&gt;611.60&lt;/max&gt;&lt;min&gt;602.60&lt;/min&gt;&lt;/buy&gt;&lt;sell&gt;&lt;volume&gt;3110315&lt;/volume&gt;&lt;avg&gt;793.74&lt;/avg&gt;&lt;stddev&gt;72.77&lt;/stddev&gt;&lt;median&gt;866.95&lt;/median&gt;&lt;percentile&gt;705.30&lt;/percentile&gt;&lt;max&gt;867.00&lt;/max&gt;&lt;min&gt;705.30&lt;/min&gt;&lt;/sell&gt;&lt;/type&gt;&lt;type id="21912"&gt;&lt;buy&gt;&lt;volume&gt;775000&lt;/volume&gt;&lt;avg&gt;551.04&lt;/avg&gt;&lt;stddev&gt;6.71&lt;/stddev&gt;&lt;median&gt;550.40&lt;/median&gt;&lt;percentile&gt;560.10&lt;/percentile&gt;&lt;max&gt;560.50&lt;/max&gt;&lt;min&gt;543.60&lt;/min&gt;&lt;/buy&gt;&lt;sell&gt;&lt;volume&gt;190040&lt;/volume&gt;&lt;avg&gt;1453.76&lt;/avg&gt;&lt;stddev&gt;136.15&lt;/stddev&gt;&lt;median&gt;1500.00&lt;/median&gt;&lt;percentile&gt;1282.26&lt;/percentile&gt;&lt;max&gt;1500.00&lt;/max&gt;&lt;min&gt;1100.00&lt;/min&gt;&lt;/sell&gt;&lt;/type&gt;&lt;type id="21922"&gt;&lt;buy&gt;&lt;volume&gt;2672236&lt;/volume&gt;&lt;avg&gt;647.04&lt;/avg&gt;&lt;stddev&gt;94.44&lt;/stddev&gt;&lt;median&gt;629.50&lt;/median&gt;&lt;percentile&gt;703.23&lt;/percentile&gt;&lt;max&gt;703.30&lt;/max&gt;&lt;min&gt;300.00&lt;/min&gt;&lt;/buy&gt;&lt;sell&gt;&lt;volume&gt;201973&lt;/volume&gt;&lt;avg&gt;839.00&lt;/avg&gt;&lt;stddev&gt;0.00&lt;/stddev&gt;&lt;median&gt;839.00&lt;/median&gt;&lt;percentile&gt;839.00&lt;/percentile&gt;&lt;max&gt;839.00&lt;/max&gt;&lt;min&gt;839.00&lt;/min&gt;&lt;/sell&gt;&lt;/type&gt;&lt;type id="21928"&gt;&lt;buy&gt;&lt;volume&gt;3100614&lt;/volume&gt;&lt;avg&gt;639.57&lt;/avg&gt;&lt;stddev&gt;97.74&lt;/stddev&gt;&lt;median&gt;682.30&lt;/median&gt;&lt;percentile&gt;683.10&lt;/percentile&gt;&lt;max&gt;683.10&lt;/max&gt;&lt;min&gt;413.90&lt;/min&gt;&lt;/buy&gt;&lt;sell&gt;&lt;volume&gt;729950&lt;/volume&gt;&lt;avg&gt;1237.90&lt;/avg&gt;&lt;stddev&gt;261.68&lt;/stddev&gt;&lt;median&gt;1125.00&lt;/median&gt;&lt;percentile&gt;998.99&lt;/percentile&gt;&lt;max&gt;1717.00&lt;/max&gt;&lt;min&gt;998.90&lt;/min&gt;&lt;/sell&gt;&lt;/type&gt;&lt;type id="21937"&gt;&lt;buy&gt;&lt;volume&gt;2150000&lt;/volume&gt;&lt;avg&gt;584.05&lt;/avg&gt;&lt;stddev&gt;124.17&lt;/stddev&gt;&lt;median&gt;570.40&lt;/median&gt;&lt;percentile&gt;650.00&lt;/percentile&gt;&lt;max&gt;650.00&lt;/max&gt;&lt;min&gt;360.20&lt;/min&gt;&lt;/buy&gt;&lt;sell&gt;&lt;volume&gt;1113732&lt;/volume&gt;&lt;avg&gt;977.75&lt;/avg&gt;&lt;stddev&gt;214.53&lt;/stddev&gt;&lt;median&gt;776.10&lt;/median&gt;&lt;percentile&gt;775.59&lt;/percentile&gt;&lt;max&gt;1415.00&lt;/max&gt;&lt;min&gt;775.50&lt;/min&gt;&lt;/sell&gt;&lt;/type&gt;&lt;type id="28336"&gt;&lt;buy&gt;&lt;volume&gt;380000&lt;/volume&gt;&lt;avg&gt;291.26&lt;/avg&gt;&lt;stddev&gt;0.92&lt;/stddev&gt;&lt;median&gt;291.80&lt;/median&gt;&lt;percentile&gt;291.80&lt;/percentile&gt;&lt;max&gt;291.80&lt;/max&gt;&lt;min&gt;290.00&lt;/min&gt;&lt;/buy&gt;&lt;sell&gt;&lt;volume&gt;667041&lt;/volume&gt;&lt;avg&gt;521.61&lt;/avg&gt;&lt;stddev&gt;226.56&lt;/stddev&gt;&lt;median&gt;490.00&lt;/median&gt;&lt;percentile&gt;490.00&lt;/percentile&gt;&lt;max&gt;996.00&lt;/max&gt;&lt;min&gt;490.00&lt;/min&gt;&lt;/sell&gt;&lt;/type&gt;&lt;type id="21898"&gt;&lt;buy&gt;&lt;volume&gt;5670000&lt;/volume&gt;&lt;avg&gt;450.32&lt;/avg&gt;&lt;stddev&gt;26.17&lt;/stddev&gt;&lt;median&gt;440.00&lt;/median&gt;&lt;percentile&gt;503.07&lt;/percentile&gt;&lt;max&gt;503.10&lt;/max&gt;&lt;min&gt;440.00&lt;/min&gt;&lt;/buy&gt;&lt;sell&gt;&lt;volume&gt;10963346&lt;/volume&gt;&lt;avg&gt;609.11&lt;/avg&gt;&lt;stddev&gt;77.68&lt;/stddev&gt;&lt;median&gt;580.00&lt;/median&gt;&lt;percentile&gt;579.90&lt;/percentile&gt;&lt;max&gt;869.00&lt;/max&gt;&lt;min&gt;579.90&lt;/min&gt;&lt;/sell&gt;&lt;/type&gt;&lt;type id="21906"&gt;&lt;buy&gt;&lt;volume&gt;5705954&lt;/volume&gt;&lt;avg&gt;330.79&lt;/avg&gt;&lt;stddev&gt;64.23&lt;/stddev&gt;&lt;median&gt;294.35&lt;/median&gt;&lt;percentile&gt;401.29&lt;/percentile&gt;&lt;max&gt;402.50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373.39&lt;/avg&gt;&lt;stddev&gt;41.11&lt;/stddev&gt;&lt;median&gt;395.10&lt;/median&gt;&lt;percentile&gt;403.80&lt;/percentile&gt;&lt;max&gt;403.80&lt;/max&gt;&lt;min&gt;307.30&lt;/min&gt;&lt;/buy&gt;&lt;sell&gt;&lt;volume&gt;7075135&lt;/volume&gt;&lt;avg&gt;484.95&lt;/avg&gt;&lt;stddev&gt;58.86&lt;/stddev&gt;&lt;median&gt;485.00&lt;/median&gt;&lt;percentile&gt;464.00&lt;/percentile&gt;&lt;max&gt;724.20&lt;/max&gt;&lt;min&gt;464.00&lt;/min&gt;&lt;/sell&gt;&lt;/type&gt;&lt;type id="193"&gt;&lt;buy&gt;&lt;volume&gt;2000000&lt;/volume&gt;&lt;avg&gt;69.85&lt;/avg&gt;&lt;stddev&gt;0.85&lt;/stddev&gt;&lt;median&gt;69.85&lt;/median&gt;&lt;percentile&gt;70.45&lt;/percentile&gt;&lt;max&gt;70.45&lt;/max&gt;&lt;min&gt;69.25&lt;/min&gt;&lt;/buy&gt;&lt;sell&gt;&lt;volume&gt;607676&lt;/volume&gt;&lt;avg&gt;131.08&lt;/avg&gt;&lt;stddev&gt;30.51&lt;/stddev&gt;&lt;median&gt;160.00&lt;/median&gt;&lt;percentile&gt;98.98&lt;/percentile&gt;&lt;max&gt;160.00&lt;/max&gt;&lt;min&gt;98.98&lt;/min&gt;&lt;/sell&gt;&lt;/type&gt;&lt;type id="41155"&gt;&lt;buy&gt;&lt;volume&gt;13952&lt;/volume&gt;&lt;avg&gt;2462.75&lt;/avg&gt;&lt;stddev&gt;508.50&lt;/stddev&gt;&lt;median&gt;2537.00&lt;/median&gt;&lt;percentile&gt;2564.00&lt;/percentile&gt;&lt;max&gt;2564.00&lt;/max&gt;&lt;min&gt;1200.00&lt;/min&gt;&lt;/buy&gt;&lt;sell&gt;&lt;volume&gt;2428&lt;/volume&gt;&lt;avg&gt;25076.45&lt;/avg&gt;&lt;stddev&gt;2056.91&lt;/stddev&gt;&lt;median&gt;27500.00&lt;/median&gt;&lt;percentile&gt;24937.71&lt;/percentile&gt;&lt;max&gt;30000.00&lt;/max&gt;&lt;min&gt;24930.00&lt;/min&gt;&lt;/sell&gt;&lt;/type&gt;&lt;type id="35795"&gt;&lt;buy&gt;&lt;volume&gt;3624&lt;/volume&gt;&lt;avg&gt;3880.99&lt;/avg&gt;&lt;stddev&gt;22.88&lt;/stddev&gt;&lt;median&gt;3860.00&lt;/median&gt;&lt;percentile&gt;3908.00&lt;/percentile&gt;&lt;max&gt;3908.00&lt;/max&gt;&lt;min&gt;3860.00&lt;/min&gt;&lt;/buy&gt;&lt;sell&gt;&lt;volume&gt;37106&lt;/volume&gt;&lt;avg&gt;11903.03&lt;/avg&gt;&lt;stddev&gt;6712.46&lt;/stddev&gt;&lt;median&gt;10126.50&lt;/median&gt;&lt;percentile&gt;8952.63&lt;/percentile&gt;&lt;max&gt;29790.00&lt;/max&gt;&lt;min&gt;8900.00&lt;/min&gt;&lt;/sell&gt;&lt;/type&gt;&lt;type id="35794"&gt;&lt;buy&gt;&lt;volume&gt;24460&lt;/volume&gt;&lt;avg&gt;7106.50&lt;/avg&gt;&lt;stddev&gt;1240.64&lt;/stddev&gt;&lt;median&gt;7573.00&lt;/median&gt;&lt;percentile&gt;7607.00&lt;/percentile&gt;&lt;max&gt;7607.00&lt;/max&gt;&lt;min&gt;4269.00&lt;/min&gt;&lt;/buy&gt;&lt;sell&gt;&lt;volume&gt;43144&lt;/volume&gt;&lt;avg&gt;13793.82&lt;/avg&gt;&lt;stddev&gt;3596.47&lt;/stddev&gt;&lt;median&gt;12000.00&lt;/median&gt;&lt;percentile&gt;11671.71&lt;/percentile&gt;&lt;max&gt;25000.00&lt;/max&gt;&lt;min&gt;11650.00&lt;/min&gt;&lt;/sell&gt;&lt;/type&gt;&lt;type id="29005"&gt;&lt;buy&gt;&lt;volume&gt;12841&lt;/volume&gt;&lt;avg&gt;4524.07&lt;/avg&gt;&lt;stddev&gt;15.25&lt;/stddev&gt;&lt;median&gt;4519.00&lt;/median&gt;&lt;percentile&gt;4554.00&lt;/percentile&gt;&lt;max&gt;4554.00&lt;/max&gt;&lt;min&gt;4519.00&lt;/min&gt;&lt;/buy&gt;&lt;sell&gt;&lt;volume&gt;2528&lt;/volume&gt;&lt;avg&gt;723987.75&lt;/avg&gt;&lt;stddev&gt;766028.86&lt;/stddev&gt;&lt;median&gt;758500.00&lt;/median&gt;&lt;percentile&gt;18740.00&lt;/percentile&gt;&lt;max&gt;1500000.00&lt;/max&gt;&lt;min&gt;18740.00&lt;/min&gt;&lt;/sell&gt;&lt;/type&gt;&lt;type id="28999"&gt;&lt;buy&gt;&lt;volume&gt;26500&lt;/volume&gt;&lt;avg&gt;5023.87&lt;/avg&gt;&lt;stddev&gt;435.65&lt;/stddev&gt;&lt;median&gt;5062.00&lt;/median&gt;&lt;percentile&gt;5125.00&lt;/percentile&gt;&lt;max&gt;5125.00&lt;/max&gt;&lt;min&gt;4019.00&lt;/min&gt;&lt;/buy&gt;&lt;sell&gt;&lt;volume&gt;16286&lt;/volume&gt;&lt;avg&gt;10336.60&lt;/avg&gt;&lt;stddev&gt;2880.08&lt;/stddev&gt;&lt;median&gt;9548.00&lt;/median&gt;&lt;percentile&gt;9543.00&lt;/percentile&gt;&lt;max&gt;20000.00&lt;/max&gt;&lt;min&gt;9543.00&lt;/min&gt;&lt;/sell&gt;&lt;/type&gt;&lt;type id="29011"&gt;&lt;buy&gt;&lt;volume&gt;8800&lt;/volume&gt;&lt;avg&gt;8892.56&lt;/avg&gt;&lt;stddev&gt;3795.22&lt;/stddev&gt;&lt;median&gt;6310.00&lt;/median&gt;&lt;percentile&gt;15057.14&lt;/percentile&gt;&lt;max&gt;16000.00&lt;/max&gt;&lt;min&gt;6237.00&lt;/min&gt;&lt;/buy&gt;&lt;sell&gt;&lt;volume&gt;20311&lt;/volume&gt;&lt;avg&gt;82996.83&lt;/avg&gt;&lt;stddev&gt;17414.89&lt;/stddev&gt;&lt;median&gt;85835.00&lt;/median&gt;&lt;percentile&gt;54895.30&lt;/percentile&gt;&lt;max&gt;150000.00&lt;/max&gt;&lt;min&gt;54000.00&lt;/min&gt;&lt;/sell&gt;&lt;/type&gt;&lt;type id="29015"&gt;&lt;buy&gt;&lt;volume&gt;13056&lt;/volume&gt;&lt;avg&gt;1411.82&lt;/avg&gt;&lt;stddev&gt;1376.31&lt;/stddev&gt;&lt;median&gt;989.00&lt;/median&gt;&lt;percentile&gt;3670.00&lt;/percentile&gt;&lt;max&gt;3800.00&lt;/max&gt;&lt;min&gt;989.00&lt;/min&gt;&lt;/buy&gt;&lt;sell&gt;&lt;volume&gt;5600&lt;/volume&gt;&lt;avg&gt;12796.27&lt;/avg&gt;&lt;stddev&gt;8945.35&lt;/stddev&gt;&lt;median&gt;10500.00&lt;/median&gt;&lt;percentile&gt;10100.00&lt;/percentile&gt;&lt;max&gt;34420.00&lt;/max&gt;&lt;min&gt;10100.00&lt;/min&gt;&lt;/sell&gt;&lt;/type&gt;&lt;type id="29009"&gt;&lt;buy&gt;&lt;volume&gt;51072&lt;/volume&gt;&lt;avg&gt;4536.36&lt;/avg&gt;&lt;stddev&gt;1253.14&lt;/stddev&gt;&lt;median&gt;4552.00&lt;/median&gt;&lt;percentile&gt;4553.00&lt;/percentile&gt;&lt;max&gt;4553.00&lt;/max&gt;&lt;min&gt;2000.00&lt;/min&gt;&lt;/buy&gt;&lt;sell&gt;&lt;volume&gt;11225&lt;/volume&gt;&lt;avg&gt;13459.96&lt;/avg&gt;&lt;stddev&gt;2196.44&lt;/stddev&gt;&lt;median&gt;14175.00&lt;/median&gt;&lt;percentile&gt;9795.00&lt;/percentile&gt;&lt;max&gt;15750.00&lt;/max&gt;&lt;min&gt;9795.00&lt;/min&gt;&lt;/sell&gt;&lt;/type&gt;&lt;type id="29001"&gt;&lt;buy&gt;&lt;volume&gt;31736&lt;/volume&gt;&lt;avg&gt;4595.05&lt;/avg&gt;&lt;stddev&gt;975.65&lt;/stddev&gt;&lt;median&gt;4751.00&lt;/median&gt;&lt;percentile&gt;4753.50&lt;/percentile&gt;&lt;max&gt;4754.00&lt;/max&gt;&lt;min&gt;1929.00&lt;/min&gt;&lt;/buy&gt;&lt;sell&gt;&lt;volume&gt;48560&lt;/volume&gt;&lt;avg&gt;9848.62&lt;/avg&gt;&lt;stddev&gt;7596.12&lt;/stddev&gt;&lt;median&gt;8881.00&lt;/median&gt;&lt;percentile&gt;8796.89&lt;/percentile&gt;&lt;max&gt;40000.00&lt;/max&gt;&lt;min&gt;8793.00&lt;/min&gt;&lt;/sell&gt;&lt;/type&gt;&lt;type id="33681"&gt;&lt;buy&gt;&lt;volume&gt;118&lt;/volume&gt;&lt;avg&gt;94707966.10&lt;/avg&gt;&lt;stddev&gt;6163900.53&lt;/stddev&gt;&lt;median&gt;96175000.00&lt;/median&gt;&lt;percentile&gt;96510000.00&lt;/percentile&gt;&lt;max&gt;96510000.00&lt;/max&gt;&lt;min&gt;80090000.00&lt;/min&gt;&lt;/buy&gt;&lt;sell&gt;&lt;volume&gt;322&lt;/volume&gt;&lt;avg&gt;140131677.02&lt;/avg&gt;&lt;stddev&gt;41561009.12&lt;/stddev&gt;&lt;median&gt;114950000.00&lt;/median&gt;&lt;percentile&gt;107594736.84&lt;/percentile&gt;&lt;max&gt;350000000.00&lt;/max&gt;&lt;min&gt;107400000.00&lt;/min&gt;&lt;/sell&gt;&lt;/type&gt;&lt;type id="2193"&gt;&lt;buy&gt;&lt;volume&gt;12928&lt;/volume&gt;&lt;avg&gt;77550.19&lt;/avg&gt;&lt;stddev&gt;6685.94&lt;/stddev&gt;&lt;median&gt;74500.00&lt;/median&gt;&lt;percentile&gt;80000.91&lt;/percentile&gt;&lt;max&gt;80010.00&lt;/max&gt;&lt;min&gt;65450.00&lt;/min&gt;&lt;/buy&gt;&lt;sell&gt;&lt;volume&gt;14064&lt;/volume&gt;&lt;avg&gt;129637.30&lt;/avg&gt;&lt;stddev&gt;22373.71&lt;/stddev&gt;&lt;median&gt;129000.00&lt;/median&gt;&lt;percentile&gt;87905.70&lt;/percentile&gt;&lt;max&gt;150000.00&lt;/max&gt;&lt;min&gt;84990.00&lt;/min&gt;&lt;/sell&gt;&lt;/type&gt;&lt;type id="2478"&gt;&lt;buy&gt;&lt;volume&gt;2104&lt;/volume&gt;&lt;avg&gt;1278780.42&lt;/avg&gt;&lt;stddev&gt;189702.23&lt;/stddev&gt;&lt;median&gt;1205000.00&lt;/median&gt;&lt;percentile&gt;1577559.63&lt;/percentile&gt;&lt;max&gt;1604000.00&lt;/max&gt;&lt;min&gt;1093000.00&lt;/min&gt;&lt;/buy&gt;&lt;sell&gt;&lt;volume&gt;912&lt;/volume&gt;&lt;avg&gt;2617485.75&lt;/avg&gt;&lt;stddev&gt;1946015.41&lt;/stddev&gt;&lt;median&gt;2469000.00&lt;/median&gt;&lt;percentile&gt;1847000.00&lt;/percentile&gt;&lt;max&gt;5998000.00&lt;/max&gt;&lt;min&gt;1847000.00&lt;/min&gt;&lt;/sell&gt;&lt;/type&gt;&lt;type id="2446"&gt;&lt;buy&gt;&lt;volume&gt;1475&lt;/volume&gt;&lt;avg&gt;1287162.03&lt;/avg&gt;&lt;stddev&gt;162971.49&lt;/stddev&gt;&lt;median&gt;1321000.00&lt;/median&gt;&lt;percentile&gt;1322000.00&lt;/percentile&gt;&lt;max&gt;1322000.00&lt;/max&gt;&lt;min&gt;960200.00&lt;/min&gt;&lt;/buy&gt;&lt;sell&gt;&lt;volume&gt;4743&lt;/volume&gt;&lt;avg&gt;1669627.87&lt;/avg&gt;&lt;stddev&gt;144316.18&lt;/stddev&gt;&lt;median&gt;1605500.00&lt;/median&gt;&lt;percentile&gt;1566493.93&lt;/percentile&gt;&lt;max&gt;2377000.00&lt;/max&gt;&lt;min&gt;1565000.00&lt;/min&gt;&lt;/sell&gt;&lt;/type&gt;&lt;type id="2195"&gt;&lt;buy&gt;&lt;volume&gt;861&lt;/volume&gt;&lt;avg&gt;1260583.04&lt;/avg&gt;&lt;stddev&gt;171777.37&lt;/stddev&gt;&lt;median&gt;1364000.00&lt;/median&gt;&lt;percentile&gt;1393000.00&lt;/percentile&gt;&lt;max&gt;1393000.00&lt;/max&gt;&lt;min&gt;900100.00&lt;/min&gt;&lt;/buy&gt;&lt;sell&gt;&lt;volume&gt;10345&lt;/volume&gt;&lt;avg&gt;2226810.25&lt;/avg&gt;&lt;stddev&gt;1448890.42&lt;/stddev&gt;&lt;median&gt;1762000.00&lt;/median&gt;&lt;percentile&gt;1546728.07&lt;/percentile&gt;&lt;max&gt;5998000.00&lt;/max&gt;&lt;min&gt;1544000.00&lt;/min&gt;&lt;/sell&gt;&lt;/type&gt;&lt;type id="2436"&gt;&lt;buy&gt;&lt;volume&gt;1267&lt;/volume&gt;&lt;avg&gt;1417241.52&lt;/avg&gt;&lt;stddev&gt;111505.85&lt;/stddev&gt;&lt;median&gt;1404500.00&lt;/median&gt;&lt;percentile&gt;1473000.00&lt;/percentile&gt;&lt;max&gt;1473000.00&lt;/max&gt;&lt;min&gt;1133000.00&lt;/min&gt;&lt;/buy&gt;&lt;sell&gt;&lt;volume&gt;7691&lt;/volume&gt;&lt;avg&gt;1761602.39&lt;/avg&gt;&lt;stddev&gt;187907.80&lt;/stddev&gt;&lt;median&gt;1609500.00&lt;/median&gt;&lt;percentile&gt;1599991.00&lt;/percentile&gt;&lt;max&gt;2157000.00&lt;/max&gt;&lt;min&gt;1599000.00&lt;/min&gt;&lt;/sell&gt;&lt;/type&gt;&lt;type id="31870"&gt;&lt;buy&gt;&lt;volume&gt;1616&lt;/volume&gt;&lt;avg&gt;1832365.10&lt;/avg&gt;&lt;stddev&gt;122828.02&lt;/stddev&gt;&lt;median&gt;1828500.00&lt;/median&gt;&lt;percentile&gt;1982344.83&lt;/percentile&gt;&lt;max&gt;2030000.00&lt;/max&gt;&lt;min&gt;1600000.00&lt;/min&gt;&lt;/buy&gt;&lt;sell&gt;&lt;volume&gt;4968&lt;/volume&gt;&lt;avg&gt;2977299.72&lt;/avg&gt;&lt;stddev&gt;911003.77&lt;/stddev&gt;&lt;median&gt;2452000.00&lt;/median&gt;&lt;percentile&gt;2179875.00&lt;/percentile&gt;&lt;max&gt;4950000.00&lt;/max&gt;&lt;min&gt;2178000.00&lt;/min&gt;&lt;/sell&gt;&lt;/type&gt;&lt;type id="2203"&gt;&lt;buy&gt;&lt;volume&gt;6600&lt;/volume&gt;&lt;avg&gt;1946.52&lt;/avg&gt;&lt;stddev&gt;224.50&lt;/stddev&gt;&lt;median&gt;1729.00&lt;/median&gt;&lt;percentile&gt;1955.00&lt;/percentile&gt;&lt;max&gt;1955.00&lt;/max&gt;&lt;min&gt;1505.00&lt;/min&gt;&lt;/buy&gt;&lt;sell&gt;&lt;volume&gt;85243&lt;/volume&gt;&lt;avg&gt;5013.42&lt;/avg&gt;&lt;stddev&gt;2397.15&lt;/stddev&gt;&lt;median&gt;4750.00&lt;/median&gt;&lt;percentile&gt;3595.76&lt;/percentile&gt;&lt;max&gt;13890.00&lt;/max&gt;&lt;min&gt;3490.00&lt;/min&gt;&lt;/sell&gt;&lt;/type&gt;&lt;type id="2454"&gt;&lt;buy&gt;&lt;volume&gt;221604&lt;/volume&gt;&lt;avg&gt;2649.23&lt;/avg&gt;&lt;stddev&gt;1051.50&lt;/stddev&gt;&lt;median&gt;2305.00&lt;/median&gt;&lt;percentile&gt;3083.62&lt;/percentile&gt;&lt;max&gt;4601.00&lt;/max&gt;&lt;min&gt;1403.00&lt;/min&gt;&lt;/buy&gt;&lt;sell&gt;&lt;volume&gt;42265&lt;/volume&gt;&lt;avg&gt;7585.47&lt;/avg&gt;&lt;stddev&gt;3058.73&lt;/stddev&gt;&lt;median&gt;7922.00&lt;/median&gt;&lt;percentile&gt;5824.38&lt;/percentile&gt;&lt;max&gt;23700.00&lt;/max&gt;&lt;min&gt;5748.00&lt;/min&gt;&lt;/sell&gt;&lt;/type&gt;&lt;type id="2486"&gt;&lt;buy&gt;&lt;volume&gt;11150&lt;/volume&gt;&lt;avg&gt;5169.19&lt;/avg&gt;&lt;stddev&gt;998.01&lt;/stddev&gt;&lt;median&gt;5608.00&lt;/median&gt;&lt;percentile&gt;5702.09&lt;/percentile&gt;&lt;max&gt;5703.00&lt;/max&gt;&lt;min&gt;2802.00&lt;/min&gt;&lt;/buy&gt;&lt;sell&gt;&lt;volume&gt;33482&lt;/volume&gt;&lt;avg&gt;10745.85&lt;/avg&gt;&lt;stddev&gt;2195.38&lt;/stddev&gt;&lt;median&gt;9975.00&lt;/median&gt;&lt;percentile&gt;7416.42&lt;/percentile&gt;&lt;max&gt;15000.00&lt;/max&gt;&lt;min&gt;7380.00&lt;/min&gt;&lt;/sell&gt;&lt;/type&gt;&lt;type id="31864"&gt;&lt;buy&gt;&lt;volume&gt;2337&lt;/volume&gt;&lt;avg&gt;729065.47&lt;/avg&gt;&lt;stddev&gt;275069.70&lt;/stddev&gt;&lt;median&gt;553000.00&lt;/median&gt;&lt;percentile&gt;1100000.00&lt;/percentile&gt;&lt;max&gt;1100000.00&lt;/max&gt;&lt;min&gt;350000.00&lt;/min&gt;&lt;/buy&gt;&lt;sell&gt;&lt;volume&gt;3034&lt;/volume&gt;&lt;avg&gt;1506356.62&lt;/avg&gt;&lt;stddev&gt;260659.78&lt;/stddev&gt;&lt;median&gt;1534000.00&lt;/median&gt;&lt;percentile&gt;1215000.00&lt;/percentile&gt;&lt;max&gt;1990000.00&lt;/max&gt;&lt;min&gt;1215000.00&lt;/min&gt;&lt;/sell&gt;&lt;/type&gt;&lt;type id="31888"&gt;&lt;buy&gt;&lt;volume&gt;990&lt;/volume&gt;&lt;avg&gt;1033118.18&lt;/avg&gt;&lt;stddev&gt;32676.74&lt;/stddev&gt;&lt;median&gt;1011000.00&lt;/median&gt;&lt;percentile&gt;1100000.00&lt;/percentile&gt;&lt;max&gt;1100000.00&lt;/max&gt;&lt;min&gt;997100.00&lt;/min&gt;&lt;/buy&gt;&lt;sell&gt;&lt;volume&gt;3864&lt;/volume&gt;&lt;avg&gt;1457105.33&lt;/avg&gt;&lt;stddev&gt;250100.87&lt;/stddev&gt;&lt;median&gt;1378000.00&lt;/median&gt;&lt;percentile&gt;1150000.00&lt;/percentile&gt;&lt;max&gt;1899000.00&lt;/max&gt;&lt;min&gt;1150000.00&lt;/min&gt;&lt;/sell&gt;&lt;/type&gt;&lt;type id="2205"&gt;&lt;buy&gt;&lt;volume&gt;2410&lt;/volume&gt;&lt;avg&gt;303634.85&lt;/avg&gt;&lt;stddev&gt;77527.47&lt;/stddev&gt;&lt;median&gt;303650.00&lt;/median&gt;&lt;percentile&gt;307400.00&lt;/percentile&gt;&lt;max&gt;307400.00&lt;/max&gt;&lt;min&gt;150000.00&lt;/min&gt;&lt;/buy&gt;&lt;sell&gt;&lt;volume&gt;33612&lt;/volume&gt;&lt;avg&gt;348031.67&lt;/avg&gt;&lt;stddev&gt;29490.07&lt;/stddev&gt;&lt;median&gt;344900.00&lt;/median&gt;&lt;percentile&gt;333448.47&lt;/percentile&gt;&lt;max&gt;429400.00&lt;/max&gt;&lt;min&gt;333300.00&lt;/min&gt;&lt;/sell&gt;&lt;/type&gt;&lt;type id="2456"&gt;&lt;buy&gt;&lt;volume&gt;4097&lt;/volume&gt;&lt;avg&gt;299954.21&lt;/avg&gt;&lt;stddev&gt;4418.12&lt;/stddev&gt;&lt;median&gt;300800.00&lt;/median&gt;&lt;percentile&gt;302800.00&lt;/percentile&gt;&lt;max&gt;302800.00&lt;/max&gt;&lt;min&gt;290000.00&lt;/min&gt;&lt;/buy&gt;&lt;sell&gt;&lt;volume&gt;19521&lt;/volume&gt;&lt;avg&gt;339597.30&lt;/avg&gt;&lt;stddev&gt;133863.37&lt;/stddev&gt;&lt;median&gt;334850.00&lt;/median&gt;&lt;percentile&gt;331061.54&lt;/percentile&gt;&lt;max&gt;1302000.00&lt;/max&gt;&lt;min&gt;331000.00&lt;/min&gt;&lt;/sell&gt;&lt;/type&gt;&lt;type id="2466"&gt;&lt;buy&gt;&lt;volume&gt;2760&lt;/volume&gt;&lt;avg&gt;305251.63&lt;/avg&gt;&lt;stddev&gt;7709.67&lt;/stddev&gt;&lt;median&gt;302400.00&lt;/median&gt;&lt;percentile&gt;319033.33&lt;/percentile&gt;&lt;max&gt;319100.00&lt;/max&gt;&lt;min&gt;300000.00&lt;/min&gt;&lt;/buy&gt;&lt;sell&gt;&lt;volume&gt;19134&lt;/volume&gt;&lt;avg&gt;401388.93&lt;/avg&gt;&lt;stddev&gt;66010.46&lt;/stddev&gt;&lt;median&gt;413850.00&lt;/median&gt;&lt;percentile&gt;355861.42&lt;/percentile&gt;&lt;max&gt;628900.00&lt;/max&gt;&lt;min&gt;355700.00&lt;/min&gt;&lt;/sell&gt;&lt;/type&gt;&lt;type id="2488"&gt;&lt;buy&gt;&lt;volume&gt;2271&lt;/volume&gt;&lt;avg&gt;301188.55&lt;/avg&gt;&lt;stddev&gt;87954.28&lt;/stddev&gt;&lt;median&gt;302600.00&lt;/median&gt;&lt;percentile&gt;307000.00&lt;/percentile&gt;&lt;max&gt;307000.00&lt;/max&gt;&lt;min&gt;107100.00&lt;/min&gt;&lt;/buy&gt;&lt;sell&gt;&lt;volume&gt;35625&lt;/volume&gt;&lt;avg&gt;372956.07&lt;/avg&gt;&lt;stddev&gt;81583.27&lt;/stddev&gt;&lt;median&gt;360000.00&lt;/median&gt;&lt;percentile&gt;343586.49&lt;/percentile&gt;&lt;max&gt;865200.00&lt;/max&gt;&lt;min&gt;343500.00&lt;/min&gt;&lt;/sell&gt;&lt;/type&gt;&lt;type id="2173"&gt;&lt;buy&gt;&lt;volume&gt;8394&lt;/volume&gt;&lt;avg&gt;7626.59&lt;/avg&gt;&lt;stddev&gt;1784.80&lt;/stddev&gt;&lt;median&gt;6959.00&lt;/median&gt;&lt;percentile&gt;9110.00&lt;/percentile&gt;&lt;max&gt;9110.00&lt;/max&gt;&lt;min&gt;3133.00&lt;/min&gt;&lt;/buy&gt;&lt;sell&gt;&lt;volume&gt;18252&lt;/volume&gt;&lt;avg&gt;39120.11&lt;/avg&gt;&lt;stddev&gt;8993.51&lt;/stddev&gt;&lt;median&gt;37855.00&lt;/median&gt;&lt;percentile&gt;31940.67&lt;/percentile&gt;&lt;max&gt;74470.00&lt;/max&gt;&lt;min&gt;22700.00&lt;/min&gt;&lt;/sell&gt;&lt;/type&gt;&lt;type id="2185"&gt;&lt;buy&gt;&lt;volume&gt;1796&lt;/volume&gt;&lt;avg&gt;747797.44&lt;/avg&gt;&lt;stddev&gt;17305.82&lt;/stddev&gt;&lt;median&gt;753850.00&lt;/median&gt;&lt;percentile&gt;762400.00&lt;/percentile&gt;&lt;max&gt;762400.00&lt;/max&gt;&lt;min&gt;697700.00&lt;/min&gt;&lt;/buy&gt;&lt;sell&gt;&lt;volume&gt;4772&lt;/volume&gt;&lt;avg&gt;1599725.48&lt;/avg&gt;&lt;stddev&gt;1196790.47&lt;/stddev&gt;&lt;median&gt;913000.00&lt;/median&gt;&lt;percentile&gt;854963.69&lt;/percentile&gt;&lt;max&gt;3998000.00&lt;/max&gt;&lt;min&gt;854900.00&lt;/min&gt;&lt;/sell&gt;&lt;/type&gt;&lt;type id="2175"&gt;&lt;buy&gt;&lt;volume&gt;4147&lt;/volume&gt;&lt;avg&gt;739039.31&lt;/avg&gt;&lt;stddev&gt;71657.28&lt;/stddev&gt;&lt;median&gt;728600.00&lt;/median&gt;&lt;percentile&gt;900000.00&lt;/percentile&gt;&lt;max&gt;900000.00&lt;/max&gt;&lt;min&gt;600000.00&lt;/min&gt;&lt;/buy&gt;&lt;sell&gt;&lt;volume&gt;5057&lt;/volume&gt;&lt;avg&gt;961113.74&lt;/avg&gt;&lt;stddev&gt;71890.18&lt;/stddev&gt;&lt;median&gt;944700.00&lt;/median&gt;&lt;percentile&gt;921991.58&lt;/percentile&gt;&lt;max&gt;1208000.00&lt;/max&gt;&lt;min&gt;921900.00&lt;/min&gt;&lt;/sell&gt;&lt;/type&gt;&lt;type id="21640"&gt;&lt;buy&gt;&lt;volume&gt;4703&lt;/volume&gt;&lt;avg&gt;785751.88&lt;/avg&gt;&lt;stddev&gt;49933.27&lt;/stddev&gt;&lt;median&gt;777000.00&lt;/median&gt;&lt;percentile&gt;851866.01&lt;/percentile&gt;&lt;max&gt;854100.00&lt;/max&gt;&lt;min&gt;700000.00&lt;/min&gt;&lt;/buy&gt;&lt;sell&gt;&lt;volume&gt;4475&lt;/volume&gt;&lt;avg&gt;1545872.63&lt;/avg&gt;&lt;stddev&gt;1083772.00&lt;/stddev&gt;&lt;median&gt;1359000.00&lt;/median&gt;&lt;percentile&gt;1350000.00&lt;/percentile&gt;&lt;max&gt;3998000.00&lt;/max&gt;&lt;min&gt;1350000.00&lt;/min&gt;&lt;/sell&gt;&lt;/type&gt;&lt;type id="21638"&gt;&lt;buy&gt;&lt;volume&gt;3365&lt;/volume&gt;&lt;avg&gt;737858.84&lt;/avg&gt;&lt;stddev&gt;59981.32&lt;/stddev&gt;&lt;median&gt;750000.00&lt;/median&gt;&lt;percentile&gt;765200.00&lt;/percentile&gt;&lt;max&gt;770100.00&lt;/max&gt;&lt;min&gt;604400.00&lt;/min&gt;&lt;/buy&gt;&lt;sell&gt;&lt;volume&gt;10092&lt;/volume&gt;&lt;avg&gt;957171.46&lt;/avg&gt;&lt;stddev&gt;62292.71&lt;/stddev&gt;&lt;median&gt;956000.00&lt;/median&gt;&lt;percentile&gt;899081.85&lt;/percentile&gt;&lt;max&gt;1200000.00&lt;/max&gt;&lt;min&gt;898800.00&lt;/min&gt;&lt;/sell&gt;&lt;/type&gt;&lt;type id="31866"&gt;&lt;buy&gt;&lt;volume&gt;797&lt;/volume&gt;&lt;avg&gt;1517190.72&lt;/avg&gt;&lt;stddev&gt;103400.29&lt;/stddev&gt;&lt;median&gt;1500000.00&lt;/median&gt;&lt;percentile&gt;1601000.00&lt;/percentile&gt;&lt;max&gt;1601000.00&lt;/max&gt;&lt;min&gt;1290000.00&lt;/min&gt;&lt;/buy&gt;&lt;sell&gt;&lt;volume&gt;2358&lt;/volume&gt;&lt;avg&gt;1925206.53&lt;/avg&gt;&lt;stddev&gt;136381.55&lt;/stddev&gt;&lt;median&gt;1900000.00&lt;/median&gt;&lt;percentile&gt;1787560.75&lt;/percentile&gt;&lt;max&gt;2207000.00&lt;/max&gt;&lt;min&gt;1787000.00&lt;/min&gt;&lt;/sell&gt;&lt;/type&gt;&lt;type id="23707"&gt;&lt;buy&gt;&lt;volume&gt;17833&lt;/volume&gt;&lt;avg&gt;4893.31&lt;/avg&gt;&lt;stddev&gt;1155.24&lt;/stddev&gt;&lt;median&gt;5580.50&lt;/median&gt;&lt;percentile&gt;5581.00&lt;/percentile&gt;&lt;max&gt;5581.00&lt;/max&gt;&lt;min&gt;3112.00&lt;/min&gt;&lt;/buy&gt;&lt;sell&gt;&lt;volume&gt;126851&lt;/volume&gt;&lt;avg&gt;7719.88&lt;/avg&gt;&lt;stddev&gt;4094.31&lt;/stddev&gt;&lt;median&gt;6900.00&lt;/median&gt;&lt;percentile&gt;5897.00&lt;/percentile&gt;&lt;max&gt;19180.00&lt;/max&gt;&lt;min&gt;5897.00&lt;/min&gt;&lt;/sell&gt;&lt;/type&gt;&lt;type id="23705"&gt;&lt;buy&gt;&lt;volume&gt;2598&lt;/volume&gt;&lt;avg&gt;22475.70&lt;/avg&gt;&lt;stddev&gt;7200.87&lt;/stddev&gt;&lt;median&gt;19170.00&lt;/median&gt;&lt;percentile&gt;31160.00&lt;/percentile&gt;&lt;max&gt;31160.00&lt;/max&gt;&lt;min&gt;15120.00&lt;/min&gt;&lt;/buy&gt;&lt;sell&gt;&lt;volume&gt;4887&lt;/volume&gt;&lt;avg&gt;65827.84&lt;/avg&gt;&lt;stddev&gt;14491.54&lt;/stddev&gt;&lt;median&gt;59950.00&lt;/median&gt;&lt;percentile&gt;58986.55&lt;/percentile&gt;&lt;max&gt;99000.00&lt;/max&gt;&lt;min&gt;58980.00&lt;/min&gt;&lt;/sell&gt;&lt;/type&gt;&lt;type id="23711"&gt;&lt;buy&gt;&lt;volume&gt;11700&lt;/volume&gt;&lt;avg&gt;3171.83&lt;/avg&gt;&lt;stddev&gt;3607.31&lt;/stddev&gt;&lt;median&gt;3140.00&lt;/median&gt;&lt;percentile&gt;3258.68&lt;/percentile&gt;&lt;max&gt;9269.00&lt;/max&gt;&lt;min&gt;1115.00&lt;/min&gt;&lt;/buy&gt;&lt;sell&gt;&lt;volume&gt;10477&lt;/volume&gt;&lt;avg&gt;22326.35&lt;/avg&gt;&lt;stddev&gt;14008.16&lt;/stddev&gt;&lt;median&gt;23800.00&lt;/median&gt;&lt;percentile&gt;13088.53&lt;/percentile&gt;&lt;max&gt;59430.00&lt;/max&gt;&lt;min&gt;13080.00&lt;/min&gt;&lt;/sell&gt;&lt;/type&gt;&lt;type id="28201"&gt;&lt;buy&gt;&lt;volume&gt;1145&lt;/volume&gt;&lt;avg&gt;312882.53&lt;/avg&gt;&lt;stddev&gt;85214.95&lt;/stddev&gt;&lt;median&gt;277950.00&lt;/median&gt;&lt;percentile&gt;418700.00&lt;/percentile&gt;&lt;max&gt;418700.00&lt;/max&gt;&lt;min&gt;200000.00&lt;/min&gt;&lt;/buy&gt;&lt;sell&gt;&lt;volume&gt;2466&lt;/volume&gt;&lt;avg&gt;540363.71&lt;/avg&gt;&lt;stddev&gt;130788.73&lt;/stddev&gt;&lt;median&gt;507250.00&lt;/median&gt;&lt;percentile&gt;506000.00&lt;/percentile&gt;&lt;max&gt;838200.00&lt;/max&gt;&lt;min&gt;506000.00&lt;/min&gt;&lt;/sell&gt;&lt;/type&gt;&lt;type id="10250"&gt;&lt;buy&gt;&lt;volume&gt;1542&lt;/volume&gt;&lt;avg&gt;563818.68&lt;/avg&gt;&lt;stddev&gt;33069.66&lt;/stddev&gt;&lt;median&gt;564300.00&lt;/median&gt;&lt;percentile&gt;633400.00&lt;/percentile&gt;&lt;max&gt;653900.00&lt;/max&gt;&lt;min&gt;522800.00&lt;/min&gt;&lt;/buy&gt;&lt;sell&gt;&lt;volume&gt;23477&lt;/volume&gt;&lt;avg&gt;734618.40&lt;/avg&gt;&lt;stddev&gt;58349.49&lt;/stddev&gt;&lt;median&gt;710500.00&lt;/median&gt;&lt;percentile&gt;706791.17&lt;/percentile&gt;&lt;max&gt;1117000.00&lt;/max&gt;&lt;min&gt;706700.00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45223.54&lt;/avg&gt;&lt;stddev&gt;19823.02&lt;/stddev&gt;&lt;median&gt;41360.00&lt;/median&gt;&lt;percentile&gt;32480.00&lt;/percentile&gt;&lt;max&gt;100000.00&lt;/max&gt;&lt;min&gt;32480.00&lt;/min&gt;&lt;/sell&gt;&lt;/type&gt;&lt;type id="25894"&gt;&lt;buy&gt;&lt;volume&gt;459&lt;/volume&gt;&lt;avg&gt;5668745.10&lt;/avg&gt;&lt;stddev&gt;692612.23&lt;/stddev&gt;&lt;median&gt;5516000.00&lt;/median&gt;&lt;percentile&gt;6216000.00&lt;/percentile&gt;&lt;max&gt;6216000.00&lt;/max&gt;&lt;min&gt;4000000.00&lt;/min&gt;&lt;/buy&gt;&lt;sell&gt;&lt;volume&gt;2915&lt;/volume&gt;&lt;avg&gt;6864359.18&lt;/avg&gt;&lt;stddev&gt;386279.12&lt;/stddev&gt;&lt;median&gt;6955000.00&lt;/median&gt;&lt;percentile&gt;6523921.05&lt;/percentile&gt;&lt;max&gt;7920000.00&lt;/max&gt;&lt;min&gt;6510000.00&lt;/min&gt;&lt;/sell&gt;&lt;/type&gt;&lt;type id="31047"&gt;&lt;buy&gt;&lt;volume&gt;769&lt;/volume&gt;&lt;avg&gt;1554747.72&lt;/avg&gt;&lt;stddev&gt;171726.42&lt;/stddev&gt;&lt;median&gt;1599000.00&lt;/median&gt;&lt;percentile&gt;1609000.00&lt;/percentile&gt;&lt;max&gt;1609000.00&lt;/max&gt;&lt;min&gt;980600.00&lt;/min&gt;&lt;/buy&gt;&lt;sell&gt;&lt;volume&gt;313&lt;/volume&gt;&lt;avg&gt;2941945.69&lt;/avg&gt;&lt;stddev&gt;38905.26&lt;/stddev&gt;&lt;median&gt;2978000.00&lt;/median&gt;&lt;percentile&gt;2897666.67&lt;/percentile&gt;&lt;max&gt;2979000.00&lt;/max&gt;&lt;min&gt;2897000.00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1195&lt;/volume&gt;&lt;avg&gt;1359835.98&lt;/avg&gt;&lt;stddev&gt;170968.35&lt;/stddev&gt;&lt;median&gt;1298000.00&lt;/median&gt;&lt;percentile&gt;1191000.00&lt;/percentile&gt;&lt;max&gt;1732000.00&lt;/max&gt;&lt;min&gt;1191000.00&lt;/min&gt;&lt;/sell&gt;&lt;/type&gt;&lt;type id="33894"&gt;&lt;buy&gt;&lt;volume&gt;27&lt;/volume&gt;&lt;avg&gt;1125518.52&lt;/avg&gt;&lt;stddev&gt;408112.39&lt;/stddev&gt;&lt;median&gt;1000000.00&lt;/median&gt;&lt;percentile&gt;1701000.00&lt;/percentile&gt;&lt;max&gt;1701000.00&lt;/max&gt;&lt;min&gt;988400.00&lt;/min&gt;&lt;/buy&gt;&lt;sell&gt;&lt;volume&gt;2378&lt;/volume&gt;&lt;avg&gt;2339078.22&lt;/avg&gt;&lt;stddev&gt;843164.92&lt;/stddev&gt;&lt;median&gt;2324500.00&lt;/median&gt;&lt;percentile&gt;1787000.00&lt;/percentile&gt;&lt;max&gt;4000000.00&lt;/max&gt;&lt;min&gt;1787000.00&lt;/min&gt;&lt;/sell&gt;&lt;/type&gt;&lt;type id="31055"&gt;&lt;buy&gt;&lt;volume&gt;422&lt;/volume&gt;&lt;avg&gt;1077464.45&lt;/avg&gt;&lt;stddev&gt;278705.79&lt;/stddev&gt;&lt;median&gt;1035000.00&lt;/median&gt;&lt;percentile&gt;1170000.00&lt;/percentile&gt;&lt;max&gt;1170000.00&lt;/max&gt;&lt;min&gt;500000.00&lt;/min&gt;&lt;/buy&gt;&lt;sell&gt;&lt;volume&gt;4869&lt;/volume&gt;&lt;avg&gt;1480732.18&lt;/avg&gt;&lt;stddev&gt;129073.37&lt;/stddev&gt;&lt;median&gt;1470000.00&lt;/median&gt;&lt;percentile&gt;1290356.16&lt;/percentile&gt;&lt;max&gt;1688000.00&lt;/max&gt;&lt;min&gt;1288000.00&lt;/min&gt;&lt;/sell&gt;&lt;/type&gt;&lt;type id="31053"&gt;&lt;buy&gt;&lt;volume&gt;149&lt;/volume&gt;&lt;avg&gt;25819194.63&lt;/avg&gt;&lt;stddev&gt;4518578.64&lt;/stddev&gt;&lt;median&gt;26135000.00&lt;/median&gt;&lt;percentile&gt;27744545.45&lt;/percentile&gt;&lt;max&gt;27760000.00&lt;/max&gt;&lt;min&gt;8940000.00&lt;/min&gt;&lt;/buy&gt;&lt;sell&gt;&lt;volume&gt;105&lt;/volume&gt;&lt;avg&gt;36955523.81&lt;/avg&gt;&lt;stddev&gt;1817588.67&lt;/stddev&gt;&lt;median&gt;36875000.00&lt;/median&gt;&lt;percentile&gt;36817272.73&lt;/percentile&gt;&lt;max&gt;42040000.00&lt;/max&gt;&lt;min&gt;36490000.00&lt;/min&gt;&lt;/sell&gt;&lt;/type&gt;&lt;type id="31059"&gt;&lt;buy&gt;&lt;volume&gt;147&lt;/volume&gt;&lt;avg&gt;12360884.35&lt;/avg&gt;&lt;stddev&gt;1484379.98&lt;/stddev&gt;&lt;median&gt;11180000.00&lt;/median&gt;&lt;percentile&gt;14190000.00&lt;/percentile&gt;&lt;max&gt;14190000.00&lt;/max&gt;&lt;min&gt;10790000.00&lt;/min&gt;&lt;/buy&gt;&lt;sell&gt;&lt;volume&gt;609&lt;/volume&gt;&lt;avg&gt;19921724.14&lt;/avg&gt;&lt;stddev&gt;858205.30&lt;/stddev&gt;&lt;median&gt;19635000.00&lt;/median&gt;&lt;percentile&gt;19348064.52&lt;/percentile&gt;&lt;max&gt;22560000.00&lt;/max&gt;&lt;min&gt;19340000.00&lt;/min&gt;&lt;/sell&gt;&lt;/type&gt;&lt;type id="30987"&gt;&lt;buy&gt;&lt;volume&gt;358&lt;/volume&gt;&lt;avg&gt;170761.45&lt;/avg&gt;&lt;stddev&gt;71670.95&lt;/stddev&gt;&lt;median&gt;215900.00&lt;/median&gt;&lt;percentile&gt;217300.00&lt;/percentile&gt;&lt;max&gt;217300.00&lt;/max&gt;&lt;min&gt;55000.00&lt;/min&gt;&lt;/buy&gt;&lt;sell&gt;&lt;volume&gt;7602&lt;/volume&gt;&lt;avg&gt;354672.63&lt;/avg&gt;&lt;stddev&gt;25146.53&lt;/stddev&gt;&lt;median&gt;375900.00&lt;/median&gt;&lt;percentile&gt;319884.37&lt;/percentile&gt;&lt;max&gt;383300.00&lt;/max&gt;&lt;min&gt;319400.00&lt;/min&gt;&lt;/sell&gt;&lt;/type&gt;&lt;/marketstat&gt;&lt;/exec_api&gt;</v>
      </c>
      <c r="BE45" s="3"/>
    </row>
    <row r="46" spans="1:57">
      <c r="A46" s="13" t="s">
        <v>5080</v>
      </c>
      <c r="B46" s="20">
        <f>VLOOKUP(A46,TypeIDs!B:C,2,FALSE)</f>
        <v>12785</v>
      </c>
      <c r="C46" s="19">
        <v>224</v>
      </c>
      <c r="D46" s="15">
        <f>INDEX(MARKET_INPUT[Column1.price],MATCH(B46,MARKET_INPUT[Column1.type_id]))</f>
        <v>195</v>
      </c>
      <c r="E46" s="21">
        <f>VLOOKUP(B46,TypeIDs!C:D,2,FALSE)</f>
        <v>1.2500000000000001E-2</v>
      </c>
      <c r="F46" s="16">
        <v>6000</v>
      </c>
      <c r="G46" s="18">
        <f t="shared" si="7"/>
        <v>18268.825000000001</v>
      </c>
      <c r="H46" s="23">
        <f t="shared" si="8"/>
        <v>42000</v>
      </c>
      <c r="I46" s="22">
        <f t="shared" si="0"/>
        <v>525</v>
      </c>
      <c r="J46" s="8">
        <f t="shared" si="1"/>
        <v>0.8705357142857143</v>
      </c>
      <c r="K46" s="9">
        <f t="shared" si="9"/>
        <v>9880500</v>
      </c>
      <c r="L46" s="9">
        <f t="shared" si="3"/>
        <v>235.25</v>
      </c>
      <c r="M46" s="10">
        <f t="shared" si="4"/>
        <v>-1690500</v>
      </c>
      <c r="N46" s="11">
        <f t="shared" si="5"/>
        <v>-3220</v>
      </c>
      <c r="O46" s="26">
        <f t="shared" si="6"/>
        <v>8190000</v>
      </c>
      <c r="BC46" s="3" t="s">
        <v>40773</v>
      </c>
      <c r="BD46" s="3" t="str">
        <f t="shared" si="10"/>
        <v>&lt;?xml version="1.0" encoding="UTF-8"?&gt;
&lt;exec_api version="2.0" method="marketstat_xml"&gt;&lt;marketstat&gt;&lt;type id="31051"&gt;&lt;buy&gt;&lt;volume&gt;78&lt;/volume&gt;&lt;avg&gt;6214653.85&lt;/avg&gt;&lt;stddev&gt;155490.32&lt;/stddev&gt;&lt;median&gt;6250000.00&lt;/median&gt;&lt;percentile&gt;6292000.00&lt;/percentile&gt;&lt;max&gt;6292000.00&lt;/max&gt;&lt;min&gt;5897000.00&lt;/min&gt;&lt;/buy&gt;&lt;sell&gt;&lt;volume&gt;1177&lt;/volume&gt;&lt;avg&gt;8332805.44&lt;/avg&gt;&lt;stddev&gt;1968779.86&lt;/stddev&gt;&lt;median&gt;6958500.00&lt;/median&gt;&lt;percentile&gt;6670000.00&lt;/percentile&gt;&lt;max&gt;14980000.00&lt;/max&gt;&lt;min&gt;6670000.00&lt;/min&gt;&lt;/sell&gt;&lt;/type&gt;&lt;type id="33892"&gt;&lt;buy&gt;&lt;volume&gt;260&lt;/volume&gt;&lt;avg&gt;2175230.77&lt;/avg&gt;&lt;stddev&gt;6800.74&lt;/stddev&gt;&lt;median&gt;2175500.00&lt;/median&gt;&lt;percentile&gt;2180153.85&lt;/percentile&gt;&lt;max&gt;2182000.00&lt;/max&gt;&lt;min&gt;2168000.00&lt;/min&gt;&lt;/buy&gt;&lt;sell&gt;&lt;volume&gt;2535&lt;/volume&gt;&lt;avg&gt;2892357.00&lt;/avg&gt;&lt;stddev&gt;820966.37&lt;/stddev&gt;&lt;median&gt;2603500.00&lt;/median&gt;&lt;percentile&gt;2320400.00&lt;/percentile&gt;&lt;max&gt;4379000.00&lt;/max&gt;&lt;min&gt;2320000.00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610&lt;/volume&gt;&lt;avg&gt;7351093.44&lt;/avg&gt;&lt;stddev&gt;616152.01&lt;/stddev&gt;&lt;median&gt;7558000.00&lt;/median&gt;&lt;percentile&gt;6672000.00&lt;/percentile&gt;&lt;max&gt;8717000.00&lt;/max&gt;&lt;min&gt;6672000.00&lt;/min&gt;&lt;/sell&gt;&lt;/type&gt;&lt;type id="31119"&gt;&lt;buy&gt;&lt;volume&gt;522&lt;/volume&gt;&lt;avg&gt;190740.23&lt;/avg&gt;&lt;stddev&gt;8937.37&lt;/stddev&gt;&lt;median&gt;181600.00&lt;/median&gt;&lt;percentile&gt;192000.00&lt;/percentile&gt;&lt;max&gt;192000.00&lt;/max&gt;&lt;min&gt;173200.00&lt;/min&gt;&lt;/buy&gt;&lt;sell&gt;&lt;volume&gt;6139&lt;/volume&gt;&lt;avg&gt;244807.23&lt;/avg&gt;&lt;stddev&gt;38906.88&lt;/stddev&gt;&lt;median&gt;243150.00&lt;/median&gt;&lt;percentile&gt;224478.17&lt;/percentile&gt;&lt;max&gt;400000.00&lt;/max&gt;&lt;min&gt;224400.00&lt;/min&gt;&lt;/sell&gt;&lt;/type&gt;&lt;type id="31161"&gt;&lt;buy&gt;&lt;volume&gt;1134&lt;/volume&gt;&lt;avg&gt;569439.15&lt;/avg&gt;&lt;stddev&gt;781.66&lt;/stddev&gt;&lt;median&gt;568800.00&lt;/median&gt;&lt;percentile&gt;570400.00&lt;/percentile&gt;&lt;max&gt;570400.00&lt;/max&gt;&lt;min&gt;568300.00&lt;/min&gt;&lt;/buy&gt;&lt;sell&gt;&lt;volume&gt;4227&lt;/volume&gt;&lt;avg&gt;893445.02&lt;/avg&gt;&lt;stddev&gt;94050.37&lt;/stddev&gt;&lt;median&gt;937650.00&lt;/median&gt;&lt;percentile&gt;747908.43&lt;/percentile&gt;&lt;max&gt;1000000.00&lt;/max&gt;&lt;min&gt;747800.00&lt;/min&gt;&lt;/sell&gt;&lt;/type&gt;&lt;type id="31155"&gt;&lt;buy&gt;&lt;volume&gt;1091&lt;/volume&gt;&lt;avg&gt;281955.09&lt;/avg&gt;&lt;stddev&gt;29884.66&lt;/stddev&gt;&lt;median&gt;306400.00&lt;/median&gt;&lt;percentile&gt;311600.00&lt;/percentile&gt;&lt;max&gt;311600.00&lt;/max&gt;&lt;min&gt;215700.00&lt;/min&gt;&lt;/buy&gt;&lt;sell&gt;&lt;volume&gt;3968&lt;/volume&gt;&lt;avg&gt;640710.66&lt;/avg&gt;&lt;stddev&gt;76742.72&lt;/stddev&gt;&lt;median&gt;632650.00&lt;/median&gt;&lt;percentile&gt;548949.00&lt;/percentile&gt;&lt;max&gt;780000.00&lt;/max&gt;&lt;min&gt;548600.00&lt;/min&gt;&lt;/sell&gt;&lt;/type&gt;&lt;type id="31179"&gt;&lt;buy&gt;&lt;volume&gt;446&lt;/volume&gt;&lt;avg&gt;187189.24&lt;/avg&gt;&lt;stddev&gt;33282.38&lt;/stddev&gt;&lt;median&gt;194300.00&lt;/median&gt;&lt;percentile&gt;225800.00&lt;/percentile&gt;&lt;max&gt;225800.00&lt;/max&gt;&lt;min&gt;148500.00&lt;/min&gt;&lt;/buy&gt;&lt;sell&gt;&lt;volume&gt;4279&lt;/volume&gt;&lt;avg&gt;273598.22&lt;/avg&gt;&lt;stddev&gt;17389.96&lt;/stddev&gt;&lt;median&gt;281550.00&lt;/median&gt;&lt;percentile&gt;252859.04&lt;/percentile&gt;&lt;max&gt;299500.00&lt;/max&gt;&lt;min&gt;252600.00&lt;/min&gt;&lt;/sell&gt;&lt;/type&gt;&lt;type id="31125"&gt;&lt;buy&gt;&lt;volume&gt;96&lt;/volume&gt;&lt;avg&gt;6454291.67&lt;/avg&gt;&lt;stddev&gt;1270875.23&lt;/stddev&gt;&lt;median&gt;7209000.00&lt;/median&gt;&lt;percentile&gt;7502000.00&lt;/percentile&gt;&lt;max&gt;7502000.00&lt;/max&gt;&lt;min&gt;4536000.00&lt;/min&gt;&lt;/buy&gt;&lt;sell&gt;&lt;volume&gt;2331&lt;/volume&gt;&lt;avg&gt;8918906.48&lt;/avg&gt;&lt;stddev&gt;490838.91&lt;/stddev&gt;&lt;median&gt;8644000.00&lt;/median&gt;&lt;percentile&gt;8454222.89&lt;/percentile&gt;&lt;max&gt;9933000.00&lt;/max&gt;&lt;min&gt;8415000.00&lt;/min&gt;&lt;/sell&gt;&lt;/type&gt;&lt;type id="31167"&gt;&lt;buy&gt;&lt;volume&gt;374&lt;/volume&gt;&lt;avg&gt;3638895.72&lt;/avg&gt;&lt;stddev&gt;965405.36&lt;/stddev&gt;&lt;median&gt;3021000.00&lt;/median&gt;&lt;percentile&gt;5538000.00&lt;/percentile&gt;&lt;max&gt;5538000.00&lt;/max&gt;&lt;min&gt;3021000.00&lt;/min&gt;&lt;/buy&gt;&lt;sell&gt;&lt;volume&gt;1806&lt;/volume&gt;&lt;avg&gt;7295170.54&lt;/avg&gt;&lt;stddev&gt;1280488.83&lt;/stddev&gt;&lt;median&gt;6971500.00&lt;/median&gt;&lt;percentile&gt;5851631.58&lt;/percentile&gt;&lt;max&gt;11000000.00&lt;/max&gt;&lt;min&gt;5851000.00&lt;/min&gt;&lt;/sell&gt;&lt;/type&gt;&lt;type id="31185"&gt;&lt;buy&gt;&lt;volume&gt;138&lt;/volume&gt;&lt;avg&gt;7031304.35&lt;/avg&gt;&lt;stddev&gt;370331.42&lt;/stddev&gt;&lt;median&gt;6745000.00&lt;/median&gt;&lt;percentile&gt;7535000.00&lt;/percentile&gt;&lt;max&gt;7535000.00&lt;/max&gt;&lt;min&gt;6547000.00&lt;/min&gt;&lt;/buy&gt;&lt;sell&gt;&lt;volume&gt;925&lt;/volume&gt;&lt;avg&gt;8274491.89&lt;/avg&gt;&lt;stddev&gt;1873093.95&lt;/stddev&gt;&lt;median&gt;7692000.00&lt;/median&gt;&lt;percentile&gt;7619750.00&lt;/percentile&gt;&lt;max&gt;15000000.00&lt;/max&gt;&lt;min&gt;7619000.00&lt;/min&gt;&lt;/sell&gt;&lt;/type&gt;&lt;type id="31173"&gt;&lt;buy&gt;&lt;volume&gt;162&lt;/volume&gt;&lt;avg&gt;5379462.96&lt;/avg&gt;&lt;stddev&gt;359729.80&lt;/stddev&gt;&lt;median&gt;5255000.00&lt;/median&gt;&lt;percentile&gt;6029000.00&lt;/percentile&gt;&lt;max&gt;6029000.00&lt;/max&gt;&lt;min&gt;5137000.00&lt;/min&gt;&lt;/buy&gt;&lt;sell&gt;&lt;volume&gt;1457&lt;/volume&gt;&lt;avg&gt;6989838.71&lt;/avg&gt;&lt;stddev&gt;434108.45&lt;/stddev&gt;&lt;median&gt;6645000.00&lt;/median&gt;&lt;percentile&gt;6423581.40&lt;/percentile&gt;&lt;max&gt;8500000.00&lt;/max&gt;&lt;min&gt;6423000.00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18790&lt;/volume&gt;&lt;avg&gt;70595.55&lt;/avg&gt;&lt;stddev&gt;10546.70&lt;/stddev&gt;&lt;median&gt;73990.00&lt;/median&gt;&lt;percentile&gt;50782.39&lt;/percentile&gt;&lt;max&gt;85980.00&lt;/max&gt;&lt;min&gt;50000.00&lt;/min&gt;&lt;/sell&gt;&lt;/type&gt;&lt;type id="31153"&gt;&lt;buy&gt;&lt;volume&gt;1140&lt;/volume&gt;&lt;avg&gt;41301.32&lt;/avg&gt;&lt;stddev&gt;430.22&lt;/stddev&gt;&lt;median&gt;41200.00&lt;/median&gt;&lt;percentile&gt;42025.00&lt;/percentile&gt;&lt;max&gt;42090.00&lt;/max&gt;&lt;min&gt;41200.00&lt;/min&gt;&lt;/buy&gt;&lt;sell&gt;&lt;volume&gt;9656&lt;/volume&gt;&lt;avg&gt;143196.69&lt;/avg&gt;&lt;stddev&gt;23044.52&lt;/stddev&gt;&lt;median&gt;150700.00&lt;/median&gt;&lt;percentile&gt;107807.38&lt;/percentile&gt;&lt;max&gt;180000.00&lt;/max&gt;&lt;min&gt;107500.00&lt;/min&gt;&lt;/sell&gt;&lt;/type&gt;&lt;type id="31177"&gt;&lt;buy&gt;&lt;volume&gt;3777&lt;/volume&gt;&lt;avg&gt;28020.20&lt;/avg&gt;&lt;stddev&gt;3733.27&lt;/stddev&gt;&lt;median&gt;26140.00&lt;/median&gt;&lt;percentile&gt;31493.03&lt;/percentile&gt;&lt;max&gt;35010.00&lt;/max&gt;&lt;min&gt;26130.00&lt;/min&gt;&lt;/buy&gt;&lt;sell&gt;&lt;volume&gt;7313&lt;/volume&gt;&lt;avg&gt;43578.04&lt;/avg&gt;&lt;stddev&gt;2664.66&lt;/stddev&gt;&lt;median&gt;42980.00&lt;/median&gt;&lt;percentile&gt;41974.79&lt;/percentile&gt;&lt;max&gt;47850.00&lt;/max&gt;&lt;min&gt;41950.00&lt;/min&gt;&lt;/sell&gt;&lt;/type&gt;&lt;type id="31165"&gt;&lt;buy&gt;&lt;volume&gt;357&lt;/volume&gt;&lt;avg&gt;1294310.92&lt;/avg&gt;&lt;stddev&gt;420589.98&lt;/stddev&gt;&lt;median&gt;1556000.00&lt;/median&gt;&lt;percentile&gt;1685000.00&lt;/percentile&gt;&lt;max&gt;1685000.00&lt;/max&gt;&lt;min&gt;500200.00&lt;/min&gt;&lt;/buy&gt;&lt;sell&gt;&lt;volume&gt;3748&lt;/volume&gt;&lt;avg&gt;1922790.29&lt;/avg&gt;&lt;stddev&gt;348492.34&lt;/stddev&gt;&lt;median&gt;1826500.00&lt;/median&gt;&lt;percentile&gt;1794509.43&lt;/percentile&gt;&lt;max&gt;3000000.00&lt;/max&gt;&lt;min&gt;1793000.00&lt;/min&gt;&lt;/sell&gt;&lt;/type&gt;&lt;type id="31171"&gt;&lt;buy&gt;&lt;volume&gt;1702&lt;/volume&gt;&lt;avg&gt;923465.33&lt;/avg&gt;&lt;stddev&gt;142277.15&lt;/stddev&gt;&lt;median&gt;903600.00&lt;/median&gt;&lt;percentile&gt;1167609.02&lt;/percentile&gt;&lt;max&gt;1251000.00&lt;/max&gt;&lt;min&gt;800000.00&lt;/min&gt;&lt;/buy&gt;&lt;sell&gt;&lt;volume&gt;1394&lt;/volume&gt;&lt;avg&gt;1707558.82&lt;/avg&gt;&lt;stddev&gt;267466.64&lt;/stddev&gt;&lt;median&gt;1567500.00&lt;/median&gt;&lt;percentile&gt;1512000.00&lt;/percentile&gt;&lt;max&gt;2465000.00&lt;/max&gt;&lt;min&gt;1512000.00&lt;/min&gt;&lt;/sell&gt;&lt;/type&gt;&lt;type id="31183"&gt;&lt;buy&gt;&lt;volume&gt;226&lt;/volume&gt;&lt;avg&gt;1795053.10&lt;/avg&gt;&lt;stddev&gt;5573.75&lt;/stddev&gt;&lt;median&gt;1792000.00&lt;/median&gt;&lt;percentile&gt;1803000.00&lt;/percentile&gt;&lt;max&gt;1803000.00&lt;/max&gt;&lt;min&gt;1791000.00&lt;/min&gt;&lt;/buy&gt;&lt;sell&gt;&lt;volume&gt;2028&lt;/volume&gt;&lt;avg&gt;2178162.23&lt;/avg&gt;&lt;stddev&gt;237493.70&lt;/stddev&gt;&lt;median&gt;2189000.00&lt;/median&gt;&lt;percentile&gt;1882277.78&lt;/percentile&gt;&lt;max&gt;3053000.00&lt;/max&gt;&lt;min&gt;1881000.00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1092&lt;/volume&gt;&lt;avg&gt;988795.70&lt;/avg&gt;&lt;stddev&gt;56264.26&lt;/stddev&gt;&lt;median&gt;986200.00&lt;/median&gt;&lt;percentile&gt;981861.00&lt;/percentile&gt;&lt;max&gt;1231000.00&lt;/max&gt;&lt;min&gt;981700.00&lt;/min&gt;&lt;/sell&gt;&lt;/type&gt;&lt;type id="25948"&gt;&lt;buy&gt;&lt;volume&gt;811&lt;/volume&gt;&lt;avg&gt;1816630.09&lt;/avg&gt;&lt;stddev&gt;111463.98&lt;/stddev&gt;&lt;median&gt;1847000.00&lt;/median&gt;&lt;percentile&gt;1849000.00&lt;/percentile&gt;&lt;max&gt;1849000.00&lt;/max&gt;&lt;min&gt;1519000.00&lt;/min&gt;&lt;/buy&gt;&lt;sell&gt;&lt;volume&gt;832&lt;/volume&gt;&lt;avg&gt;2590365.38&lt;/avg&gt;&lt;stddev&gt;127984.76&lt;/stddev&gt;&lt;median&gt;2673500.00&lt;/median&gt;&lt;percentile&gt;2440000.00&lt;/percentile&gt;&lt;max&gt;2779000.00&lt;/max&gt;&lt;min&gt;2440000.00&lt;/min&gt;&lt;/sell&gt;&lt;/type&gt;&lt;type id="26374"&gt;&lt;buy&gt;&lt;volume&gt;54&lt;/volume&gt;&lt;avg&gt;26018703.70&lt;/avg&gt;&lt;stddev&gt;439425.13&lt;/stddev&gt;&lt;median&gt;26060000.00&lt;/median&gt;&lt;percentile&gt;26140000.00&lt;/percentile&gt;&lt;max&gt;26140000.00&lt;/max&gt;&lt;min&gt;25010000.00&lt;/min&gt;&lt;/buy&gt;&lt;sell&gt;&lt;volume&gt;718&lt;/volume&gt;&lt;avg&gt;31313649.03&lt;/avg&gt;&lt;stddev&gt;2366738.38&lt;/stddev&gt;&lt;median&gt;30595000.00&lt;/median&gt;&lt;percentile&gt;30170000.00&lt;/percentile&gt;&lt;max&gt;42990000.00&lt;/max&gt;&lt;min&gt;30170000.00&lt;/min&gt;&lt;/sell&gt;&lt;/type&gt;&lt;type id="31360"&gt;&lt;buy&gt;&lt;volume&gt;210&lt;/volume&gt;&lt;avg&gt;2595285.71&lt;/avg&gt;&lt;stddev&gt;70003.57&lt;/stddev&gt;&lt;median&gt;2550500.00&lt;/median&gt;&lt;percentile&gt;2600000.00&lt;/percentile&gt;&lt;max&gt;2600000.00&lt;/max&gt;&lt;min&gt;2501000.00&lt;/min&gt;&lt;/buy&gt;&lt;sell&gt;&lt;volume&gt;4174&lt;/volume&gt;&lt;avg&gt;3358613.56&lt;/avg&gt;&lt;stddev&gt;431399.89&lt;/stddev&gt;&lt;median&gt;3324500.00&lt;/median&gt;&lt;percentile&gt;2958731.88&lt;/percentile&gt;&lt;max&gt;4899000.00&lt;/max&gt;&lt;min&gt;2939000.00&lt;/min&gt;&lt;/sell&gt;&lt;/type&gt;&lt;type id="31372"&gt;&lt;buy&gt;&lt;volume&gt;888&lt;/volume&gt;&lt;avg&gt;405442.45&lt;/avg&gt;&lt;stddev&gt;1794.17&lt;/stddev&gt;&lt;median&gt;405600.00&lt;/median&gt;&lt;percentile&gt;405900.00&lt;/percentile&gt;&lt;max&gt;405900.00&lt;/max&gt;&lt;min&gt;400800.00&lt;/min&gt;&lt;/buy&gt;&lt;sell&gt;&lt;volume&gt;4936&lt;/volume&gt;&lt;avg&gt;632381.91&lt;/avg&gt;&lt;stddev&gt;84215.92&lt;/stddev&gt;&lt;median&gt;589300.00&lt;/median&gt;&lt;percentile&gt;494800.00&lt;/percentile&gt;&lt;max&gt;1000000.00&lt;/max&gt;&lt;min&gt;494800.00&lt;/min&gt;&lt;/sell&gt;&lt;/type&gt;&lt;type id="43896"&gt;&lt;buy&gt;&lt;volume&gt;338&lt;/volume&gt;&lt;avg&gt;411000.59&lt;/avg&gt;&lt;stddev&gt;81690.37&lt;/stddev&gt;&lt;median&gt;398300.00&lt;/median&gt;&lt;percentile&gt;475713.51&lt;/percentile&gt;&lt;max&gt;475800.00&lt;/max&gt;&lt;min&gt;309400.00&lt;/min&gt;&lt;/buy&gt;&lt;sell&gt;&lt;volume&gt;3065&lt;/volume&gt;&lt;avg&gt;784977.13&lt;/avg&gt;&lt;stddev&gt;161665.04&lt;/stddev&gt;&lt;median&gt;648800.00&lt;/median&gt;&lt;percentile&gt;579957.67&lt;/percentile&gt;&lt;max&gt;997900.00&lt;/max&gt;&lt;min&gt;579900.00&lt;/min&gt;&lt;/sell&gt;&lt;/type&gt;&lt;type id="4395"&gt;&lt;buy&gt;&lt;volume&gt;480&lt;/volume&gt;&lt;avg&gt;113402.71&lt;/avg&gt;&lt;stddev&gt;10596.67&lt;/stddev&gt;&lt;median&gt;114000.00&lt;/median&gt;&lt;percentile&gt;116600.00&lt;/percentile&gt;&lt;max&gt;116600.00&lt;/max&gt;&lt;min&gt;93130.00&lt;/min&gt;&lt;/buy&gt;&lt;sell&gt;&lt;volume&gt;3202&lt;/volume&gt;&lt;avg&gt;209159.99&lt;/avg&gt;&lt;stddev&gt;26943.20&lt;/stddev&gt;&lt;median&gt;207750.00&lt;/median&gt;&lt;percentile&gt;183900.00&lt;/percentile&gt;&lt;max&gt;250000.00&lt;/max&gt;&lt;min&gt;183900.00&lt;/min&gt;&lt;/sell&gt;&lt;/type&gt;&lt;type id="31408"&gt;&lt;buy&gt;&lt;volume&gt;0&lt;/volume&gt;&lt;avg&gt;0.00&lt;/avg&gt;&lt;stddev&gt;0.00&lt;/stddev&gt;&lt;median&gt;0.00&lt;/median&gt;&lt;percentile&gt;0.00&lt;/percentile&gt;&lt;max&gt;0.00&lt;/max&gt;&lt;min&gt;0.00&lt;/min&gt;&lt;/buy&gt;&lt;sell&gt;&lt;volume&gt;1919&lt;/volume&gt;&lt;avg&gt;1152898.38&lt;/avg&gt;&lt;stddev&gt;125059.89&lt;/stddev&gt;&lt;median&gt;1213500.00&lt;/median&gt;&lt;percentile&gt;1014333.33&lt;/percentile&gt;&lt;max&gt;1500000.00&lt;/max&gt;&lt;min&gt;1010000.00&lt;/min&gt;&lt;/sell&gt;&lt;/type&gt;&lt;type id="31366"&gt;&lt;buy&gt;&lt;volume&gt;54&lt;/volume&gt;&lt;avg&gt;17106111.11&lt;/avg&gt;&lt;stddev&gt;811885.67&lt;/stddev&gt;&lt;median&gt;17675000.00&lt;/median&gt;&lt;percentile&gt;17770000.00&lt;/percentile&gt;&lt;max&gt;17770000.00&lt;/max&gt;&lt;min&gt;16090000.00&lt;/min&gt;&lt;/buy&gt;&lt;sell&gt;&lt;volume&gt;1953&lt;/volume&gt;&lt;avg&gt;24978796.72&lt;/avg&gt;&lt;stddev&gt;3650075.89&lt;/stddev&gt;&lt;median&gt;29440000.00&lt;/median&gt;&lt;percentile&gt;19099433.96&lt;/percentile&gt;&lt;max&gt;30010000.00&lt;/max&gt;&lt;min&gt;19090000.00&lt;/min&gt;&lt;/sell&gt;&lt;/type&gt;&lt;type id="31378"&gt;&lt;buy&gt;&lt;volume&gt;257&lt;/volume&gt;&lt;avg&gt;5517953.31&lt;/avg&gt;&lt;stddev&gt;1308821.05&lt;/stddev&gt;&lt;median&gt;4071000.00&lt;/median&gt;&lt;percentile&gt;7122000.00&lt;/percentile&gt;&lt;max&gt;7122000.00&lt;/max&gt;&lt;min&gt;3435000.00&lt;/min&gt;&lt;/buy&gt;&lt;sell&gt;&lt;volume&gt;758&lt;/volume&gt;&lt;avg&gt;9030313.98&lt;/avg&gt;&lt;stddev&gt;1766812.04&lt;/stddev&gt;&lt;median&gt;8577500.00&lt;/median&gt;&lt;percentile&gt;7995000.00&lt;/percentile&gt;&lt;max&gt;16000000.00&lt;/max&gt;&lt;min&gt;7995000.00&lt;/min&gt;&lt;/sell&gt;&lt;/type&gt;&lt;type id="31358"&gt;&lt;buy&gt;&lt;volume&gt;490&lt;/volume&gt;&lt;avg&gt;487706.12&lt;/avg&gt;&lt;stddev&gt;1302.69&lt;/stddev&gt;&lt;median&gt;488500.00&lt;/median&gt;&lt;percentile&gt;489200.00&lt;/percentile&gt;&lt;max&gt;489200.00&lt;/max&gt;&lt;min&gt;486100.00&lt;/min&gt;&lt;/buy&gt;&lt;sell&gt;&lt;volume&gt;7255&lt;/volume&gt;&lt;avg&gt;596579.88&lt;/avg&gt;&lt;stddev&gt;101027.02&lt;/stddev&gt;&lt;median&gt;570000.00&lt;/median&gt;&lt;percentile&gt;525000.00&lt;/percentile&gt;&lt;max&gt;1190000.00&lt;/max&gt;&lt;min&gt;525000.00&lt;/min&gt;&lt;/sell&gt;&lt;/type&gt;&lt;type id="26929"&gt;&lt;buy&gt;&lt;volume&gt;2120&lt;/volume&gt;&lt;avg&gt;36947.55&lt;/avg&gt;&lt;stddev&gt;4054.50&lt;/stddev&gt;&lt;median&gt;33515.00&lt;/median&gt;&lt;percentile&gt;40530.20&lt;/percentile&gt;&lt;max&gt;40540.00&lt;/max&gt;&lt;min&gt;33380.00&lt;/min&gt;&lt;/buy&gt;&lt;sell&gt;&lt;volume&gt;12837&lt;/volume&gt;&lt;avg&gt;77705.12&lt;/avg&gt;&lt;stddev&gt;58543.37&lt;/stddev&gt;&lt;median&gt;65500.00&lt;/median&gt;&lt;percentile&gt;48978.25&lt;/percentile&gt;&lt;max&gt;287000.00&lt;/max&gt;&lt;min&gt;48960.00&lt;/min&gt;&lt;/sell&gt;&lt;/type&gt;&lt;type id="31364"&gt;&lt;buy&gt;&lt;volume&gt;270&lt;/volume&gt;&lt;avg&gt;2572703.70&lt;/avg&gt;&lt;stddev&gt;293266.66&lt;/stddev&gt;&lt;median&gt;2630000.00&lt;/median&gt;&lt;percentile&gt;2634272.73&lt;/percentile&gt;&lt;max&gt;2637000.00&lt;/max&gt;&lt;min&gt;2000000.00&lt;/min&gt;&lt;/buy&gt;&lt;sell&gt;&lt;volume&gt;1125&lt;/volume&gt;&lt;avg&gt;3083501.33&lt;/avg&gt;&lt;stddev&gt;345527.93&lt;/stddev&gt;&lt;median&gt;3049000.00&lt;/median&gt;&lt;percentile&gt;2945000.00&lt;/percentile&gt;&lt;max&gt;5000000.00&lt;/max&gt;&lt;min&gt;2945000.00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964&lt;/volume&gt;&lt;avg&gt;833590.35&lt;/avg&gt;&lt;stddev&gt;9819.88&lt;/stddev&gt;&lt;median&gt;829350.00&lt;/median&gt;&lt;percentile&gt;824470.13&lt;/percentile&gt;&lt;max&gt;849000.00&lt;/max&gt;&lt;min&gt;824000.00&lt;/min&gt;&lt;/sell&gt;&lt;/type&gt;&lt;type id="31610"&gt;&lt;buy&gt;&lt;volume&gt;241&lt;/volume&gt;&lt;avg&gt;644148.13&lt;/avg&gt;&lt;stddev&gt;8551.01&lt;/stddev&gt;&lt;median&gt;636300.00&lt;/median&gt;&lt;percentile&gt;653600.00&lt;/percentile&gt;&lt;max&gt;653600.00&lt;/max&gt;&lt;min&gt;634600.00&lt;/min&gt;&lt;/buy&gt;&lt;sell&gt;&lt;volume&gt;1464&lt;/volume&gt;&lt;avg&gt;1294108.20&lt;/avg&gt;&lt;stddev&gt;674406.20&lt;/stddev&gt;&lt;median&gt;996500.00&lt;/median&gt;&lt;percentile&gt;988861.86&lt;/percentile&gt;&lt;max&gt;4500000.00&lt;/max&gt;&lt;min&gt;988800.00&lt;/min&gt;&lt;/sell&gt;&lt;/type&gt;&lt;type id="31604"&gt;&lt;buy&gt;&lt;volume&gt;53&lt;/volume&gt;&lt;avg&gt;1861528.30&lt;/avg&gt;&lt;stddev&gt;57910.85&lt;/stddev&gt;&lt;median&gt;1887500.00&lt;/median&gt;&lt;percentile&gt;1913000.00&lt;/percentile&gt;&lt;max&gt;1913000.00&lt;/max&gt;&lt;min&gt;1790000.00&lt;/min&gt;&lt;/buy&gt;&lt;sell&gt;&lt;volume&gt;762&lt;/volume&gt;&lt;avg&gt;2368118.11&lt;/avg&gt;&lt;stddev&gt;357531.30&lt;/stddev&gt;&lt;median&gt;2196500.00&lt;/median&gt;&lt;percentile&gt;2130000.00&lt;/percentile&gt;&lt;max&gt;3399000.00&lt;/max&gt;&lt;min&gt;2130000.00&lt;/min&gt;&lt;/sell&gt;&lt;/type&gt;&lt;type id="32819"&gt;&lt;buy&gt;&lt;volume&gt;239&lt;/volume&gt;&lt;avg&gt;181508.79&lt;/avg&gt;&lt;stddev&gt;28965.89&lt;/stddev&gt;&lt;median&gt;163900.00&lt;/median&gt;&lt;percentile&gt;222300.00&lt;/percentile&gt;&lt;max&gt;222300.00&lt;/max&gt;&lt;min&gt;150900.00&lt;/min&gt;&lt;/buy&gt;&lt;sell&gt;&lt;volume&gt;2180&lt;/volume&gt;&lt;avg&gt;416781.10&lt;/avg&gt;&lt;stddev&gt;89706.90&lt;/stddev&gt;&lt;median&gt;382300.00&lt;/median&gt;&lt;percentile&gt;368391.67&lt;/percentile&gt;&lt;max&gt;640800.00&lt;/max&gt;&lt;min&gt;368300.00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1090&lt;/volume&gt;&lt;avg&gt;462306.70&lt;/avg&gt;&lt;stddev&gt;11084.48&lt;/stddev&gt;&lt;median&gt;467100.00&lt;/median&gt;&lt;percentile&gt;444649.25&lt;/percentile&gt;&lt;max&gt;475300.00&lt;/max&gt;&lt;min&gt;443900.00&lt;/min&gt;&lt;/sell&gt;&lt;/type&gt;&lt;type id="31085"&gt;&lt;buy&gt;&lt;volume&gt;100&lt;/volume&gt;&lt;avg&gt;16520.00&lt;/avg&gt;&lt;stddev&gt;0.00&lt;/stddev&gt;&lt;median&gt;16520.00&lt;/median&gt;&lt;percentile&gt;16520.00&lt;/percentile&gt;&lt;max&gt;16520.00&lt;/max&gt;&lt;min&gt;16520.00&lt;/min&gt;&lt;/buy&gt;&lt;sell&gt;&lt;volume&gt;1399&lt;/volume&gt;&lt;avg&gt;1833263.76&lt;/avg&gt;&lt;stddev&gt;767345.75&lt;/stddev&gt;&lt;median&gt;1697000.00&lt;/median&gt;&lt;percentile&gt;1644705.88&lt;/percentile&gt;&lt;max&gt;4900000.00&lt;/max&gt;&lt;min&gt;1644000.00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213&lt;/volume&gt;&lt;avg&gt;31958826.29&lt;/avg&gt;&lt;stddev&gt;4352625.98&lt;/stddev&gt;&lt;median&gt;29750000.00&lt;/median&gt;&lt;percentile&gt;29490000.00&lt;/percentile&gt;&lt;max&gt;40970000.00&lt;/max&gt;&lt;min&gt;29490000.00&lt;/min&gt;&lt;/sell&gt;&lt;/type&gt;&lt;type id="31083"&gt;&lt;buy&gt;&lt;volume&gt;126&lt;/volume&gt;&lt;avg&gt;356350.79&lt;/avg&gt;&lt;stddev&gt;1950.21&lt;/stddev&gt;&lt;median&gt;356300.00&lt;/median&gt;&lt;percentile&gt;356800.00&lt;/percentile&gt;&lt;max&gt;356800.00&lt;/max&gt;&lt;min&gt;353200.00&lt;/min&gt;&lt;/buy&gt;&lt;sell&gt;&lt;volume&gt;2743&lt;/volume&gt;&lt;avg&gt;480896.72&lt;/avg&gt;&lt;stddev&gt;46552.62&lt;/stddev&gt;&lt;median&gt;447150.00&lt;/median&gt;&lt;percentile&gt;426550.00&lt;/percentile&gt;&lt;max&gt;620500.00&lt;/max&gt;&lt;min&gt;426500.00&lt;/min&gt;&lt;/sell&gt;&lt;/type&gt;&lt;type id="31213"&gt;&lt;buy&gt;&lt;volume&gt;3100&lt;/volume&gt;&lt;avg&gt;21500.32&lt;/avg&gt;&lt;stddev&gt;7.07&lt;/stddev&gt;&lt;median&gt;21500.00&lt;/median&gt;&lt;percentile&gt;21500.32&lt;/percentile&gt;&lt;max&gt;21510.00&lt;/max&gt;&lt;min&gt;21500.00&lt;/min&gt;&lt;/buy&gt;&lt;sell&gt;&lt;volume&gt;14046&lt;/volume&gt;&lt;avg&gt;43027.74&lt;/avg&gt;&lt;stddev&gt;9891.76&lt;/stddev&gt;&lt;median&gt;37810.00&lt;/median&gt;&lt;percentile&gt;28403.19&lt;/percentile&gt;&lt;max&gt;68000.00&lt;/max&gt;&lt;min&gt;28400.00&lt;/min&gt;&lt;/sell&gt;&lt;/type&gt;&lt;type id="26088"&gt;&lt;buy&gt;&lt;volume&gt;285&lt;/volume&gt;&lt;avg&gt;3049154.39&lt;/avg&gt;&lt;stddev&gt;25296.34&lt;/stddev&gt;&lt;median&gt;3063000.00&lt;/median&gt;&lt;percentile&gt;3082000.00&lt;/percentile&gt;&lt;max&gt;3082000.00&lt;/max&gt;&lt;min&gt;3010000.00&lt;/min&gt;&lt;/buy&gt;&lt;sell&gt;&lt;volume&gt;1448&lt;/volume&gt;&lt;avg&gt;3799803.18&lt;/avg&gt;&lt;stddev&gt;296600.14&lt;/stddev&gt;&lt;median&gt;3800000.00&lt;/median&gt;&lt;percentile&gt;3387131.87&lt;/percentile&gt;&lt;max&gt;4343000.00&lt;/max&gt;&lt;min&gt;3386000.00&lt;/min&gt;&lt;/sell&gt;&lt;/type&gt;&lt;type id="31790"&gt;&lt;buy&gt;&lt;volume&gt;2241&lt;/volume&gt;&lt;avg&gt;692735.48&lt;/avg&gt;&lt;stddev&gt;61008.32&lt;/stddev&gt;&lt;median&gt;726300.00&lt;/median&gt;&lt;percentile&gt;733051.22&lt;/percentile&gt;&lt;max&gt;733100.00&lt;/max&gt;&lt;min&gt;600000.00&lt;/min&gt;&lt;/buy&gt;&lt;sell&gt;&lt;volume&gt;13416&lt;/volume&gt;&lt;avg&gt;894792.34&lt;/avg&gt;&lt;stddev&gt;129357.88&lt;/stddev&gt;&lt;median&gt;930800.00&lt;/median&gt;&lt;percentile&gt;799832.49&lt;/percentile&gt;&lt;max&gt;1900000.00&lt;/max&gt;&lt;min&gt;796800.00&lt;/min&gt;&lt;/sell&gt;&lt;/type&gt;&lt;type id="31718"&gt;&lt;buy&gt;&lt;volume&gt;404&lt;/volume&gt;&lt;avg&gt;37368.81&lt;/avg&gt;&lt;stddev&gt;17840.13&lt;/stddev&gt;&lt;median&gt;45020.00&lt;/median&gt;&lt;percentile&gt;45020.00&lt;/percentile&gt;&lt;max&gt;45020.00&lt;/max&gt;&lt;min&gt;14110.00&lt;/min&gt;&lt;/buy&gt;&lt;sell&gt;&lt;volume&gt;7466&lt;/volume&gt;&lt;avg&gt;103545.21&lt;/avg&gt;&lt;stddev&gt;37430.13&lt;/stddev&gt;&lt;median&gt;87115.00&lt;/median&gt;&lt;percentile&gt;75000.00&lt;/percentile&gt;&lt;max&gt;200000.00&lt;/max&gt;&lt;min&gt;75000.00&lt;/min&gt;&lt;/sell&gt;&lt;/type&gt;&lt;type id="31754"&gt;&lt;buy&gt;&lt;volume&gt;463&lt;/volume&gt;&lt;avg&gt;54443.41&lt;/avg&gt;&lt;stddev&gt;1467.76&lt;/stddev&gt;&lt;median&gt;55390.00&lt;/median&gt;&lt;percentile&gt;55410.00&lt;/percentile&gt;&lt;max&gt;55410.00&lt;/max&gt;&lt;min&gt;52280.00&lt;/min&gt;&lt;/buy&gt;&lt;sell&gt;&lt;volume&gt;7651&lt;/volume&gt;&lt;avg&gt;118341.52&lt;/avg&gt;&lt;stddev&gt;34437.83&lt;/stddev&gt;&lt;median&gt;110250.00&lt;/median&gt;&lt;percentile&gt;103893.65&lt;/percentile&gt;&lt;max&gt;249000.00&lt;/max&gt;&lt;min&gt;102800.00&lt;/min&gt;&lt;/sell&gt;&lt;/type&gt;&lt;type id="31796"&gt;&lt;buy&gt;&lt;volume&gt;320&lt;/volume&gt;&lt;avg&gt;16782131.25&lt;/avg&gt;&lt;stddev&gt;3169223.27&lt;/stddev&gt;&lt;median&gt;16915000.00&lt;/median&gt;&lt;percentile&gt;16930000.00&lt;/percentile&gt;&lt;max&gt;16930000.00&lt;/max&gt;&lt;min&gt;9021000.00&lt;/min&gt;&lt;/buy&gt;&lt;sell&gt;&lt;volume&gt;1988&lt;/volume&gt;&lt;avg&gt;20197102.62&lt;/avg&gt;&lt;stddev&gt;1950437.26&lt;/stddev&gt;&lt;median&gt;19490000.00&lt;/median&gt;&lt;percentile&gt;18270000.00&lt;/percentile&gt;&lt;max&gt;24490000.00&lt;/max&gt;&lt;min&gt;18270000.00&lt;/min&gt;&lt;/sell&gt;&lt;/type&gt;&lt;type id="31724"&gt;&lt;buy&gt;&lt;volume&gt;270&lt;/volume&gt;&lt;avg&gt;3155555.56&lt;/avg&gt;&lt;stddev&gt;222847.93&lt;/stddev&gt;&lt;median&gt;3206000.00&lt;/median&gt;&lt;percentile&gt;3356000.00&lt;/percentile&gt;&lt;max&gt;3356000.00&lt;/max&gt;&lt;min&gt;2908000.00&lt;/min&gt;&lt;/buy&gt;&lt;sell&gt;&lt;volume&gt;1279&lt;/volume&gt;&lt;avg&gt;3930448.79&lt;/avg&gt;&lt;stddev&gt;580111.14&lt;/stddev&gt;&lt;median&gt;3836000.00&lt;/median&gt;&lt;percentile&gt;3589613.79&lt;/percentile&gt;&lt;max&gt;5998000.00&lt;/max&gt;&lt;min&gt;3589000.00&lt;/min&gt;&lt;/sell&gt;&lt;/type&gt;&lt;type id="31760"&gt;&lt;buy&gt;&lt;volume&gt;417&lt;/volume&gt;&lt;avg&gt;3287520.38&lt;/avg&gt;&lt;stddev&gt;379700.91&lt;/stddev&gt;&lt;median&gt;3418000.00&lt;/median&gt;&lt;percentile&gt;3419000.00&lt;/percentile&gt;&lt;max&gt;3419000.00&lt;/max&gt;&lt;min&gt;2463000.00&lt;/min&gt;&lt;/buy&gt;&lt;sell&gt;&lt;volume&gt;1320&lt;/volume&gt;&lt;avg&gt;4058850.00&lt;/avg&gt;&lt;stddev&gt;573448.60&lt;/stddev&gt;&lt;median&gt;3875000.00&lt;/median&gt;&lt;percentile&gt;3598000.00&lt;/percentile&gt;&lt;max&gt;5299000.00&lt;/max&gt;&lt;min&gt;3598000.00&lt;/min&gt;&lt;/sell&gt;&lt;/type&gt;&lt;type id="31788"&gt;&lt;buy&gt;&lt;volume&gt;4088&lt;/volume&gt;&lt;avg&gt;164071.31&lt;/avg&gt;&lt;stddev&gt;8764.42&lt;/stddev&gt;&lt;median&gt;162900.00&lt;/median&gt;&lt;percentile&gt;166100.00&lt;/percentile&gt;&lt;max&gt;166100.00&lt;/max&gt;&lt;min&gt;145800.00&lt;/min&gt;&lt;/buy&gt;&lt;sell&gt;&lt;volume&gt;7989&lt;/volume&gt;&lt;avg&gt;187936.25&lt;/avg&gt;&lt;stddev&gt;21714.76&lt;/stddev&gt;&lt;median&gt;182600.00&lt;/median&gt;&lt;percentile&gt;176200.00&lt;/percentile&gt;&lt;max&gt;299900.00&lt;/max&gt;&lt;min&gt;176200.00&lt;/min&gt;&lt;/sell&gt;&lt;/type&gt;&lt;type id="31716"&gt;&lt;buy&gt;&lt;volume&gt;5600&lt;/volume&gt;&lt;avg&gt;17231.79&lt;/avg&gt;&lt;stddev&gt;2705.01&lt;/stddev&gt;&lt;median&gt;15010.00&lt;/median&gt;&lt;percentile&gt;20420.48&lt;/percentile&gt;&lt;max&gt;20430.00&lt;/max&gt;&lt;min&gt;15010.00&lt;/min&gt;&lt;/buy&gt;&lt;sell&gt;&lt;volume&gt;7160&lt;/volume&gt;&lt;avg&gt;79793.84&lt;/avg&gt;&lt;stddev&gt;48684.07&lt;/stddev&gt;&lt;median&gt;44240.00&lt;/median&gt;&lt;percentile&gt;39827.47&lt;/percentile&gt;&lt;max&gt;199000.00&lt;/max&gt;&lt;min&gt;39800.00&lt;/min&gt;&lt;/sell&gt;&lt;/type&gt;&lt;type id="31794"&gt;&lt;buy&gt;&lt;volume&gt;179&lt;/volume&gt;&lt;avg&gt;3930804.47&lt;/avg&gt;&lt;stddev&gt;1340339.40&lt;/stddev&gt;&lt;median&gt;4531500.00&lt;/median&gt;&lt;percentile&gt;4557000.00&lt;/percentile&gt;&lt;max&gt;4557000.00&lt;/max&gt;&lt;min&gt;1800000.00&lt;/min&gt;&lt;/buy&gt;&lt;sell&gt;&lt;volume&gt;3531&lt;/volume&gt;&lt;avg&gt;6334065.42&lt;/avg&gt;&lt;stddev&gt;671402.80&lt;/stddev&gt;&lt;median&gt;6071500.00&lt;/median&gt;&lt;percentile&gt;5739248.78&lt;/percentile&gt;&lt;max&gt;9356000.00&lt;/max&gt;&lt;min&gt;5737000.00&lt;/min&gt;&lt;/sell&gt;&lt;/type&gt;&lt;type id="31722"&gt;&lt;buy&gt;&lt;volume&gt;1590&lt;/volume&gt;&lt;avg&gt;1210762.26&lt;/avg&gt;&lt;stddev&gt;19734.05&lt;/stddev&gt;&lt;median&gt;1218000.00&lt;/median&gt;&lt;percentile&gt;1227437.50&lt;/percentile&gt;&lt;max&gt;1228000.00&lt;/max&gt;&lt;min&gt;1164000.00&lt;/min&gt;&lt;/buy&gt;&lt;sell&gt;&lt;volume&gt;2654&lt;/volume&gt;&lt;avg&gt;1845307.46&lt;/avg&gt;&lt;stddev&gt;117039.27&lt;/stddev&gt;&lt;median&gt;1884000.00&lt;/median&gt;&lt;percentile&gt;1688200.00&lt;/percentile&gt;&lt;max&gt;1996000.00&lt;/max&gt;&lt;min&gt;1688000.00&lt;/min&gt;&lt;/sell&gt;&lt;/type&gt;&lt;type id="31276"&gt;&lt;buy&gt;&lt;volume&gt;71&lt;/volume&gt;&lt;avg&gt;135704.23&lt;/avg&gt;&lt;stddev&gt;915.42&lt;/stddev&gt;&lt;median&gt;136200.00&lt;/median&gt;&lt;percentile&gt;136400.00&lt;/percentile&gt;&lt;max&gt;136400.00&lt;/max&gt;&lt;min&gt;134200.00&lt;/min&gt;&lt;/buy&gt;&lt;sell&gt;&lt;volume&gt;575&lt;/volume&gt;&lt;avg&gt;707812.87&lt;/avg&gt;&lt;stddev&gt;1172.00&lt;/stddev&gt;&lt;median&gt;707500.00&lt;/median&gt;&lt;percentile&gt;705900.00&lt;/percentile&gt;&lt;max&gt;709900.00&lt;/max&gt;&lt;min&gt;705900.00&lt;/min&gt;&lt;/sell&gt;&lt;/type&gt;&lt;type id="24395"&gt;&lt;buy&gt;&lt;volume&gt;1266&lt;/volume&gt;&lt;avg&gt;232786.65&lt;/avg&gt;&lt;stddev&gt;49273.24&lt;/stddev&gt;&lt;median&gt;250000.00&lt;/median&gt;&lt;percentile&gt;283500.00&lt;/percentile&gt;&lt;max&gt;283500.00&lt;/max&gt;&lt;min&gt;100100.00&lt;/min&gt;&lt;/buy&gt;&lt;sell&gt;&lt;volume&gt;3888&lt;/volume&gt;&lt;avg&gt;353741.74&lt;/avg&gt;&lt;stddev&gt;120311.37&lt;/stddev&gt;&lt;median&gt;341200.00&lt;/median&gt;&lt;percentile&gt;338600.00&lt;/percentile&gt;&lt;max&gt;1014000.00&lt;/max&gt;&lt;min&gt;338600.00&lt;/min&gt;&lt;/sell&gt;&lt;/type&gt;&lt;type id="4405"&gt;&lt;buy&gt;&lt;volume&gt;5960&lt;/volume&gt;&lt;avg&gt;983820.13&lt;/avg&gt;&lt;stddev&gt;143334.27&lt;/stddev&gt;&lt;median&gt;995000.00&lt;/median&gt;&lt;percentile&gt;1038406.59&lt;/percentile&gt;&lt;max&gt;1040000.00&lt;/max&gt;&lt;min&gt;680000.00&lt;/min&gt;&lt;/buy&gt;&lt;sell&gt;&lt;volume&gt;10555&lt;/volume&gt;&lt;avg&gt;1293587.97&lt;/avg&gt;&lt;stddev&gt;224571.49&lt;/stddev&gt;&lt;median&gt;1203000.00&lt;/median&gt;&lt;percentile&gt;1137436.59&lt;/percentile&gt;&lt;max&gt;2499000.00&lt;/max&gt;&lt;min&gt;1136000.00&lt;/min&gt;&lt;/sell&gt;&lt;/type&gt;&lt;type id="24427"&gt;&lt;buy&gt;&lt;volume&gt;1168&lt;/volume&gt;&lt;avg&gt;951358.22&lt;/avg&gt;&lt;stddev&gt;47080.95&lt;/stddev&gt;&lt;median&gt;961700.00&lt;/median&gt;&lt;percentile&gt;969328.57&lt;/percentile&gt;&lt;max&gt;969400.00&lt;/max&gt;&lt;min&gt;798500.00&lt;/min&gt;&lt;/buy&gt;&lt;sell&gt;&lt;volume&gt;1406&lt;/volume&gt;&lt;avg&gt;1436406.12&lt;/avg&gt;&lt;stddev&gt;150626.12&lt;/stddev&gt;&lt;median&gt;1365000.00&lt;/median&gt;&lt;percentile&gt;1302560.44&lt;/percentile&gt;&lt;max&gt;1740000.00&lt;/max&gt;&lt;min&gt;1297000.00&lt;/min&gt;&lt;/sell&gt;&lt;/type&gt;&lt;type id="24417"&gt;&lt;buy&gt;&lt;volume&gt;380&lt;/volume&gt;&lt;avg&gt;1061473.68&lt;/avg&gt;&lt;stddev&gt;27564.64&lt;/stddev&gt;&lt;median&gt;1076000.00&lt;/median&gt;&lt;percentile&gt;1095000.00&lt;/percentile&gt;&lt;max&gt;1095000.00&lt;/max&gt;&lt;min&gt;1016000.00&lt;/min&gt;&lt;/buy&gt;&lt;sell&gt;&lt;volume&gt;4173&lt;/volume&gt;&lt;avg&gt;2091419.36&lt;/avg&gt;&lt;stddev&gt;229974.74&lt;/stddev&gt;&lt;median&gt;2494000.00&lt;/median&gt;&lt;percentile&gt;1444857.14&lt;/percentile&gt;&lt;max&gt;2494000.00&lt;/max&gt;&lt;min&gt;1390000.00&lt;/min&gt;&lt;/sell&gt;&lt;/type&gt;&lt;type id="33824"&gt;&lt;buy&gt;&lt;volume&gt;181&lt;/volume&gt;&lt;avg&gt;977282.87&lt;/avg&gt;&lt;stddev&gt;1483.91&lt;/stddev&gt;&lt;median&gt;978000.00&lt;/median&gt;&lt;percentile&gt;978200.00&lt;/percentile&gt;&lt;max&gt;978200.00&lt;/max&gt;&lt;min&gt;975000.00&lt;/min&gt;&lt;/buy&gt;&lt;sell&gt;&lt;volume&gt;6147&lt;/volume&gt;&lt;avg&gt;1249984.71&lt;/avg&gt;&lt;stddev&gt;186664.21&lt;/stddev&gt;&lt;median&gt;1185000.00&lt;/median&gt;&lt;percentile&gt;1138569.71&lt;/percentile&gt;&lt;max&gt;1700000.00&lt;/max&gt;&lt;min&gt;1124000.00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4409&lt;/volume&gt;&lt;avg&gt;1013897.46&lt;/avg&gt;&lt;stddev&gt;234001.46&lt;/stddev&gt;&lt;median&gt;899000.00&lt;/median&gt;&lt;percentile&gt;895552.58&lt;/percentile&gt;&lt;max&gt;1696000.00&lt;/max&gt;&lt;min&gt;894700.00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166&lt;/volume&gt;&lt;avg&gt;3846343.37&lt;/avg&gt;&lt;stddev&gt;1744171.23&lt;/stddev&gt;&lt;median&gt;3844000.00&lt;/median&gt;&lt;percentile&gt;3526555.56&lt;/percentile&gt;&lt;max&gt;10400000.00&lt;/max&gt;&lt;min&gt;3499000.00&lt;/min&gt;&lt;/sell&gt;&lt;/type&gt;&lt;type id="2117"&gt;&lt;buy&gt;&lt;volume&gt;450&lt;/volume&gt;&lt;avg&gt;1329400.00&lt;/avg&gt;&lt;stddev&gt;24595.05&lt;/stddev&gt;&lt;median&gt;1315000.00&lt;/median&gt;&lt;percentile&gt;1343000.00&lt;/percentile&gt;&lt;max&gt;1343000.00&lt;/max&gt;&lt;min&gt;1292000.00&lt;/min&gt;&lt;/buy&gt;&lt;sell&gt;&lt;volume&gt;1345&lt;/volume&gt;&lt;avg&gt;2372853.53&lt;/avg&gt;&lt;stddev&gt;331281.93&lt;/stddev&gt;&lt;median&gt;1845500.00&lt;/median&gt;&lt;percentile&gt;1712916.67&lt;/percentile&gt;&lt;max&gt;3076000.00&lt;/max&gt;&lt;min&gt;1711000.00&lt;/min&gt;&lt;/sell&gt;&lt;/type&gt;&lt;type id="22782"&gt;&lt;buy&gt;&lt;volume&gt;108&lt;/volume&gt;&lt;avg&gt;1598777.78&lt;/avg&gt;&lt;stddev&gt;124821.21&lt;/stddev&gt;&lt;median&gt;1653000.00&lt;/median&gt;&lt;percentile&gt;1653000.00&lt;/percentile&gt;&lt;max&gt;1653000.00&lt;/max&gt;&lt;min&gt;1408000.00&lt;/min&gt;&lt;/buy&gt;&lt;sell&gt;&lt;volume&gt;1511&lt;/volume&gt;&lt;avg&gt;2132626.08&lt;/avg&gt;&lt;stddev&gt;433771.81&lt;/stddev&gt;&lt;median&gt;1941000.00&lt;/median&gt;&lt;percentile&gt;1850000.00&lt;/percentile&gt;&lt;max&gt;3572000.00&lt;/max&gt;&lt;min&gt;1850000.00&lt;/min&gt;&lt;/sell&gt;&lt;/type&gt;&lt;type id="1969"&gt;&lt;buy&gt;&lt;volume&gt;1251&lt;/volume&gt;&lt;avg&gt;1428114.71&lt;/avg&gt;&lt;stddev&gt;249993.72&lt;/stddev&gt;&lt;median&gt;1451500.00&lt;/median&gt;&lt;percentile&gt;1463000.00&lt;/percentile&gt;&lt;max&gt;1463000.00&lt;/max&gt;&lt;min&gt;505100.00&lt;/min&gt;&lt;/buy&gt;&lt;sell&gt;&lt;volume&gt;817&lt;/volume&gt;&lt;avg&gt;2029902.08&lt;/avg&gt;&lt;stddev&gt;113868.85&lt;/stddev&gt;&lt;median&gt;1986500.00&lt;/median&gt;&lt;percentile&gt;1972622.45&lt;/percentile&gt;&lt;max&gt;2211000.00&lt;/max&gt;&lt;min&gt;1878000.00&lt;/min&gt;&lt;/sell&gt;&lt;/type&gt;&lt;type id="41057"&gt;&lt;buy&gt;&lt;volume&gt;225&lt;/volume&gt;&lt;avg&gt;4255733.33&lt;/avg&gt;&lt;stddev&gt;901720.74&lt;/stddev&gt;&lt;median&gt;4182500.00&lt;/median&gt;&lt;percentile&gt;4761000.00&lt;/percentile&gt;&lt;max&gt;4761000.00&lt;/max&gt;&lt;min&gt;2568000.00&lt;/min&gt;&lt;/buy&gt;&lt;sell&gt;&lt;volume&gt;1067&lt;/volume&gt;&lt;avg&gt;5449221.18&lt;/avg&gt;&lt;stddev&gt;206877.88&lt;/stddev&gt;&lt;median&gt;5315500.00&lt;/median&gt;&lt;percentile&gt;5298000.00&lt;/percentile&gt;&lt;max&gt;5991000.00&lt;/max&gt;&lt;min&gt;5298000.00&lt;/min&gt;&lt;/sell&gt;&lt;/type&gt;&lt;type id="4027"&gt;&lt;buy&gt;&lt;volume&gt;20075&lt;/volume&gt;&lt;avg&gt;14571.40&lt;/avg&gt;&lt;stddev&gt;6138.35&lt;/stddev&gt;&lt;median&gt;10840.00&lt;/median&gt;&lt;percentile&gt;21589.05&lt;/percentile&gt;&lt;max&gt;21590.00&lt;/max&gt;&lt;min&gt;5600.00&lt;/min&gt;&lt;/buy&gt;&lt;sell&gt;&lt;volume&gt;12655&lt;/volume&gt;&lt;avg&gt;35005.10&lt;/avg&gt;&lt;stddev&gt;9696.07&lt;/stddev&gt;&lt;median&gt;30500.00&lt;/median&gt;&lt;percentile&gt;30238.34&lt;/percentile&gt;&lt;max&gt;75420.00&lt;/max&gt;&lt;min&gt;30000.00&lt;/min&gt;&lt;/sell&gt;&lt;/type&gt;&lt;type id="4025"&gt;&lt;buy&gt;&lt;volume&gt;20705&lt;/volume&gt;&lt;avg&gt;5820.59&lt;/avg&gt;&lt;stddev&gt;648.76&lt;/stddev&gt;&lt;median&gt;6035.50&lt;/median&gt;&lt;percentile&gt;7247.45&lt;/percentile&gt;&lt;max&gt;7301.00&lt;/max&gt;&lt;min&gt;5000.00&lt;/min&gt;&lt;/buy&gt;&lt;sell&gt;&lt;volume&gt;11607&lt;/volume&gt;&lt;avg&gt;24951.16&lt;/avg&gt;&lt;stddev&gt;14312.11&lt;/stddev&gt;&lt;median&gt;19365.00&lt;/median&gt;&lt;percentile&gt;15525.53&lt;/percentile&gt;&lt;max&gt;60000.00&lt;/max&gt;&lt;min&gt;7316.00&lt;/min&gt;&lt;/sell&gt;&lt;/type&gt;&lt;type id="527"&gt;&lt;buy&gt;&lt;volume&gt;1512&lt;/volume&gt;&lt;avg&gt;1039658.20&lt;/avg&gt;&lt;stddev&gt;104845.95&lt;/stddev&gt;&lt;median&gt;1043000.00&lt;/median&gt;&lt;percentile&gt;1113000.00&lt;/percentile&gt;&lt;max&gt;1113000.00&lt;/max&gt;&lt;min&gt;700400.00&lt;/min&gt;&lt;/buy&gt;&lt;sell&gt;&lt;volume&gt;1846&lt;/volume&gt;&lt;avg&gt;1338782.77&lt;/avg&gt;&lt;stddev&gt;210881.19&lt;/stddev&gt;&lt;median&gt;1303000.00&lt;/median&gt;&lt;percentile&gt;1230763.64&lt;/percentile&gt;&lt;max&gt;1979000.00&lt;/max&gt;&lt;min&gt;1228000.00&lt;/min&gt;&lt;/sell&gt;&lt;/type&gt;&lt;type id="19814"&gt;&lt;buy&gt;&lt;volume&gt;15225&lt;/volume&gt;&lt;avg&gt;24874.98&lt;/avg&gt;&lt;stddev&gt;8912.88&lt;/stddev&gt;&lt;median&gt;22455.00&lt;/median&gt;&lt;percentile&gt;30270.00&lt;/percentile&gt;&lt;max&gt;30270.00&lt;/max&gt;&lt;min&gt;9537.00&lt;/min&gt;&lt;/buy&gt;&lt;sell&gt;&lt;volume&gt;10969&lt;/volume&gt;&lt;avg&gt;50506.69&lt;/avg&gt;&lt;stddev&gt;38187.68&lt;/stddev&gt;&lt;median&gt;39835.00&lt;/median&gt;&lt;percentile&gt;39494.24&lt;/percentile&gt;&lt;max&gt;200000.00&lt;/max&gt;&lt;min&gt;30330.00&lt;/min&gt;&lt;/sell&gt;&lt;/type&gt;&lt;type id="19806"&gt;&lt;buy&gt;&lt;volume&gt;1190&lt;/volume&gt;&lt;avg&gt;805323.61&lt;/avg&gt;&lt;stddev&gt;66328.75&lt;/stddev&gt;&lt;median&gt;851400.00&lt;/median&gt;&lt;percentile&gt;871300.00&lt;/percentile&gt;&lt;max&gt;871300.00&lt;/max&gt;&lt;min&gt;700100.00&lt;/min&gt;&lt;/buy&gt;&lt;sell&gt;&lt;volume&gt;2481&lt;/volume&gt;&lt;avg&gt;1021456.51&lt;/avg&gt;&lt;stddev&gt;49848.06&lt;/stddev&gt;&lt;median&gt;1015000.00&lt;/median&gt;&lt;percentile&gt;994478.45&lt;/percentile&gt;&lt;max&gt;1200000.00&lt;/max&gt;&lt;min&gt;989000.00&lt;/min&gt;&lt;/sell&gt;&lt;/type&gt;&lt;type id="5405"&gt;&lt;buy&gt;&lt;volume&gt;5600&lt;/volume&gt;&lt;avg&gt;4734.93&lt;/avg&gt;&lt;stddev&gt;1967.83&lt;/stddev&gt;&lt;median&gt;6259.00&lt;/median&gt;&lt;percentile&gt;6275.20&lt;/percentile&gt;&lt;max&gt;6276.00&lt;/max&gt;&lt;min&gt;1354.00&lt;/min&gt;&lt;/buy&gt;&lt;sell&gt;&lt;volume&gt;3268&lt;/volume&gt;&lt;avg&gt;25746.54&lt;/avg&gt;&lt;stddev&gt;33715.58&lt;/stddev&gt;&lt;median&gt;13270.00&lt;/median&gt;&lt;percentile&gt;13213.92&lt;/percentile&gt;&lt;max&gt;150000.00&lt;/max&gt;&lt;min&gt;13190.00&lt;/min&gt;&lt;/sell&gt;&lt;/type&gt;&lt;type id="3244"&gt;&lt;buy&gt;&lt;volume&gt;2944&lt;/volume&gt;&lt;avg&gt;1402055.37&lt;/avg&gt;&lt;stddev&gt;96336.13&lt;/stddev&gt;&lt;median&gt;1419000.00&lt;/median&gt;&lt;percentile&gt;1513666.67&lt;/percentile&gt;&lt;max&gt;1514000.00&lt;/max&gt;&lt;min&gt;1203000.00&lt;/min&gt;&lt;/buy&gt;&lt;sell&gt;&lt;volume&gt;3049&lt;/volume&gt;&lt;avg&gt;2117421.12&lt;/avg&gt;&lt;stddev&gt;252643.80&lt;/stddev&gt;&lt;median&gt;2495000.00&lt;/median&gt;&lt;percentile&gt;1653940.62&lt;/percentile&gt;&lt;max&gt;2495000.00&lt;/max&gt;&lt;min&gt;1653000.00&lt;/min&gt;&lt;/sell&gt;&lt;/type&gt;&lt;type id="15889"&gt;&lt;buy&gt;&lt;volume&gt;73&lt;/volume&gt;&lt;avg&gt;55996027.40&lt;/avg&gt;&lt;stddev&gt;1515268.95&lt;/stddev&gt;&lt;median&gt;57050000.00&lt;/median&gt;&lt;percentile&gt;57155000.00&lt;/percentile&gt;&lt;max&gt;57190000.00&lt;/max&gt;&lt;min&gt;53000000.00&lt;/min&gt;&lt;/buy&gt;&lt;sell&gt;&lt;volume&gt;194&lt;/volume&gt;&lt;avg&gt;66286494.85&lt;/avg&gt;&lt;stddev&gt;5363436.75&lt;/stddev&gt;&lt;median&gt;62680000.00&lt;/median&gt;&lt;percentile&gt;61940000.00&lt;/percentile&gt;&lt;max&gt;85010000.00&lt;/max&gt;&lt;min&gt;61940000.00&lt;/min&gt;&lt;/sell&gt;&lt;/type&gt;&lt;type id="5443"&gt;&lt;buy&gt;&lt;volume&gt;16901&lt;/volume&gt;&lt;avg&gt;16530.53&lt;/avg&gt;&lt;stddev&gt;5218.41&lt;/stddev&gt;&lt;median&gt;19435.00&lt;/median&gt;&lt;percentile&gt;20180.00&lt;/percentile&gt;&lt;max&gt;20180.00&lt;/max&gt;&lt;min&gt;5700.00&lt;/min&gt;&lt;/buy&gt;&lt;sell&gt;&lt;volume&gt;3254&lt;/volume&gt;&lt;avg&gt;104589.63&lt;/avg&gt;&lt;stddev&gt;52118.65&lt;/stddev&gt;&lt;median&gt;54880.00&lt;/median&gt;&lt;percentile&gt;48589.49&lt;/percentile&gt;&lt;max&gt;200000.00&lt;/max&gt;&lt;min&gt;48280.00&lt;/min&gt;&lt;/sell&gt;&lt;/type&gt;&lt;type id="5445"&gt;&lt;buy&gt;&lt;volume&gt;11201&lt;/volume&gt;&lt;avg&gt;12486.16&lt;/avg&gt;&lt;stddev&gt;5225.75&lt;/stddev&gt;&lt;median&gt;11940.00&lt;/median&gt;&lt;percentile&gt;17882.91&lt;/percentile&gt;&lt;max&gt;17890.00&lt;/max&gt;&lt;min&gt;5109.00&lt;/min&gt;&lt;/buy&gt;&lt;sell&gt;&lt;volume&gt;14960&lt;/volume&gt;&lt;avg&gt;52669.62&lt;/avg&gt;&lt;stddev&gt;25900.20&lt;/stddev&gt;&lt;median&gt;54500.00&lt;/median&gt;&lt;percentile&gt;44365.32&lt;/percentile&gt;&lt;max&gt;134000.00&lt;/max&gt;&lt;min&gt;18010.00&lt;/min&gt;&lt;/sell&gt;&lt;/type&gt;&lt;type id="448"&gt;&lt;buy&gt;&lt;volume&gt;1136&lt;/volume&gt;&lt;avg&gt;1288346.30&lt;/avg&gt;&lt;stddev&gt;308787.91&lt;/stddev&gt;&lt;median&gt;1077150.00&lt;/median&gt;&lt;percentile&gt;1569000.00&lt;/percentile&gt;&lt;max&gt;1569000.00&lt;/max&gt;&lt;min&gt;750900.00&lt;/min&gt;&lt;/buy&gt;&lt;sell&gt;&lt;volume&gt;19590&lt;/volume&gt;&lt;avg&gt;2632455.95&lt;/avg&gt;&lt;stddev&gt;271375.92&lt;/stddev&gt;&lt;median&gt;2875000.00&lt;/median&gt;&lt;percentile&gt;1697689.32&lt;/percentile&gt;&lt;max&gt;2875000.00&lt;/max&gt;&lt;min&gt;1690000.00&lt;/min&gt;&lt;/sell&gt;&lt;/type&gt;&lt;type id="1182"&gt;&lt;buy&gt;&lt;volume&gt;31111&lt;/volume&gt;&lt;avg&gt;3085.25&lt;/avg&gt;&lt;stddev&gt;3240.29&lt;/stddev&gt;&lt;median&gt;1228.00&lt;/median&gt;&lt;percentile&gt;8295.76&lt;/percentile&gt;&lt;max&gt;10000.00&lt;/max&gt;&lt;min&gt;1213.00&lt;/min&gt;&lt;/buy&gt;&lt;sell&gt;&lt;volume&gt;17743&lt;/volume&gt;&lt;avg&gt;60410.09&lt;/avg&gt;&lt;stddev&gt;48451.30&lt;/stddev&gt;&lt;median&gt;21490.00&lt;/median&gt;&lt;percentile&gt;14887.56&lt;/percentile&gt;&lt;max&gt;164800.00&lt;/max&gt;&lt;min&gt;14850.00&lt;/min&gt;&lt;/sell&gt;&lt;/type&gt;&lt;type id="11370"&gt;&lt;buy&gt;&lt;volume&gt;1975&lt;/volume&gt;&lt;avg&gt;1673151.90&lt;/avg&gt;&lt;stddev&gt;210853.74&lt;/stddev&gt;&lt;median&gt;1755000.00&lt;/median&gt;&lt;percentile&gt;1801082.97&lt;/percentile&gt;&lt;max&gt;1803000.00&lt;/max&gt;&lt;min&gt;1237000.00&lt;/min&gt;&lt;/buy&gt;&lt;sell&gt;&lt;volume&gt;2931&lt;/volume&gt;&lt;avg&gt;2177073.01&lt;/avg&gt;&lt;stddev&gt;204772.19&lt;/stddev&gt;&lt;median&gt;2037000.00&lt;/median&gt;&lt;percentile&gt;1969000.00&lt;/percentile&gt;&lt;max&gt;2639000.00&lt;/max&gt;&lt;min&gt;1969000.00&lt;/min&gt;&lt;/sell&gt;&lt;/type&gt;&lt;type id="11578"&gt;&lt;buy&gt;&lt;volume&gt;421&lt;/volume&gt;&lt;avg&gt;5403068.88&lt;/avg&gt;&lt;stddev&gt;818794.34&lt;/stddev&gt;&lt;median&gt;5601000.00&lt;/median&gt;&lt;percentile&gt;5850000.00&lt;/percentile&gt;&lt;max&gt;5850000.00&lt;/max&gt;&lt;min&gt;3657000.00&lt;/min&gt;&lt;/buy&gt;&lt;sell&gt;&lt;volume&gt;8639&lt;/volume&gt;&lt;avg&gt;6484502.26&lt;/avg&gt;&lt;stddev&gt;450845.06&lt;/stddev&gt;&lt;median&gt;6310000.00&lt;/median&gt;&lt;percentile&gt;6157057.65&lt;/percentile&gt;&lt;max&gt;7579000.00&lt;/max&gt;&lt;min&gt;6151000.00&lt;/min&gt;&lt;/sell&gt;&lt;/type&gt;&lt;type id="11577"&gt;&lt;buy&gt;&lt;volume&gt;490&lt;/volume&gt;&lt;avg&gt;3411659.18&lt;/avg&gt;&lt;stddev&gt;652477.72&lt;/stddev&gt;&lt;median&gt;3913000.00&lt;/median&gt;&lt;percentile&gt;3913000.00&lt;/percentile&gt;&lt;max&gt;3913000.00&lt;/max&gt;&lt;min&gt;1972000.00&lt;/min&gt;&lt;/buy&gt;&lt;sell&gt;&lt;volume&gt;797&lt;/volume&gt;&lt;avg&gt;4923991.22&lt;/avg&gt;&lt;stddev&gt;328053.85&lt;/stddev&gt;&lt;median&gt;4758000.00&lt;/median&gt;&lt;percentile&gt;4500000.00&lt;/percentile&gt;&lt;max&gt;6372000.00&lt;/max&gt;&lt;min&gt;4500000.00&lt;/min&gt;&lt;/sell&gt;&lt;/type&gt;&lt;type id="3888"&gt;&lt;buy&gt;&lt;volume&gt;641&lt;/volume&gt;&lt;avg&gt;871061.00&lt;/avg&gt;&lt;stddev&gt;4759.85&lt;/stddev&gt;&lt;median&gt;873800.00&lt;/median&gt;&lt;percentile&gt;875100.00&lt;/percentile&gt;&lt;max&gt;875100.00&lt;/max&gt;&lt;min&gt;864300.00&lt;/min&gt;&lt;/buy&gt;&lt;sell&gt;&lt;volume&gt;2645&lt;/volume&gt;&lt;avg&gt;1147646.88&lt;/avg&gt;&lt;stddev&gt;202482.70&lt;/stddev&gt;&lt;median&gt;1120000.00&lt;/median&gt;&lt;percentile&gt;1024000.00&lt;/percentile&gt;&lt;max&gt;1987000.00&lt;/max&gt;&lt;min&gt;1024000.00&lt;/min&gt;&lt;/sell&gt;&lt;/type&gt;&lt;type id="6160"&gt;&lt;buy&gt;&lt;volume&gt;33700&lt;/volume&gt;&lt;avg&gt;6243.05&lt;/avg&gt;&lt;stddev&gt;1793.21&lt;/stddev&gt;&lt;median&gt;6305.50&lt;/median&gt;&lt;percentile&gt;6590.00&lt;/percentile&gt;&lt;max&gt;6590.00&lt;/max&gt;&lt;min&gt;2144.00&lt;/min&gt;&lt;/buy&gt;&lt;sell&gt;&lt;volume&gt;25611&lt;/volume&gt;&lt;avg&gt;43864.95&lt;/avg&gt;&lt;stddev&gt;27631.34&lt;/stddev&gt;&lt;median&gt;36720.00&lt;/median&gt;&lt;percentile&gt;11281.00&lt;/percentile&gt;&lt;max&gt;97990.00&lt;/max&gt;&lt;min&gt;10990.00&lt;/min&gt;&lt;/sell&gt;&lt;/type&gt;&lt;type id="1952"&gt;&lt;buy&gt;&lt;volume&gt;1281&lt;/volume&gt;&lt;avg&gt;1058880.17&lt;/avg&gt;&lt;stddev&gt;62972.19&lt;/stddev&gt;&lt;median&gt;1086000.00&lt;/median&gt;&lt;percentile&gt;1097000.00&lt;/percentile&gt;&lt;max&gt;1097000.00&lt;/max&gt;&lt;min&gt;857300.00&lt;/min&gt;&lt;/buy&gt;&lt;sell&gt;&lt;volume&gt;1709&lt;/volume&gt;&lt;avg&gt;1525227.62&lt;/avg&gt;&lt;stddev&gt;478441.20&lt;/stddev&gt;&lt;median&gt;1325500.00&lt;/median&gt;&lt;percentile&gt;1295403.36&lt;/percentile&gt;&lt;max&gt;2892000.00&lt;/max&gt;&lt;min&gt;1295000.00&lt;/min&gt;&lt;/sell&gt;&lt;/type&gt;&lt;type id="24348"&gt;&lt;buy&gt;&lt;volume&gt;1003&lt;/volume&gt;&lt;avg&gt;1429949.15&lt;/avg&gt;&lt;stddev&gt;323296.70&lt;/stddev&gt;&lt;median&gt;1551500.00&lt;/median&gt;&lt;percentile&gt;1567000.00&lt;/percentile&gt;&lt;max&gt;1567000.00&lt;/max&gt;&lt;min&gt;781200.00&lt;/min&gt;&lt;/buy&gt;&lt;sell&gt;&lt;volume&gt;3894&lt;/volume&gt;&lt;avg&gt;3425120.70&lt;/avg&gt;&lt;stddev&gt;531930.24&lt;/stddev&gt;&lt;median&gt;3689500.00&lt;/median&gt;&lt;percentile&gt;1996554.49&lt;/percentile&gt;&lt;max&gt;3693000.00&lt;/max&gt;&lt;min&gt;1974000.00&lt;/min&gt;&lt;/sell&gt;&lt;/type&gt;&lt;type id="4250"&gt;&lt;buy&gt;&lt;volume&gt;165&lt;/volume&gt;&lt;avg&gt;1851000.00&lt;/avg&gt;&lt;stddev&gt;477231.95&lt;/stddev&gt;&lt;median&gt;2108000.00&lt;/median&gt;&lt;percentile&gt;2125000.00&lt;/percentile&gt;&lt;max&gt;2125000.00&lt;/max&gt;&lt;min&gt;1251000.00&lt;/min&gt;&lt;/buy&gt;&lt;sell&gt;&lt;volume&gt;1480&lt;/volume&gt;&lt;avg&gt;2470327.70&lt;/avg&gt;&lt;stddev&gt;211461.03&lt;/stddev&gt;&lt;median&gt;2378000.00&lt;/median&gt;&lt;percentile&gt;2323692.31&lt;/percentile&gt;&lt;max&gt;2889000.00&lt;/max&gt;&lt;min&gt;2323000.00&lt;/min&gt;&lt;/sell&gt;&lt;/type&gt;&lt;type id="11563"&gt;&lt;buy&gt;&lt;volume&gt;630&lt;/volume&gt;&lt;avg&gt;203969.68&lt;/avg&gt;&lt;stddev&gt;96760.30&lt;/stddev&gt;&lt;median&gt;251400.00&lt;/median&gt;&lt;percentile&gt;251800.00&lt;/percentile&gt;&lt;max&gt;251800.00&lt;/max&gt;&lt;min&gt;30230.00&lt;/min&gt;&lt;/buy&gt;&lt;sell&gt;&lt;volume&gt;2747&lt;/volume&gt;&lt;avg&gt;382264.00&lt;/avg&gt;&lt;stddev&gt;20230.07&lt;/stddev&gt;&lt;median&gt;372050.00&lt;/median&gt;&lt;percentile&gt;359700.00&lt;/percentile&gt;&lt;max&gt;408500.00&lt;/max&gt;&lt;min&gt;359700.00&lt;/min&gt;&lt;/sell&gt;&lt;/type&gt;&lt;type id="4254"&gt;&lt;buy&gt;&lt;volume&gt;1738&lt;/volume&gt;&lt;avg&gt;796156.27&lt;/avg&gt;&lt;stddev&gt;157831.94&lt;/stddev&gt;&lt;median&gt;821400.00&lt;/median&gt;&lt;percentile&gt;872200.00&lt;/percentile&gt;&lt;max&gt;872200.00&lt;/max&gt;&lt;min&gt;400000.00&lt;/min&gt;&lt;/buy&gt;&lt;sell&gt;&lt;volume&gt;1630&lt;/volume&gt;&lt;avg&gt;1038611.90&lt;/avg&gt;&lt;stddev&gt;81547.13&lt;/stddev&gt;&lt;median&gt;1010000.00&lt;/median&gt;&lt;percentile&gt;998333.33&lt;/percentile&gt;&lt;max&gt;1320000.00&lt;/max&gt;&lt;min&gt;997000.00&lt;/min&gt;&lt;/sell&gt;&lt;/type&gt;&lt;type id="4871"&gt;&lt;buy&gt;&lt;volume&gt;8477&lt;/volume&gt;&lt;avg&gt;22659.21&lt;/avg&gt;&lt;stddev&gt;10469.45&lt;/stddev&gt;&lt;median&gt;18130.00&lt;/median&gt;&lt;percentile&gt;37560.00&lt;/percentile&gt;&lt;max&gt;37560.00&lt;/max&gt;&lt;min&gt;10490.00&lt;/min&gt;&lt;/buy&gt;&lt;sell&gt;&lt;volume&gt;19168&lt;/volume&gt;&lt;avg&gt;554060.01&lt;/avg&gt;&lt;stddev&gt;161826.77&lt;/stddev&gt;&lt;median&gt;792900.00&lt;/median&gt;&lt;percentile&gt;42019.76&lt;/percentile&gt;&lt;max&gt;795000.00&lt;/max&gt;&lt;min&gt;41990.00&lt;/min&gt;&lt;/sell&gt;&lt;/type&gt;&lt;/marketstat&gt;&lt;/exec_api&gt;</v>
      </c>
      <c r="BE46" s="3"/>
    </row>
    <row r="47" spans="1:57">
      <c r="A47" s="13" t="s">
        <v>5084</v>
      </c>
      <c r="B47" s="20">
        <f>VLOOKUP(A47,TypeIDs!B:C,2,FALSE)</f>
        <v>12789</v>
      </c>
      <c r="C47" s="19">
        <v>176.4</v>
      </c>
      <c r="D47" s="15">
        <f>INDEX(MARKET_INPUT[Column1.price],MATCH(B47,MARKET_INPUT[Column1.type_id]))</f>
        <v>499</v>
      </c>
      <c r="E47" s="21">
        <f>VLOOKUP(B47,TypeIDs!C:D,2,FALSE)</f>
        <v>1.2500000000000001E-2</v>
      </c>
      <c r="F47" s="16">
        <v>6000</v>
      </c>
      <c r="G47" s="18">
        <f t="shared" si="7"/>
        <v>18211.705000000002</v>
      </c>
      <c r="H47" s="23">
        <f t="shared" si="8"/>
        <v>42000</v>
      </c>
      <c r="I47" s="22">
        <f t="shared" si="0"/>
        <v>525</v>
      </c>
      <c r="J47" s="8">
        <f t="shared" si="1"/>
        <v>2.8287981859410429</v>
      </c>
      <c r="K47" s="9">
        <f t="shared" si="9"/>
        <v>7881300</v>
      </c>
      <c r="L47" s="9">
        <f t="shared" si="3"/>
        <v>187.65</v>
      </c>
      <c r="M47" s="10">
        <f t="shared" si="4"/>
        <v>13076700.000000002</v>
      </c>
      <c r="N47" s="11">
        <f t="shared" si="5"/>
        <v>24908</v>
      </c>
      <c r="O47" s="26">
        <f t="shared" si="6"/>
        <v>20958000</v>
      </c>
      <c r="BC47" s="3" t="s">
        <v>44286</v>
      </c>
      <c r="BD47" s="3" t="str">
        <f>_xlfn.WEBSERVICE(BD39)</f>
        <v>&lt;?xml version="1.0" encoding="UTF-8"?&gt;
&lt;exec_api version="2.0" method="marketstat_xml"&gt;&lt;marketstat&gt;&lt;type id="3504"&gt;&lt;buy&gt;&lt;volume&gt;856&lt;/volume&gt;&lt;avg&gt;1690093.46&lt;/avg&gt;&lt;stddev&gt;321188.70&lt;/stddev&gt;&lt;median&gt;1711000.00&lt;/median&gt;&lt;percentile&gt;1810000.00&lt;/percentile&gt;&lt;max&gt;1810000.00&lt;/max&gt;&lt;min&gt;1005000.00&lt;/min&gt;&lt;/buy&gt;&lt;sell&gt;&lt;volume&gt;531&lt;/volume&gt;&lt;avg&gt;2099209.04&lt;/avg&gt;&lt;stddev&gt;138407.41&lt;/stddev&gt;&lt;median&gt;2055000.00&lt;/median&gt;&lt;percentile&gt;2054305.08&lt;/percentile&gt;&lt;max&gt;2259000.00&lt;/max&gt;&lt;min&gt;1812000.00&lt;/min&gt;&lt;/sell&gt;&lt;/type&gt;&lt;type id="41218"&gt;&lt;buy&gt;&lt;volume&gt;382&lt;/volume&gt;&lt;avg&gt;23329921.47&lt;/avg&gt;&lt;stddev&gt;3163955.81&lt;/stddev&gt;&lt;median&gt;24120000.00&lt;/median&gt;&lt;percentile&gt;24725109.49&lt;/percentile&gt;&lt;max&gt;24780000.00&lt;/max&gt;&lt;min&gt;11000000.00&lt;/min&gt;&lt;/buy&gt;&lt;sell&gt;&lt;volume&gt;1118&lt;/volume&gt;&lt;avg&gt;29448363.15&lt;/avg&gt;&lt;stddev&gt;2057258.89&lt;/stddev&gt;&lt;median&gt;28560000.00&lt;/median&gt;&lt;percentile&gt;27574827.59&lt;/percentile&gt;&lt;max&gt;38000000.00&lt;/max&gt;&lt;min&gt;27520000.00&lt;/min&gt;&lt;/sell&gt;&lt;/type&gt;&lt;type id="3496"&gt;&lt;buy&gt;&lt;volume&gt;752&lt;/volume&gt;&lt;avg&gt;1126873.67&lt;/avg&gt;&lt;stddev&gt;20620.65&lt;/stddev&gt;&lt;median&gt;1133000.00&lt;/median&gt;&lt;percentile&gt;1159400.00&lt;/percentile&gt;&lt;max&gt;1160000.00&lt;/max&gt;&lt;min&gt;1100000.00&lt;/min&gt;&lt;/buy&gt;&lt;sell&gt;&lt;volume&gt;1696&lt;/volume&gt;&lt;avg&gt;1434879.13&lt;/avg&gt;&lt;stddev&gt;58893.32&lt;/stddev&gt;&lt;median&gt;1421000.00&lt;/median&gt;&lt;percentile&gt;1399925.93&lt;/percentile&gt;&lt;max&gt;1562000.00&lt;/max&gt;&lt;min&gt;1399000.00&lt;/min&gt;&lt;/sell&gt;&lt;/type&gt;&lt;type id="4833"&gt;&lt;buy&gt;&lt;volume&gt;23055&lt;/volume&gt;&lt;avg&gt;7085.59&lt;/avg&gt;&lt;stddev&gt;2209.21&lt;/stddev&gt;&lt;median&gt;8530.00&lt;/median&gt;&lt;percentile&gt;8532.00&lt;/percentile&gt;&lt;max&gt;8532.00&lt;/max&gt;&lt;min&gt;3333.00&lt;/min&gt;&lt;/buy&gt;&lt;sell&gt;&lt;volume&gt;10048&lt;/volume&gt;&lt;avg&gt;28039.42&lt;/avg&gt;&lt;stddev&gt;10357.01&lt;/stddev&gt;&lt;median&gt;29670.00&lt;/median&gt;&lt;percentile&gt;13519.52&lt;/percentile&gt;&lt;max&gt;49000.00&lt;/max&gt;&lt;min&gt;13510.00&lt;/min&gt;&lt;/sell&gt;&lt;/type&gt;&lt;type id="2024"&gt;&lt;buy&gt;&lt;volume&gt;210&lt;/volume&gt;&lt;avg&gt;731201.43&lt;/avg&gt;&lt;stddev&gt;154030.11&lt;/stddev&gt;&lt;median&gt;655600.00&lt;/median&gt;&lt;percentile&gt;806200.00&lt;/percentile&gt;&lt;max&gt;806200.00&lt;/max&gt;&lt;min&gt;507000.00&lt;/min&gt;&lt;/buy&gt;&lt;sell&gt;&lt;volume&gt;4272&lt;/volume&gt;&lt;avg&gt;1246906.37&lt;/avg&gt;&lt;stddev&gt;251612.13&lt;/stddev&gt;&lt;median&gt;1112000.00&lt;/median&gt;&lt;percentile&gt;1074184.28&lt;/percentile&gt;&lt;max&gt;2038000.00&lt;/max&gt;&lt;min&gt;1071000.00&lt;/min&gt;&lt;/sell&gt;&lt;/type&gt;&lt;type id="3568"&gt;&lt;buy&gt;&lt;volume&gt;1630&lt;/volume&gt;&lt;avg&gt;377717.12&lt;/avg&gt;&lt;stddev&gt;93605.27&lt;/stddev&gt;&lt;median&gt;399200.00&lt;/median&gt;&lt;percentile&gt;630800.00&lt;/percentile&gt;&lt;max&gt;630800.00&lt;/max&gt;&lt;min&gt;285800.00&lt;/min&gt;&lt;/buy&gt;&lt;sell&gt;&lt;volume&gt;3356&lt;/volume&gt;&lt;avg&gt;733923.30&lt;/avg&gt;&lt;stddev&gt;64676.27&lt;/stddev&gt;&lt;median&gt;699500.00&lt;/median&gt;&lt;percentile&gt;696288.24&lt;/percentile&gt;&lt;max&gt;901000.00&lt;/max&gt;&lt;min&gt;696200.00&lt;/min&gt;&lt;/sell&gt;&lt;/type&gt;&lt;type id="1248"&gt;&lt;buy&gt;&lt;volume&gt;754&lt;/volume&gt;&lt;avg&gt;423681.03&lt;/avg&gt;&lt;stddev&gt;197980.54&lt;/stddev&gt;&lt;median&gt;359100.00&lt;/median&gt;&lt;percentile&gt;551500.00&lt;/percentile&gt;&lt;max&gt;551500.00&lt;/max&gt;&lt;min&gt;168100.00&lt;/min&gt;&lt;/buy&gt;&lt;sell&gt;&lt;volume&gt;3920&lt;/volume&gt;&lt;avg&gt;696051.81&lt;/avg&gt;&lt;stddev&gt;22926.54&lt;/stddev&gt;&lt;median&gt;704850.00&lt;/median&gt;&lt;percentile&gt;670199.58&lt;/percentile&gt;&lt;max&gt;729000.00&lt;/max&gt;&lt;min&gt;670100.00&lt;/min&gt;&lt;/sell&gt;&lt;/type&gt;&lt;type id="1447"&gt;&lt;buy&gt;&lt;volume&gt;1044&lt;/volume&gt;&lt;avg&gt;504707.28&lt;/avg&gt;&lt;stddev&gt;58397.81&lt;/stddev&gt;&lt;median&gt;532100.00&lt;/median&gt;&lt;percentile&gt;551600.00&lt;/percentile&gt;&lt;max&gt;551600.00&lt;/max&gt;&lt;min&gt;420900.00&lt;/min&gt;&lt;/buy&gt;&lt;sell&gt;&lt;volume&gt;1573&lt;/volume&gt;&lt;avg&gt;686385.89&lt;/avg&gt;&lt;stddev&gt;85440.92&lt;/stddev&gt;&lt;median&gt;678700.00&lt;/median&gt;&lt;percentile&gt;649798.86&lt;/percentile&gt;&lt;max&gt;1000000.00&lt;/max&gt;&lt;min&gt;649700.00&lt;/min&gt;&lt;/sell&gt;&lt;/type&gt;&lt;type id="2032"&gt;&lt;buy&gt;&lt;volume&gt;1100&lt;/volume&gt;&lt;avg&gt;438922.73&lt;/avg&gt;&lt;stddev&gt;203364.87&lt;/stddev&gt;&lt;median&gt;549000.00&lt;/median&gt;&lt;percentile&gt;550000.00&lt;/percentile&gt;&lt;max&gt;550000.00&lt;/max&gt;&lt;min&gt;150100.00&lt;/min&gt;&lt;/buy&gt;&lt;sell&gt;&lt;volume&gt;4329&lt;/volume&gt;&lt;avg&gt;721803.67&lt;/avg&gt;&lt;stddev&gt;34123.33&lt;/stddev&gt;&lt;median&gt;710100.00&lt;/median&gt;&lt;percentile&gt;694857.51&lt;/percentile&gt;&lt;max&gt;784300.00&lt;/max&gt;&lt;min&gt;694800.00&lt;/min&gt;&lt;/sell&gt;&lt;/type&gt;&lt;type id="12271"&gt;&lt;buy&gt;&lt;volume&gt;102&lt;/volume&gt;&lt;avg&gt;3645529.41&lt;/avg&gt;&lt;stddev&gt;1020943.78&lt;/stddev&gt;&lt;median&gt;4022000.00&lt;/median&gt;&lt;percentile&gt;4392000.00&lt;/percentile&gt;&lt;max&gt;4392000.00&lt;/max&gt;&lt;min&gt;2000000.00&lt;/min&gt;&lt;/buy&gt;&lt;sell&gt;&lt;volume&gt;1525&lt;/volume&gt;&lt;avg&gt;5421287.87&lt;/avg&gt;&lt;stddev&gt;71962.84&lt;/stddev&gt;&lt;median&gt;5416500.00&lt;/median&gt;&lt;percentile&gt;5399733.33&lt;/percentile&gt;&lt;max&gt;5590000.00&lt;/max&gt;&lt;min&gt;5398000.00&lt;/min&gt;&lt;/sell&gt;&lt;/type&gt;&lt;type id="12267"&gt;&lt;buy&gt;&lt;volume&gt;356&lt;/volume&gt;&lt;avg&gt;2421176.97&lt;/avg&gt;&lt;stddev&gt;437057.61&lt;/stddev&gt;&lt;median&gt;2293000.00&lt;/median&gt;&lt;percentile&gt;2691000.00&lt;/percentile&gt;&lt;max&gt;2691000.00&lt;/max&gt;&lt;min&gt;1500000.00&lt;/min&gt;&lt;/buy&gt;&lt;sell&gt;&lt;volume&gt;3241&lt;/volume&gt;&lt;avg&gt;3534476.09&lt;/avg&gt;&lt;stddev&gt;960268.08&lt;/stddev&gt;&lt;median&gt;3371500.00&lt;/median&gt;&lt;percentile&gt;3351187.85&lt;/percentile&gt;&lt;max&gt;9500000.00&lt;/max&gt;&lt;min&gt;3330000.00&lt;/min&gt;&lt;/sell&gt;&lt;/type&gt;&lt;type id="13003"&gt;&lt;buy&gt;&lt;volume&gt;390&lt;/volume&gt;&lt;avg&gt;1308161.54&lt;/avg&gt;&lt;stddev&gt;117399.60&lt;/stddev&gt;&lt;median&gt;1393000.00&lt;/median&gt;&lt;percentile&gt;1406000.00&lt;/percentile&gt;&lt;max&gt;1406000.00&lt;/max&gt;&lt;min&gt;1130000.00&lt;/min&gt;&lt;/buy&gt;&lt;sell&gt;&lt;volume&gt;3860&lt;/volume&gt;&lt;avg&gt;1739898.19&lt;/avg&gt;&lt;stddev&gt;262454.77&lt;/stddev&gt;&lt;median&gt;1771000.00&lt;/median&gt;&lt;percentile&gt;1547500.00&lt;/percentile&gt;&lt;max&gt;2473000.00&lt;/max&gt;&lt;min&gt;1547000.00&lt;/min&gt;&lt;/sell&gt;&lt;/type&gt;&lt;type id="13001"&gt;&lt;buy&gt;&lt;volume&gt;237&lt;/volume&gt;&lt;avg&gt;1876206.75&lt;/avg&gt;&lt;stddev&gt;105410.08&lt;/stddev&gt;&lt;median&gt;1925000.00&lt;/median&gt;&lt;percentile&gt;1927000.00&lt;/percentile&gt;&lt;max&gt;1927000.00&lt;/max&gt;&lt;min&gt;1635000.00&lt;/min&gt;&lt;/buy&gt;&lt;sell&gt;&lt;volume&gt;1348&lt;/volume&gt;&lt;avg&gt;2555725.52&lt;/avg&gt;&lt;stddev&gt;620108.28&lt;/stddev&gt;&lt;median&gt;2625000.00&lt;/median&gt;&lt;percentile&gt;2313000.00&lt;/percentile&gt;&lt;max&gt;4942000.00&lt;/max&gt;&lt;min&gt;2313000.00&lt;/min&gt;&lt;/sell&gt;&lt;/type&gt;&lt;type id="1541"&gt;&lt;buy&gt;&lt;volume&gt;700&lt;/volume&gt;&lt;avg&gt;526600.00&lt;/avg&gt;&lt;stddev&gt;3959.80&lt;/stddev&gt;&lt;median&gt;525000.00&lt;/median&gt;&lt;percentile&gt;530600.00&lt;/percentile&gt;&lt;max&gt;530600.00&lt;/max&gt;&lt;min&gt;525000.00&lt;/min&gt;&lt;/buy&gt;&lt;sell&gt;&lt;volume&gt;4075&lt;/volume&gt;&lt;avg&gt;931917.06&lt;/avg&gt;&lt;stddev&gt;239631.77&lt;/stddev&gt;&lt;median&gt;691300.00&lt;/median&gt;&lt;percentile&gt;578723.08&lt;/percentile&gt;&lt;max&gt;1599000.00&lt;/max&gt;&lt;min&gt;578700.00&lt;/min&gt;&lt;/sell&gt;&lt;/type&gt;&lt;type id="1355"&gt;&lt;buy&gt;&lt;volume&gt;653&lt;/volume&gt;&lt;avg&gt;623203.68&lt;/avg&gt;&lt;stddev&gt;233357.30&lt;/stddev&gt;&lt;median&gt;646600.00&lt;/median&gt;&lt;percentile&gt;646600.00&lt;/percentile&gt;&lt;max&gt;646600.00&lt;/max&gt;&lt;min&gt;150000.00&lt;/min&gt;&lt;/buy&gt;&lt;sell&gt;&lt;volume&gt;3173&lt;/volume&gt;&lt;avg&gt;779629.31&lt;/avg&gt;&lt;stddev&gt;48877.25&lt;/stddev&gt;&lt;median&gt;757300.00&lt;/median&gt;&lt;percentile&gt;735799.59&lt;/percentile&gt;&lt;max&gt;863600.00&lt;/max&gt;&lt;min&gt;735700.00&lt;/min&gt;&lt;/sell&gt;&lt;/type&gt;&lt;type id="25861"&gt;&lt;buy&gt;&lt;volume&gt;6488&lt;/volume&gt;&lt;avg&gt;19269.26&lt;/avg&gt;&lt;stddev&gt;8538.33&lt;/stddev&gt;&lt;median&gt;15640.00&lt;/median&gt;&lt;percentile&gt;31775.24&lt;/percentile&gt;&lt;max&gt;31800.00&lt;/max&gt;&lt;min&gt;10000.00&lt;/min&gt;&lt;/buy&gt;&lt;sell&gt;&lt;volume&gt;22953&lt;/volume&gt;&lt;avg&gt;55443.25&lt;/avg&gt;&lt;stddev&gt;4175.84&lt;/stddev&gt;&lt;median&gt;54940.00&lt;/median&gt;&lt;percentile&gt;49922.35&lt;/percentile&gt;&lt;max&gt;65000.00&lt;/max&gt;&lt;min&gt;48000.00&lt;/min&gt;&lt;/sell&gt;&lt;/type&gt;&lt;type id="30836"&gt;&lt;buy&gt;&lt;volume&gt;763&lt;/volume&gt;&lt;avg&gt;711032.90&lt;/avg&gt;&lt;stddev&gt;117751.63&lt;/stddev&gt;&lt;median&gt;735500.00&lt;/median&gt;&lt;percentile&gt;765000.00&lt;/percentile&gt;&lt;max&gt;765000.00&lt;/max&gt;&lt;min&gt;478400.00&lt;/min&gt;&lt;/buy&gt;&lt;sell&gt;&lt;volume&gt;3072&lt;/volume&gt;&lt;avg&gt;1051229.88&lt;/avg&gt;&lt;stddev&gt;318256.14&lt;/stddev&gt;&lt;median&gt;1000000.00&lt;/median&gt;&lt;percentile&gt;837784.32&lt;/percentile&gt;&lt;max&gt;2984000.00&lt;/max&gt;&lt;min&gt;837600.00&lt;/min&gt;&lt;/sell&gt;&lt;/type&gt;&lt;type id="4403"&gt;&lt;buy&gt;&lt;volume&gt;1980&lt;/volume&gt;&lt;avg&gt;949314.14&lt;/avg&gt;&lt;stddev&gt;225531.59&lt;/stddev&gt;&lt;median&gt;698350.00&lt;/median&gt;&lt;percentile&gt;1120387.10&lt;/percentile&gt;&lt;max&gt;1140000.00&lt;/max&gt;&lt;min&gt;500000.00&lt;/min&gt;&lt;/buy&gt;&lt;sell&gt;&lt;volume&gt;1131&lt;/volume&gt;&lt;avg&gt;1590168.88&lt;/avg&gt;&lt;stddev&gt;167530.35&lt;/stddev&gt;&lt;median&gt;1602500.00&lt;/median&gt;&lt;percentile&gt;1370939.39&lt;/percentile&gt;&lt;max&gt;1990000.00&lt;/max&gt;&lt;min&gt;1369000.00&lt;/min&gt;&lt;/sell&gt;&lt;/type&gt;&lt;type id="20351"&gt;&lt;buy&gt;&lt;volume&gt;415&lt;/volume&gt;&lt;avg&gt;2719373.49&lt;/avg&gt;&lt;stddev&gt;113057.63&lt;/stddev&gt;&lt;median&gt;2806000.00&lt;/median&gt;&lt;percentile&gt;2811066.67&lt;/percentile&gt;&lt;max&gt;2812000.00&lt;/max&gt;&lt;min&gt;2484000.00&lt;/min&gt;&lt;/buy&gt;&lt;sell&gt;&lt;volume&gt;1912&lt;/volume&gt;&lt;avg&gt;3489882.85&lt;/avg&gt;&lt;stddev&gt;248968.10&lt;/stddev&gt;&lt;median&gt;3681000.00&lt;/median&gt;&lt;percentile&gt;3180286.52&lt;/percentile&gt;&lt;max&gt;3784000.00&lt;/max&gt;&lt;min&gt;3179000.00&lt;/min&gt;&lt;/sell&gt;&lt;/type&gt;&lt;type id="20353"&gt;&lt;buy&gt;&lt;volume&gt;469&lt;/volume&gt;&lt;avg&gt;4348360.34&lt;/avg&gt;&lt;stddev&gt;302215.00&lt;/stddev&gt;&lt;median&gt;4088000.00&lt;/median&gt;&lt;percentile&gt;4685000.00&lt;/percentile&gt;&lt;max&gt;4685000.00&lt;/max&gt;&lt;min&gt;4008000.00&lt;/min&gt;&lt;/buy&gt;&lt;sell&gt;&lt;volume&gt;3008&lt;/volume&gt;&lt;avg&gt;5934117.35&lt;/avg&gt;&lt;stddev&gt;1065403.26&lt;/stddev&gt;&lt;median&gt;5696000.00&lt;/median&gt;&lt;percentile&gt;5286932.84&lt;/percentile&gt;&lt;max&gt;8531000.00&lt;/max&gt;&lt;min&gt;5286000.00&lt;/min&gt;&lt;/sell&gt;&lt;/type&gt;&lt;type id="33101"&gt;&lt;buy&gt;&lt;volume&gt;3323&lt;/volume&gt;&lt;avg&gt;732960.79&lt;/avg&gt;&lt;stddev&gt;239792.06&lt;/stddev&gt;&lt;median&gt;766900.00&lt;/median&gt;&lt;percentile&gt;985714.67&lt;/percentile&gt;&lt;max&gt;1105000.00&lt;/max&gt;&lt;min&gt;302100.00&lt;/min&gt;&lt;/buy&gt;&lt;sell&gt;&lt;volume&gt;1571&lt;/volume&gt;&lt;avg&gt;2122012.09&lt;/avg&gt;&lt;stddev&gt;632288.61&lt;/stddev&gt;&lt;median&gt;2235000.00&lt;/median&gt;&lt;percentile&gt;1290841.12&lt;/percentile&gt;&lt;max&gt;3740000.00&lt;/max&gt;&lt;min&gt;1290000.00&lt;/min&gt;&lt;/sell&gt;&lt;/type&gt;&lt;type id="3530"&gt;&lt;buy&gt;&lt;volume&gt;551&lt;/volume&gt;&lt;avg&gt;1214816.70&lt;/avg&gt;&lt;stddev&gt;223823.37&lt;/stddev&gt;&lt;median&gt;1291500.00&lt;/median&gt;&lt;percentile&gt;1316000.00&lt;/percentile&gt;&lt;max&gt;1316000.00&lt;/max&gt;&lt;min&gt;600000.00&lt;/min&gt;&lt;/buy&gt;&lt;sell&gt;&lt;volume&gt;2381&lt;/volume&gt;&lt;avg&gt;1734509.45&lt;/avg&gt;&lt;stddev&gt;328433.39&lt;/stddev&gt;&lt;median&gt;1590000.00&lt;/median&gt;&lt;percentile&gt;1538675.68&lt;/percentile&gt;&lt;max&gt;2900000.00&lt;/max&gt;&lt;min&gt;1535000.00&lt;/min&gt;&lt;/sell&gt;&lt;/type&gt;&lt;type id="33076"&gt;&lt;buy&gt;&lt;volume&gt;44491&lt;/volume&gt;&lt;avg&gt;12505.82&lt;/avg&gt;&lt;stddev&gt;1551.70&lt;/stddev&gt;&lt;median&gt;12980.00&lt;/median&gt;&lt;percentile&gt;15062.86&lt;/percentile&gt;&lt;max&gt;15070.00&lt;/max&gt;&lt;min&gt;10000.00&lt;/min&gt;&lt;/buy&gt;&lt;sell&gt;&lt;volume&gt;8556&lt;/volume&gt;&lt;avg&gt;26707.54&lt;/avg&gt;&lt;stddev&gt;12066.56&lt;/stddev&gt;&lt;median&gt;21960.00&lt;/median&gt;&lt;percentile&gt;20798.37&lt;/percentile&gt;&lt;max&gt;90000.00&lt;/max&gt;&lt;min&gt;20770.00&lt;/min&gt;&lt;/sell&gt;&lt;/type&gt;&lt;type id="1306"&gt;&lt;buy&gt;&lt;volume&gt;2253&lt;/volume&gt;&lt;avg&gt;205780.87&lt;/avg&gt;&lt;stddev&gt;18162.40&lt;/stddev&gt;&lt;median&gt;208000.00&lt;/median&gt;&lt;percentile&gt;210293.33&lt;/percentile&gt;&lt;max&gt;216400.00&lt;/max&gt;&lt;min&gt;150200.00&lt;/min&gt;&lt;/buy&gt;&lt;sell&gt;&lt;volume&gt;1607&lt;/volume&gt;&lt;avg&gt;415600.68&lt;/avg&gt;&lt;stddev&gt;57704.91&lt;/stddev&gt;&lt;median&gt;386400.00&lt;/median&gt;&lt;percentile&gt;385400.00&lt;/percentile&gt;&lt;max&gt;537400.00&lt;/max&gt;&lt;min&gt;385400.00&lt;/min&gt;&lt;/sell&gt;&lt;/type&gt;&lt;type id="2046"&gt;&lt;buy&gt;&lt;volume&gt;205450&lt;/volume&gt;&lt;avg&gt;3329.03&lt;/avg&gt;&lt;stddev&gt;2194.26&lt;/stddev&gt;&lt;median&gt;3200.00&lt;/median&gt;&lt;percentile&gt;3329.03&lt;/percentile&gt;&lt;max&gt;9205.00&lt;/max&gt;&lt;min&gt;3200.00&lt;/min&gt;&lt;/buy&gt;&lt;sell&gt;&lt;volume&gt;30653&lt;/volume&gt;&lt;avg&gt;42956.31&lt;/avg&gt;&lt;stddev&gt;15438.36&lt;/stddev&gt;&lt;median&gt;47630.00&lt;/median&gt;&lt;percentile&gt;11971.70&lt;/percentile&gt;&lt;max&gt;47640.00&lt;/max&gt;&lt;min&gt;11260.00&lt;/min&gt;&lt;/sell&gt;&lt;/type&gt;&lt;type id="47255"&gt;&lt;buy&gt;&lt;volume&gt;18400&lt;/volume&gt;&lt;avg&gt;8913.49&lt;/avg&gt;&lt;stddev&gt;1270.23&lt;/stddev&gt;&lt;median&gt;9605.00&lt;/median&gt;&lt;percentile&gt;9607.00&lt;/percentile&gt;&lt;max&gt;9607.00&lt;/max&gt;&lt;min&gt;6027.00&lt;/min&gt;&lt;/buy&gt;&lt;sell&gt;&lt;volume&gt;4869&lt;/volume&gt;&lt;avg&gt;32693.42&lt;/avg&gt;&lt;stddev&gt;19052.64&lt;/stddev&gt;&lt;median&gt;19050.00&lt;/median&gt;&lt;percentile&gt;18459.17&lt;/percentile&gt;&lt;max&gt;79980.00&lt;/max&gt;&lt;min&gt;18450.00&lt;/min&gt;&lt;/sell&gt;&lt;/type&gt;&lt;type id="5839"&gt;&lt;buy&gt;&lt;volume&gt;1427&lt;/volume&gt;&lt;avg&gt;1546209.18&lt;/avg&gt;&lt;stddev&gt;505216.47&lt;/stddev&gt;&lt;median&gt;1702000.00&lt;/median&gt;&lt;percentile&gt;1942250.00&lt;/percentile&gt;&lt;max&gt;1943000.00&lt;/max&gt;&lt;min&gt;600000.00&lt;/min&gt;&lt;/buy&gt;&lt;sell&gt;&lt;volume&gt;2900&lt;/volume&gt;&lt;avg&gt;2418227.24&lt;/avg&gt;&lt;stddev&gt;214857.30&lt;/stddev&gt;&lt;median&gt;2373500.00&lt;/median&gt;&lt;percentile&gt;2296991.17&lt;/percentile&gt;&lt;max&gt;3252000.00&lt;/max&gt;&lt;min&gt;2296000.00&lt;/min&gt;&lt;/sell&gt;&lt;/type&gt;&lt;type id="47257"&gt;&lt;buy&gt;&lt;volume&gt;1908&lt;/volume&gt;&lt;avg&gt;343988.47&lt;/avg&gt;&lt;stddev&gt;34948.66&lt;/stddev&gt;&lt;median&gt;326700.00&lt;/median&gt;&lt;percentile&gt;386200.00&lt;/percentile&gt;&lt;max&gt;386200.00&lt;/max&gt;&lt;min&gt;300900.00&lt;/min&gt;&lt;/buy&gt;&lt;sell&gt;&lt;volume&gt;11500&lt;/volume&gt;&lt;avg&gt;472362.06&lt;/avg&gt;&lt;stddev&gt;51785.54&lt;/stddev&gt;&lt;median&gt;470700.00&lt;/median&gt;&lt;percentile&gt;461776.87&lt;/percentile&gt;&lt;max&gt;605300.00&lt;/max&gt;&lt;min&gt;461600.00&lt;/min&gt;&lt;/sell&gt;&lt;/type&gt;&lt;type id="2048"&gt;&lt;buy&gt;&lt;volume&gt;5150&lt;/volume&gt;&lt;avg&gt;354970.70&lt;/avg&gt;&lt;stddev&gt;126230.26&lt;/stddev&gt;&lt;median&gt;384700.00&lt;/median&gt;&lt;percentile&gt;394150.00&lt;/percentile&gt;&lt;max&gt;400000.00&lt;/max&gt;&lt;min&gt;75000.00&lt;/min&gt;&lt;/buy&gt;&lt;sell&gt;&lt;volume&gt;31597&lt;/volume&gt;&lt;avg&gt;481788.12&lt;/avg&gt;&lt;stddev&gt;92938.63&lt;/stddev&gt;&lt;median&gt;488100.00&lt;/median&gt;&lt;percentile&gt;458790.99&lt;/percentile&gt;&lt;max&gt;1200000.00&lt;/max&gt;&lt;min&gt;458600.00&lt;/min&gt;&lt;/sell&gt;&lt;/type&gt;&lt;type id="11269"&gt;&lt;buy&gt;&lt;volume&gt;2042&lt;/volume&gt;&lt;avg&gt;670008.42&lt;/avg&gt;&lt;stddev&gt;248558.51&lt;/stddev&gt;&lt;median&gt;714850.00&lt;/median&gt;&lt;percentile&gt;826400.00&lt;/percentile&gt;&lt;max&gt;826400.00&lt;/max&gt;&lt;min&gt;227500.00&lt;/min&gt;&lt;/buy&gt;&lt;sell&gt;&lt;volume&gt;4159&lt;/volume&gt;&lt;avg&gt;1252683.02&lt;/avg&gt;&lt;stddev&gt;206169.33&lt;/stddev&gt;&lt;median&gt;1011000.00&lt;/median&gt;&lt;percentile&gt;979892.01&lt;/percentile&gt;&lt;max&gt;1999000.00&lt;/max&gt;&lt;min&gt;979800.00&lt;/min&gt;&lt;/sell&gt;&lt;/type&gt;&lt;type id="15729"&gt;&lt;buy&gt;&lt;volume&gt;93&lt;/volume&gt;&lt;avg&gt;22314516.13&lt;/avg&gt;&lt;stddev&gt;1300384.56&lt;/stddev&gt;&lt;median&gt;21685000.00&lt;/median&gt;&lt;percentile&gt;23300000.00&lt;/percentile&gt;&lt;max&gt;23300000.00&lt;/max&gt;&lt;min&gt;20000000.00&lt;/min&gt;&lt;/buy&gt;&lt;sell&gt;&lt;volume&gt;817&lt;/volume&gt;&lt;avg&gt;27492937.58&lt;/avg&gt;&lt;stddev&gt;2232326.49&lt;/stddev&gt;&lt;median&gt;26800000.00&lt;/median&gt;&lt;percentile&gt;25700952.38&lt;/percentile&gt;&lt;max&gt;35000000.00&lt;/max&gt;&lt;min&gt;25670000.00&lt;/min&gt;&lt;/sell&gt;&lt;/type&gt;&lt;type id="1317"&gt;&lt;buy&gt;&lt;volume&gt;23000&lt;/volume&gt;&lt;avg&gt;1133.57&lt;/avg&gt;&lt;stddev&gt;483.62&lt;/stddev&gt;&lt;median&gt;1610.00&lt;/median&gt;&lt;percentile&gt;1631.50&lt;/percentile&gt;&lt;max&gt;1651.00&lt;/max&gt;&lt;min&gt;520.20&lt;/min&gt;&lt;/buy&gt;&lt;sell&gt;&lt;volume&gt;48425&lt;/volume&gt;&lt;avg&gt;17395.47&lt;/avg&gt;&lt;stddev&gt;4458.96&lt;/stddev&gt;&lt;median&gt;18455.00&lt;/median&gt;&lt;percentile&gt;9114.41&lt;/percentile&gt;&lt;max&gt;19000.00&lt;/max&gt;&lt;min&gt;4100.00&lt;/min&gt;&lt;/sell&gt;&lt;/type&gt;&lt;type id="1319"&gt;&lt;buy&gt;&lt;volume&gt;3891&lt;/volume&gt;&lt;avg&gt;285764.12&lt;/avg&gt;&lt;stddev&gt;75823.85&lt;/stddev&gt;&lt;median&gt;300000.00&lt;/median&gt;&lt;percentile&gt;370802.00&lt;/percentile&gt;&lt;max&gt;370900.00&lt;/max&gt;&lt;min&gt;150200.00&lt;/min&gt;&lt;/buy&gt;&lt;sell&gt;&lt;volume&gt;12816&lt;/volume&gt;&lt;avg&gt;428975.37&lt;/avg&gt;&lt;stddev&gt;52273.93&lt;/stddev&gt;&lt;median&gt;414700.00&lt;/median&gt;&lt;percentile&gt;406105.90&lt;/percentile&gt;&lt;max&gt;798900.00&lt;/max&gt;&lt;min&gt;406000.00&lt;/min&gt;&lt;/sell&gt;&lt;/type&gt;&lt;type id="2605"&gt;&lt;buy&gt;&lt;volume&gt;5569&lt;/volume&gt;&lt;avg&gt;232348.86&lt;/avg&gt;&lt;stddev&gt;28965.77&lt;/stddev&gt;&lt;median&gt;238200.00&lt;/median&gt;&lt;percentile&gt;240000.00&lt;/percentile&gt;&lt;max&gt;240000.00&lt;/max&gt;&lt;min&gt;150300.00&lt;/min&gt;&lt;/buy&gt;&lt;sell&gt;&lt;volume&gt;13685&lt;/volume&gt;&lt;avg&gt;334252.85&lt;/avg&gt;&lt;stddev&gt;121697.27&lt;/stddev&gt;&lt;median&gt;293300.00&lt;/median&gt;&lt;percentile&gt;269398.80&lt;/percentile&gt;&lt;max&gt;779300.00&lt;/max&gt;&lt;min&gt;269300.00&lt;/min&gt;&lt;/sell&gt;&lt;/type&gt;&lt;type id="1335"&gt;&lt;buy&gt;&lt;volume&gt;1693&lt;/volume&gt;&lt;avg&gt;292718.96&lt;/avg&gt;&lt;stddev&gt;62338.24&lt;/stddev&gt;&lt;median&gt;299450.00&lt;/median&gt;&lt;percentile&gt;305600.00&lt;/percentile&gt;&lt;max&gt;305600.00&lt;/max&gt;&lt;min&gt;150000.00&lt;/min&gt;&lt;/buy&gt;&lt;sell&gt;&lt;volume&gt;11599&lt;/volume&gt;&lt;avg&gt;623910.72&lt;/avg&gt;&lt;stddev&gt;69889.83&lt;/stddev&gt;&lt;median&gt;778800.00&lt;/median&gt;&lt;percentile&gt;330134.98&lt;/percentile&gt;&lt;max&gt;778800.00&lt;/max&gt;&lt;min&gt;305700.00&lt;/min&gt;&lt;/sell&gt;&lt;/type&gt;&lt;type id="5955"&gt;&lt;buy&gt;&lt;volume&gt;9961&lt;/volume&gt;&lt;avg&gt;137983.87&lt;/avg&gt;&lt;stddev&gt;11437.98&lt;/stddev&gt;&lt;median&gt;141900.00&lt;/median&gt;&lt;percentile&gt;143300.00&lt;/percentile&gt;&lt;max&gt;143300.00&lt;/max&gt;&lt;min&gt;114300.00&lt;/min&gt;&lt;/buy&gt;&lt;sell&gt;&lt;volume&gt;2620&lt;/volume&gt;&lt;avg&gt;170266.79&lt;/avg&gt;&lt;stddev&gt;3966.82&lt;/stddev&gt;&lt;median&gt;168300.00&lt;/median&gt;&lt;percentile&gt;166964.80&lt;/percentile&gt;&lt;max&gt;176000.00&lt;/max&gt;&lt;min&gt;159000.00&lt;/min&gt;&lt;/sell&gt;&lt;/type&gt;&lt;type id="35657"&gt;&lt;buy&gt;&lt;volume&gt;11440&lt;/volume&gt;&lt;avg&gt;148580.94&lt;/avg&gt;&lt;stddev&gt;6141.87&lt;/stddev&gt;&lt;median&gt;149700.00&lt;/median&gt;&lt;percentile&gt;151284.62&lt;/percentile&gt;&lt;max&gt;151700.00&lt;/max&gt;&lt;min&gt;128700.00&lt;/min&gt;&lt;/buy&gt;&lt;sell&gt;&lt;volume&gt;5171&lt;/volume&gt;&lt;avg&gt;247400.66&lt;/avg&gt;&lt;stddev&gt;32335.08&lt;/stddev&gt;&lt;median&gt;284800.00&lt;/median&gt;&lt;percentile&gt;191184.51&lt;/percentile&gt;&lt;max&gt;285100.00&lt;/max&gt;&lt;min&gt;191100.00&lt;/min&gt;&lt;/sell&gt;&lt;/type&gt;&lt;type id="6005"&gt;&lt;buy&gt;&lt;volume&gt;35370&lt;/volume&gt;&lt;avg&gt;2478.96&lt;/avg&gt;&lt;stddev&gt;922.50&lt;/stddev&gt;&lt;median&gt;3112.50&lt;/median&gt;&lt;percentile&gt;3224.78&lt;/percentile&gt;&lt;max&gt;3236.00&lt;/max&gt;&lt;min&gt;998.30&lt;/min&gt;&lt;/buy&gt;&lt;sell&gt;&lt;volume&gt;31743&lt;/volume&gt;&lt;avg&gt;34085.20&lt;/avg&gt;&lt;stddev&gt;10703.73&lt;/stddev&gt;&lt;median&gt;49990.00&lt;/median&gt;&lt;percentile&gt;6568.95&lt;/percentile&gt;&lt;max&gt;49990.00&lt;/max&gt;&lt;min&gt;6349.00&lt;/min&gt;&lt;/sell&gt;&lt;/type&gt;&lt;type id="35656"&gt;&lt;buy&gt;&lt;volume&gt;33735&lt;/volume&gt;&lt;avg&gt;8881.16&lt;/avg&gt;&lt;stddev&gt;1889.42&lt;/stddev&gt;&lt;median&gt;8851.50&lt;/median&gt;&lt;percentile&gt;9088.09&lt;/percentile&gt;&lt;max&gt;9089.00&lt;/max&gt;&lt;min&gt;4730.00&lt;/min&gt;&lt;/buy&gt;&lt;sell&gt;&lt;volume&gt;13380&lt;/volume&gt;&lt;avg&gt;14379.57&lt;/avg&gt;&lt;stddev&gt;1273.78&lt;/stddev&gt;&lt;median&gt;14295.00&lt;/median&gt;&lt;percentile&gt;13546.22&lt;/percentile&gt;&lt;max&gt;17980.00&lt;/max&gt;&lt;min&gt;13540.00&lt;/min&gt;&lt;/sell&gt;&lt;/type&gt;&lt;type id="6001"&gt;&lt;buy&gt;&lt;volume&gt;22098&lt;/volume&gt;&lt;avg&gt;28789.56&lt;/avg&gt;&lt;stddev&gt;5634.70&lt;/stddev&gt;&lt;median&gt;24500.00&lt;/median&gt;&lt;percentile&gt;41038.26&lt;/percentile&gt;&lt;max&gt;41080.00&lt;/max&gt;&lt;min&gt;21020.00&lt;/min&gt;&lt;/buy&gt;&lt;sell&gt;&lt;volume&gt;2647&lt;/volume&gt;&lt;avg&gt;103228.28&lt;/avg&gt;&lt;stddev&gt;40433.07&lt;/stddev&gt;&lt;median&gt;74980.00&lt;/median&gt;&lt;percentile&gt;61029.41&lt;/percentile&gt;&lt;max&gt;193000.00&lt;/max&gt;&lt;min&gt;55190.00&lt;/min&gt;&lt;/sell&gt;&lt;/type&gt;&lt;type id="12068"&gt;&lt;buy&gt;&lt;volume&gt;160&lt;/volume&gt;&lt;avg&gt;2905687.50&lt;/avg&gt;&lt;stddev&gt;761236.49&lt;/stddev&gt;&lt;median&gt;3400000.00&lt;/median&gt;&lt;percentile&gt;3400000.00&lt;/percentile&gt;&lt;max&gt;3400000.00&lt;/max&gt;&lt;min&gt;2081000.00&lt;/min&gt;&lt;/buy&gt;&lt;sell&gt;&lt;volume&gt;1908&lt;/volume&gt;&lt;avg&gt;4045553.98&lt;/avg&gt;&lt;stddev&gt;582877.56&lt;/stddev&gt;&lt;median&gt;4024000.00&lt;/median&gt;&lt;percentile&gt;3974174.24&lt;/percentile&gt;&lt;max&gt;7776000.00&lt;/max&gt;&lt;min&gt;3969000.00&lt;/min&gt;&lt;/sell&gt;&lt;/type&gt;&lt;type id="12058"&gt;&lt;buy&gt;&lt;volume&gt;2071&lt;/volume&gt;&lt;avg&gt;2235427.33&lt;/avg&gt;&lt;stddev&gt;270555.00&lt;/stddev&gt;&lt;median&gt;2178000.00&lt;/median&gt;&lt;percentile&gt;2443200.00&lt;/percentile&gt;&lt;max&gt;2500000.00&lt;/max&gt;&lt;min&gt;1590000.00&lt;/min&gt;&lt;/buy&gt;&lt;sell&gt;&lt;volume&gt;1821&lt;/volume&gt;&lt;avg&gt;2966876.99&lt;/avg&gt;&lt;stddev&gt;391533.63&lt;/stddev&gt;&lt;median&gt;2821000.00&lt;/median&gt;&lt;percentile&gt;2715898.31&lt;/percentile&gt;&lt;max&gt;4331000.00&lt;/max&gt;&lt;min&gt;2715000.00&lt;/min&gt;&lt;/sell&gt;&lt;/type&gt;&lt;type id="438"&gt;&lt;buy&gt;&lt;volume&gt;1198&lt;/volume&gt;&lt;avg&gt;1727342.24&lt;/avg&gt;&lt;stddev&gt;475469.31&lt;/stddev&gt;&lt;median&gt;1941000.00&lt;/median&gt;&lt;percentile&gt;2056043.48&lt;/percentile&gt;&lt;max&gt;2058000.00&lt;/max&gt;&lt;min&gt;1002000.00&lt;/min&gt;&lt;/buy&gt;&lt;sell&gt;&lt;volume&gt;2369&lt;/volume&gt;&lt;avg&gt;2373109.75&lt;/avg&gt;&lt;stddev&gt;184409.01&lt;/stddev&gt;&lt;median&gt;2361000.00&lt;/median&gt;&lt;percentile&gt;2299960.32&lt;/percentile&gt;&lt;max&gt;3000000.00&lt;/max&gt;&lt;min&gt;2294000.00&lt;/min&gt;&lt;/sell&gt;&lt;/type&gt;&lt;type id="4383"&gt;&lt;buy&gt;&lt;volume&gt;225&lt;/volume&gt;&lt;avg&gt;1856844.44&lt;/avg&gt;&lt;stddev&gt;403897.84&lt;/stddev&gt;&lt;median&gt;1983500.00&lt;/median&gt;&lt;percentile&gt;2010000.00&lt;/percentile&gt;&lt;max&gt;2010000.00&lt;/max&gt;&lt;min&gt;1000000.00&lt;/min&gt;&lt;/buy&gt;&lt;sell&gt;&lt;volume&gt;1378&lt;/volume&gt;&lt;avg&gt;2418989.84&lt;/avg&gt;&lt;stddev&gt;271922.20&lt;/stddev&gt;&lt;median&gt;2329000.00&lt;/median&gt;&lt;percentile&gt;2185763.71&lt;/percentile&gt;&lt;max&gt;3200000.00&lt;/max&gt;&lt;min&gt;2184000.00&lt;/min&gt;&lt;/sell&gt;&lt;/type&gt;&lt;type id="33915"&gt;&lt;buy&gt;&lt;volume&gt;630&lt;/volume&gt;&lt;avg&gt;418182.54&lt;/avg&gt;&lt;stddev&gt;66480.16&lt;/stddev&gt;&lt;median&gt;409400.00&lt;/median&gt;&lt;percentile&gt;444200.00&lt;/percentile&gt;&lt;max&gt;444200.00&lt;/max&gt;&lt;min&gt;235900.00&lt;/min&gt;&lt;/buy&gt;&lt;sell&gt;&lt;volume&gt;449&lt;/volume&gt;&lt;avg&gt;586844.77&lt;/avg&gt;&lt;stddev&gt;61536.44&lt;/stddev&gt;&lt;median&gt;573800.00&lt;/median&gt;&lt;percentile&gt;519900.00&lt;/percentile&gt;&lt;max&gt;709900.00&lt;/max&gt;&lt;min&gt;519900.00&lt;/min&gt;&lt;/sell&gt;&lt;/type&gt;&lt;type id="35662"&gt;&lt;buy&gt;&lt;volume&gt;12884&lt;/volume&gt;&lt;avg&gt;560029.84&lt;/avg&gt;&lt;stddev&gt;168915.23&lt;/stddev&gt;&lt;median&gt;568400.00&lt;/median&gt;&lt;percentile&gt;569545.30&lt;/percentile&gt;&lt;max&gt;569600.00&lt;/max&gt;&lt;min&gt;232000.00&lt;/min&gt;&lt;/buy&gt;&lt;sell&gt;&lt;volume&gt;2356&lt;/volume&gt;&lt;avg&gt;834800.34&lt;/avg&gt;&lt;stddev&gt;144290.38&lt;/stddev&gt;&lt;median&gt;725000.00&lt;/median&gt;&lt;percentile&gt;643936.67&lt;/percentile&gt;&lt;max&gt;1063000.00&lt;/max&gt;&lt;min&gt;634900.00&lt;/min&gt;&lt;/sell&gt;&lt;/type&gt;&lt;type id="5975"&gt;&lt;buy&gt;&lt;volume&gt;60200&lt;/volume&gt;&lt;avg&gt;8975.92&lt;/avg&gt;&lt;stddev&gt;35.36&lt;/stddev&gt;&lt;median&gt;8951.00&lt;/median&gt;&lt;percentile&gt;9001.00&lt;/percentile&gt;&lt;max&gt;9001.00&lt;/max&gt;&lt;min&gt;8951.00&lt;/min&gt;&lt;/buy&gt;&lt;sell&gt;&lt;volume&gt;14558&lt;/volume&gt;&lt;avg&gt;25654.52&lt;/avg&gt;&lt;stddev&gt;7421.96&lt;/stddev&gt;&lt;median&gt;25800.00&lt;/median&gt;&lt;percentile&gt;17904.79&lt;/percentile&gt;&lt;max&gt;50040.00&lt;/max&gt;&lt;min&gt;17900.00&lt;/min&gt;&lt;/sell&gt;&lt;/type&gt;&lt;type id="35660"&gt;&lt;buy&gt;&lt;volume&gt;40400&lt;/volume&gt;&lt;avg&gt;9437.38&lt;/avg&gt;&lt;stddev&gt;786.17&lt;/stddev&gt;&lt;median&gt;9081.00&lt;/median&gt;&lt;percentile&gt;10810.00&lt;/percentile&gt;&lt;max&gt;10810.00&lt;/max&gt;&lt;min&gt;9081.00&lt;/min&gt;&lt;/buy&gt;&lt;sell&gt;&lt;volume&gt;20419&lt;/volume&gt;&lt;avg&gt;19432.75&lt;/avg&gt;&lt;stddev&gt;7695.12&lt;/stddev&gt;&lt;median&gt;16575.00&lt;/median&gt;&lt;percentile&gt;16368.75&lt;/percentile&gt;&lt;max&gt;40970.00&lt;/max&gt;&lt;min&gt;16320.00&lt;/min&gt;&lt;/sell&gt;&lt;/type&gt;&lt;type id="35659"&gt;&lt;buy&gt;&lt;volume&gt;119424&lt;/volume&gt;&lt;avg&gt;7486.42&lt;/avg&gt;&lt;stddev&gt;4884.77&lt;/stddev&gt;&lt;median&gt;5003.00&lt;/median&gt;&lt;percentile&gt;23519.10&lt;/percentile&gt;&lt;max&gt;24100.00&lt;/max&gt;&lt;min&gt;5003.00&lt;/min&gt;&lt;/buy&gt;&lt;sell&gt;&lt;volume&gt;6138&lt;/volume&gt;&lt;avg&gt;52688.48&lt;/avg&gt;&lt;stddev&gt;476067.68&lt;/stddev&gt;&lt;median&gt;33600.00&lt;/median&gt;&lt;percentile&gt;32609.95&lt;/percentile&gt;&lt;max&gt;2777000.00&lt;/max&gt;&lt;min&gt;32600.00&lt;/min&gt;&lt;/sell&gt;&lt;/type&gt;&lt;type id="5971"&gt;&lt;buy&gt;&lt;volume&gt;25500&lt;/volume&gt;&lt;avg&gt;11005.29&lt;/avg&gt;&lt;stddev&gt;1917.61&lt;/stddev&gt;&lt;median&gt;10500.00&lt;/median&gt;&lt;percentile&gt;14070.00&lt;/percentile&gt;&lt;max&gt;14070.00&lt;/max&gt;&lt;min&gt;10000.00&lt;/min&gt;&lt;/buy&gt;&lt;sell&gt;&lt;volume&gt;20750&lt;/volume&gt;&lt;avg&gt;38026.54&lt;/avg&gt;&lt;stddev&gt;32089.38&lt;/stddev&gt;&lt;median&gt;20000.00&lt;/median&gt;&lt;percentile&gt;19532.54&lt;/percentile&gt;&lt;max&gt;150000.00&lt;/max&gt;&lt;min&gt;18100.00&lt;/min&gt;&lt;/sell&gt;&lt;/type&gt;&lt;type id="35658"&gt;&lt;buy&gt;&lt;volume&gt;15018&lt;/volume&gt;&lt;avg&gt;28347.27&lt;/avg&gt;&lt;stddev&gt;9955.56&lt;/stddev&gt;&lt;median&gt;30105.00&lt;/median&gt;&lt;percentile&gt;37142.44&lt;/percentile&gt;&lt;max&gt;37180.00&lt;/max&gt;&lt;min&gt;6011.00&lt;/min&gt;&lt;/buy&gt;&lt;sell&gt;&lt;volume&gt;5557&lt;/volume&gt;&lt;avg&gt;57203.08&lt;/avg&gt;&lt;stddev&gt;8784.01&lt;/stddev&gt;&lt;median&gt;51380.00&lt;/median&gt;&lt;percentile&gt;47152.92&lt;/percentile&gt;&lt;max&gt;83050.00&lt;/max&gt;&lt;min&gt;41000.00&lt;/min&gt;&lt;/sell&gt;&lt;/type&gt;&lt;type id="5973"&gt;&lt;buy&gt;&lt;volume&gt;5473&lt;/volume&gt;&lt;avg&gt;171625.56&lt;/avg&gt;&lt;stddev&gt;78791.78&lt;/stddev&gt;&lt;median&gt;210950.00&lt;/median&gt;&lt;percentile&gt;256300.00&lt;/percentile&gt;&lt;max&gt;256300.00&lt;/max&gt;&lt;min&gt;65100.00&lt;/min&gt;&lt;/buy&gt;&lt;sell&gt;&lt;volume&gt;6735&lt;/volume&gt;&lt;avg&gt;378388.00&lt;/avg&gt;&lt;stddev&gt;27643.00&lt;/stddev&gt;&lt;median&gt;368550.00&lt;/median&gt;&lt;percentile&gt;334500.00&lt;/percentile&gt;&lt;max&gt;492800.00&lt;/max&gt;&lt;min&gt;334500.00&lt;/min&gt;&lt;/sell&gt;&lt;/type&gt;&lt;type id="440"&gt;&lt;buy&gt;&lt;volume&gt;830&lt;/volume&gt;&lt;avg&gt;3368068.67&lt;/avg&gt;&lt;stddev&gt;47841.36&lt;/stddev&gt;&lt;median&gt;3367500.00&lt;/median&gt;&lt;percentile&gt;3490000.00&lt;/percentile&gt;&lt;max&gt;3490000.00&lt;/max&gt;&lt;min&gt;3300000.00&lt;/min&gt;&lt;/buy&gt;&lt;sell&gt;&lt;volume&gt;953&lt;/volume&gt;&lt;avg&gt;4728498.43&lt;/avg&gt;&lt;stddev&gt;10654.16&lt;/stddev&gt;&lt;median&gt;4728500.00&lt;/median&gt;&lt;percentile&gt;4715000.00&lt;/percentile&gt;&lt;max&gt;4750000.00&lt;/max&gt;&lt;min&gt;4715000.00&lt;/min&gt;&lt;/sell&gt;&lt;/type&gt;&lt;type id="1405"&gt;&lt;buy&gt;&lt;volume&gt;3171&lt;/volume&gt;&lt;avg&gt;345979.97&lt;/avg&gt;&lt;stddev&gt;43401.71&lt;/stddev&gt;&lt;median&gt;350850.00&lt;/median&gt;&lt;percentile&gt;352400.00&lt;/percentile&gt;&lt;max&gt;352400.00&lt;/max&gt;&lt;min&gt;200000.00&lt;/min&gt;&lt;/buy&gt;&lt;sell&gt;&lt;volume&gt;18862&lt;/volume&gt;&lt;avg&gt;446921.45&lt;/avg&gt;&lt;stddev&gt;46191.69&lt;/stddev&gt;&lt;median&gt;425600.00&lt;/median&gt;&lt;percentile&gt;405336.16&lt;/percentile&gt;&lt;max&gt;593400.00&lt;/max&gt;&lt;min&gt;405100.00&lt;/min&gt;&lt;/sell&gt;&lt;/type&gt;&lt;type id="58919"&gt;&lt;buy&gt;&lt;volume&gt;1471&lt;/volume&gt;&lt;avg&gt;23952.15&lt;/avg&gt;&lt;stddev&gt;3146.04&lt;/stddev&gt;&lt;median&gt;25000.00&lt;/median&gt;&lt;percentile&gt;25140.00&lt;/percentile&gt;&lt;max&gt;25140.00&lt;/max&gt;&lt;min&gt;15990.00&lt;/min&gt;&lt;/buy&gt;&lt;sell&gt;&lt;volume&gt;1520&lt;/volume&gt;&lt;avg&gt;39946.51&lt;/avg&gt;&lt;stddev&gt;35.94&lt;/stddev&gt;&lt;median&gt;39925.00&lt;/median&gt;&lt;percentile&gt;39920.00&lt;/percentile&gt;&lt;max&gt;40000.00&lt;/max&gt;&lt;min&gt;39920.00&lt;/min&gt;&lt;/sell&gt;&lt;/type&gt;&lt;type id="58972"&gt;&lt;buy&gt;&lt;volume&gt;1164&lt;/volume&gt;&lt;avg&gt;759748.02&lt;/avg&gt;&lt;stddev&gt;55312.55&lt;/stddev&gt;&lt;median&gt;780700.00&lt;/median&gt;&lt;percentile&gt;781200.00&lt;/percentile&gt;&lt;max&gt;781200.00&lt;/max&gt;&lt;min&gt;550700.00&lt;/min&gt;&lt;/buy&gt;&lt;sell&gt;&lt;volume&gt;2416&lt;/volume&gt;&lt;avg&gt;1126293.87&lt;/avg&gt;&lt;stddev&gt;387214.94&lt;/stddev&gt;&lt;median&gt;1040000.00&lt;/median&gt;&lt;percentile&gt;1017235.63&lt;/percentile&gt;&lt;max&gt;2997000.00&lt;/max&gt;&lt;min&gt;1011000.00&lt;/min&gt;&lt;/sell&gt;&lt;/type&gt;&lt;type id="1236"&gt;&lt;buy&gt;&lt;volume&gt;633&lt;/volume&gt;&lt;avg&gt;302293.36&lt;/avg&gt;&lt;stddev&gt;142083.10&lt;/stddev&gt;&lt;median&gt;202050.00&lt;/median&gt;&lt;percentile&gt;470907.35&lt;/percentile&gt;&lt;max&gt;471000.00&lt;/max&gt;&lt;min&gt;113300.00&lt;/min&gt;&lt;/buy&gt;&lt;sell&gt;&lt;volume&gt;4839&lt;/volume&gt;&lt;avg&gt;592487.13&lt;/avg&gt;&lt;stddev&gt;50114.56&lt;/stddev&gt;&lt;median&gt;577700.00&lt;/median&gt;&lt;percentile&gt;557439.54&lt;/percentile&gt;&lt;max&gt;849900.00&lt;/max&gt;&lt;min&gt;554500.00&lt;/min&gt;&lt;/sell&gt;&lt;/type&gt;&lt;type id="10998"&gt;&lt;buy&gt;&lt;volume&gt;1900&lt;/volume&gt;&lt;avg&gt;8068.53&lt;/avg&gt;&lt;stddev&gt;100.64&lt;/stddev&gt;&lt;median&gt;8008.00&lt;/median&gt;&lt;percentile&gt;8300.00&lt;/percentile&gt;&lt;max&gt;8300.00&lt;/max&gt;&lt;min&gt;8008.00&lt;/min&gt;&lt;/buy&gt;&lt;sell&gt;&lt;volume&gt;11909&lt;/volume&gt;&lt;avg&gt;18908.35&lt;/avg&gt;&lt;stddev&gt;3420.75&lt;/stddev&gt;&lt;median&gt;20335.00&lt;/median&gt;&lt;percentile&gt;12839.07&lt;/percentile&gt;&lt;max&gt;21010.00&lt;/max&gt;&lt;min&gt;8301.00&lt;/min&gt;&lt;/sell&gt;&lt;/type&gt;&lt;type id="11640"&gt;&lt;buy&gt;&lt;volume&gt;1289&lt;/volume&gt;&lt;avg&gt;571294.41&lt;/avg&gt;&lt;stddev&gt;121165.25&lt;/stddev&gt;&lt;median&gt;631050.00&lt;/median&gt;&lt;percentile&gt;632800.00&lt;/percentile&gt;&lt;max&gt;632800.00&lt;/max&gt;&lt;min&gt;216000.00&lt;/min&gt;&lt;/buy&gt;&lt;sell&gt;&lt;volume&gt;304&lt;/volume&gt;&lt;avg&gt;788218.75&lt;/avg&gt;&lt;stddev&gt;121557.01&lt;/stddev&gt;&lt;median&gt;766400.00&lt;/median&gt;&lt;percentile&gt;766000.00&lt;/percentile&gt;&lt;max&gt;1141000.00&lt;/max&gt;&lt;min&gt;766000.00&lt;/min&gt;&lt;/sell&gt;&lt;/type&gt;&lt;type id="17938"&gt;&lt;buy&gt;&lt;volume&gt;4078&lt;/volume&gt;&lt;avg&gt;13710.02&lt;/avg&gt;&lt;stddev&gt;1965.17&lt;/stddev&gt;&lt;median&gt;14030.00&lt;/median&gt;&lt;percentile&gt;15080.00&lt;/percentile&gt;&lt;max&gt;15080.00&lt;/max&gt;&lt;min&gt;9712.00&lt;/min&gt;&lt;/buy&gt;&lt;sell&gt;&lt;volume&gt;10023&lt;/volume&gt;&lt;avg&gt;37030.57&lt;/avg&gt;&lt;stddev&gt;56029.15&lt;/stddev&gt;&lt;median&gt;34490.00&lt;/median&gt;&lt;percentile&gt;24667.77&lt;/percentile&gt;&lt;max&gt;234900.00&lt;/max&gt;&lt;min&gt;24560.00&lt;/min&gt;&lt;/sell&gt;&lt;/type&gt;&lt;type id="18639"&gt;&lt;buy&gt;&lt;volume&gt;700&lt;/volume&gt;&lt;avg&gt;24687.14&lt;/avg&gt;&lt;stddev&gt;240.42&lt;/stddev&gt;&lt;median&gt;24590.00&lt;/median&gt;&lt;percentile&gt;24930.00&lt;/percentile&gt;&lt;max&gt;24930.00&lt;/max&gt;&lt;min&gt;24590.00&lt;/min&gt;&lt;/buy&gt;&lt;sell&gt;&lt;volume&gt;12484&lt;/volume&gt;&lt;avg&gt;36545.42&lt;/avg&gt;&lt;stddev&gt;2008.53&lt;/stddev&gt;&lt;median&gt;39240.00&lt;/median&gt;&lt;percentile&gt;32986.17&lt;/percentile&gt;&lt;max&gt;40480.00&lt;/max&gt;&lt;min&gt;32900.00&lt;/min&gt;&lt;/sell&gt;&lt;/type&gt;&lt;type id="28758"&gt;&lt;buy&gt;&lt;volume&gt;259&lt;/volume&gt;&lt;avg&gt;24524826.25&lt;/avg&gt;&lt;stddev&gt;1892075.00&lt;/stddev&gt;&lt;median&gt;24425000.00&lt;/median&gt;&lt;percentile&gt;26677142.86&lt;/percentile&gt;&lt;max&gt;26680000.00&lt;/max&gt;&lt;min&gt;20060000.00&lt;/min&gt;&lt;/buy&gt;&lt;sell&gt;&lt;volume&gt;1126&lt;/volume&gt;&lt;avg&gt;31179555.95&lt;/avg&gt;&lt;stddev&gt;2078717.12&lt;/stddev&gt;&lt;median&gt;30350000.00&lt;/median&gt;&lt;percentile&gt;29480530.79&lt;/percentile&gt;&lt;max&gt;39400000.00&lt;/max&gt;&lt;min&gt;29290000.00&lt;/min&gt;&lt;/sell&gt;&lt;/type&gt;&lt;type id="28756"&gt;&lt;buy&gt;&lt;volume&gt;172&lt;/volume&gt;&lt;avg&gt;23193779.07&lt;/avg&gt;&lt;stddev&gt;3901856.10&lt;/stddev&gt;&lt;median&gt;22375000.00&lt;/median&gt;&lt;percentile&gt;25676666.67&lt;/percentile&gt;&lt;max&gt;25680000.00&lt;/max&gt;&lt;min&gt;12000000.00&lt;/min&gt;&lt;/buy&gt;&lt;sell&gt;&lt;volume&gt;716&lt;/volume&gt;&lt;avg&gt;30436145.25&lt;/avg&gt;&lt;stddev&gt;1189044.01&lt;/stddev&gt;&lt;median&gt;29510000.00&lt;/median&gt;&lt;percentile&gt;29446240.60&lt;/percentile&gt;&lt;max&gt;34990000.00&lt;/max&gt;&lt;min&gt;29420000.00&lt;/min&gt;&lt;/sell&gt;&lt;/type&gt;&lt;type id="33180"&gt;&lt;buy&gt;&lt;volume&gt;1850&lt;/volume&gt;&lt;avg&gt;146954.43&lt;/avg&gt;&lt;stddev&gt;28576.80&lt;/stddev&gt;&lt;median&gt;150300.00&lt;/median&gt;&lt;percentile&gt;152509.09&lt;/percentile&gt;&lt;max&gt;152600.00&lt;/max&gt;&lt;min&gt;65200.00&lt;/min&gt;&lt;/buy&gt;&lt;sell&gt;&lt;volume&gt;6986&lt;/volume&gt;&lt;avg&gt;231472.79&lt;/avg&gt;&lt;stddev&gt;28902.60&lt;/stddev&gt;&lt;median&gt;233900.00&lt;/median&gt;&lt;percentile&gt;199254.39&lt;/percentile&gt;&lt;max&gt;296000.00&lt;/max&gt;&lt;min&gt;198900.00&lt;/min&gt;&lt;/sell&gt;&lt;/type&gt;&lt;type id="10888"&gt;&lt;buy&gt;&lt;volume&gt;6650&lt;/volume&gt;&lt;avg&gt;159879.70&lt;/avg&gt;&lt;stddev&gt;100.00&lt;/stddev&gt;&lt;median&gt;159900.00&lt;/median&gt;&lt;percentile&gt;159902.91&lt;/percentile&gt;&lt;max&gt;160000.00&lt;/max&gt;&lt;min&gt;159800.00&lt;/min&gt;&lt;/buy&gt;&lt;sell&gt;&lt;volume&gt;2745&lt;/volume&gt;&lt;avg&gt;209732.60&lt;/avg&gt;&lt;stddev&gt;39267.56&lt;/stddev&gt;&lt;median&gt;195100.00&lt;/median&gt;&lt;percentile&gt;178663.22&lt;/percentile&gt;&lt;max&gt;306000.00&lt;/max&gt;&lt;min&gt;178600.00&lt;/min&gt;&lt;/sell&gt;&lt;/type&gt;&lt;type id="10858"&gt;&lt;buy&gt;&lt;volume&gt;861&lt;/volume&gt;&lt;avg&gt;1022351.92&lt;/avg&gt;&lt;stddev&gt;223262.25&lt;/stddev&gt;&lt;median&gt;1028000.00&lt;/median&gt;&lt;percentile&gt;1228000.00&lt;/percentile&gt;&lt;max&gt;1228000.00&lt;/max&gt;&lt;min&gt;500300.00&lt;/min&gt;&lt;/buy&gt;&lt;sell&gt;&lt;volume&gt;5263&lt;/volume&gt;&lt;avg&gt;1701981.95&lt;/avg&gt;&lt;stddev&gt;472262.17&lt;/stddev&gt;&lt;median&gt;1799000.00&lt;/median&gt;&lt;percentile&gt;1299597.90&lt;/percentile&gt;&lt;max&gt;3627000.00&lt;/max&gt;&lt;min&gt;1294000.00&lt;/min&gt;&lt;/sell&gt;&lt;/type&gt;&lt;type id="8529"&gt;&lt;buy&gt;&lt;volume&gt;6752&lt;/volume&gt;&lt;avg&gt;83538.05&lt;/avg&gt;&lt;stddev&gt;4154.96&lt;/stddev&gt;&lt;median&gt;84135.00&lt;/median&gt;&lt;percentile&gt;84723.86&lt;/percentile&gt;&lt;max&gt;84730.00&lt;/max&gt;&lt;min&gt;73060.00&lt;/min&gt;&lt;/buy&gt;&lt;sell&gt;&lt;volume&gt;6742&lt;/volume&gt;&lt;avg&gt;164225.45&lt;/avg&gt;&lt;stddev&gt;54751.03&lt;/stddev&gt;&lt;median&gt;160950.00&lt;/median&gt;&lt;percentile&gt;143556.86&lt;/percentile&gt;&lt;max&gt;498200.00&lt;/max&gt;&lt;min&gt;141000.00&lt;/min&gt;&lt;/sell&gt;&lt;/type&gt;&lt;type id="3841"&gt;&lt;buy&gt;&lt;volume&gt;3721&lt;/volume&gt;&lt;avg&gt;1135930.66&lt;/avg&gt;&lt;stddev&gt;252078.84&lt;/stddev&gt;&lt;median&gt;1010000.00&lt;/median&gt;&lt;percentile&gt;1273740.74&lt;/percentile&gt;&lt;max&gt;1275000.00&lt;/max&gt;&lt;min&gt;701000.00&lt;/min&gt;&lt;/buy&gt;&lt;sell&gt;&lt;volume&gt;4680&lt;/volume&gt;&lt;avg&gt;1479100.43&lt;/avg&gt;&lt;stddev&gt;150166.79&lt;/stddev&gt;&lt;median&gt;1420000.00&lt;/median&gt;&lt;percentile&gt;1406000.00&lt;/percentile&gt;&lt;max&gt;2242000.00&lt;/max&gt;&lt;min&gt;1406000.00&lt;/min&gt;&lt;/sell&gt;&lt;/type&gt;&lt;type id="31930"&gt;&lt;buy&gt;&lt;volume&gt;600&lt;/volume&gt;&lt;avg&gt;23373266.67&lt;/avg&gt;&lt;stddev&gt;1543636.60&lt;/stddev&gt;&lt;median&gt;22750000.00&lt;/median&gt;&lt;percentile&gt;26050000.00&lt;/percentile&gt;&lt;max&gt;26050000.00&lt;/max&gt;&lt;min&gt;20000000.00&lt;/min&gt;&lt;/buy&gt;&lt;sell&gt;&lt;volume&gt;850&lt;/volume&gt;&lt;avg&gt;34472400.00&lt;/avg&gt;&lt;stddev&gt;2562589.79&lt;/stddev&gt;&lt;median&gt;33215000.00&lt;/median&gt;&lt;percentile&gt;29930000.00&lt;/percentile&gt;&lt;max&gt;41350000.00&lt;/max&gt;&lt;min&gt;29930000.00&lt;/min&gt;&lt;/sell&gt;&lt;/type&gt;&lt;type id="31932"&gt;&lt;buy&gt;&lt;volume&gt;337&lt;/volume&gt;&lt;avg&gt;29280830.86&lt;/avg&gt;&lt;stddev&gt;2987823.00&lt;/stddev&gt;&lt;median&gt;29810000.00&lt;/median&gt;&lt;percentile&gt;30206538.46&lt;/percentile&gt;&lt;max&gt;30220000.00&lt;/max&gt;&lt;min&gt;19120000.00&lt;/min&gt;&lt;/buy&gt;&lt;sell&gt;&lt;volume&gt;1121&lt;/volume&gt;&lt;avg&gt;37257359.50&lt;/avg&gt;&lt;stddev&gt;4914081.43&lt;/stddev&gt;&lt;median&gt;35580000.00&lt;/median&gt;&lt;percentile&gt;33299740.26&lt;/percentile&gt;&lt;max&gt;49990000.00&lt;/max&gt;&lt;min&gt;33260000.00&lt;/min&gt;&lt;/sell&gt;&lt;/type&gt;&lt;type id="3829"&gt;&lt;buy&gt;&lt;volume&gt;1782&lt;/volume&gt;&lt;avg&gt;29021.66&lt;/avg&gt;&lt;stddev&gt;4741.60&lt;/stddev&gt;&lt;median&gt;29450.00&lt;/median&gt;&lt;percentile&gt;29597.14&lt;/percentile&gt;&lt;max&gt;30000.00&lt;/max&gt;&lt;min&gt;17000.00&lt;/min&gt;&lt;/buy&gt;&lt;sell&gt;&lt;volume&gt;9296&lt;/volume&gt;&lt;avg&gt;39704.68&lt;/avg&gt;&lt;stddev&gt;4223.69&lt;/stddev&gt;&lt;median&gt;37800.00&lt;/median&gt;&lt;percentile&gt;37580.00&lt;/percentile&gt;&lt;max&gt;50000.00&lt;/max&gt;&lt;min&gt;37580.00&lt;/min&gt;&lt;/sell&gt;&lt;/type&gt;&lt;type id="8517"&gt;&lt;buy&gt;&lt;volume&gt;746&lt;/volume&gt;&lt;avg&gt;2745266.76&lt;/avg&gt;&lt;stddev&gt;94797.97&lt;/stddev&gt;&lt;median&gt;2753000.00&lt;/median&gt;&lt;percentile&gt;2756000.00&lt;/percentile&gt;&lt;max&gt;2756000.00&lt;/max&gt;&lt;min&gt;2513000.00&lt;/min&gt;&lt;/buy&gt;&lt;sell&gt;&lt;volume&gt;3952&lt;/volume&gt;&lt;avg&gt;4110060.48&lt;/avg&gt;&lt;stddev&gt;1099357.67&lt;/stddev&gt;&lt;median&gt;3924500.00&lt;/median&gt;&lt;percentile&gt;3432013.97&lt;/percentile&gt;&lt;max&gt;7497000.00&lt;/max&gt;&lt;min&gt;3197000.00&lt;/min&gt;&lt;/sell&gt;&lt;/type&gt;&lt;type id="3831"&gt;&lt;buy&gt;&lt;volume&gt;1391&lt;/volume&gt;&lt;avg&gt;591390.51&lt;/avg&gt;&lt;stddev&gt;124325.62&lt;/stddev&gt;&lt;median&gt;570100.00&lt;/median&gt;&lt;percentile&gt;799773.47&lt;/percentile&gt;&lt;max&gt;800100.00&lt;/max&gt;&lt;min&gt;464200.00&lt;/min&gt;&lt;/buy&gt;&lt;sell&gt;&lt;volume&gt;10413&lt;/volume&gt;&lt;avg&gt;933565.18&lt;/avg&gt;&lt;stddev&gt;67084.59&lt;/stddev&gt;&lt;median&gt;946500.00&lt;/median&gt;&lt;percentile&gt;869997.35&lt;/percentile&gt;&lt;max&gt;1266000.00&lt;/max&gt;&lt;min&gt;869900.00&lt;/min&gt;&lt;/sell&gt;&lt;/type&gt;&lt;type id="31926"&gt;&lt;buy&gt;&lt;volume&gt;257&lt;/volume&gt;&lt;avg&gt;10966544.75&lt;/avg&gt;&lt;stddev&gt;2375028.03&lt;/stddev&gt;&lt;median&gt;11520000.00&lt;/median&gt;&lt;percentile&gt;12185000.00&lt;/percentile&gt;&lt;max&gt;12190000.00&lt;/max&gt;&lt;min&gt;5013000.00&lt;/min&gt;&lt;/buy&gt;&lt;sell&gt;&lt;volume&gt;579&lt;/volume&gt;&lt;avg&gt;22361882.56&lt;/avg&gt;&lt;stddev&gt;6730722.79&lt;/stddev&gt;&lt;median&gt;15250000.00&lt;/median&gt;&lt;percentile&gt;13787115.38&lt;/percentile&gt;&lt;max&gt;48030000.00&lt;/max&gt;&lt;min&gt;13770000.00&lt;/min&gt;&lt;/sell&gt;&lt;/type&gt;&lt;type id="31928"&gt;&lt;buy&gt;&lt;volume&gt;963&lt;/volume&gt;&lt;avg&gt;10196396.68&lt;/avg&gt;&lt;stddev&gt;842968.71&lt;/stddev&gt;&lt;median&gt;9100000.00&lt;/median&gt;&lt;percentile&gt;11556736.84&lt;/percentile&gt;&lt;max&gt;11570000.00&lt;/max&gt;&lt;min&gt;9000000.00&lt;/min&gt;&lt;/buy&gt;&lt;sell&gt;&lt;volume&gt;1342&lt;/volume&gt;&lt;avg&gt;14615014.90&lt;/avg&gt;&lt;stddev&gt;1323124.00&lt;/stddev&gt;&lt;median&gt;14200000.00&lt;/median&gt;&lt;percentile&gt;13265882.35&lt;/percentile&gt;&lt;max&gt;18650000.00&lt;/max&gt;&lt;min&gt;13260000.00&lt;/min&gt;&lt;/sell&gt;&lt;/type&gt;&lt;type id="8521"&gt;&lt;buy&gt;&lt;volume&gt;3137&lt;/volume&gt;&lt;avg&gt;326790.60&lt;/avg&gt;&lt;stddev&gt;71017.49&lt;/stddev&gt;&lt;median&gt;337450.00&lt;/median&gt;&lt;percentile&gt;451300.00&lt;/percentile&gt;&lt;max&gt;451300.00&lt;/max&gt;&lt;min&gt;178000.00&lt;/min&gt;&lt;/buy&gt;&lt;sell&gt;&lt;volume&gt;1499&lt;/volume&gt;&lt;avg&gt;548802.87&lt;/avg&gt;&lt;stddev&gt;95581.00&lt;/stddev&gt;&lt;median&gt;512650.00&lt;/median&gt;&lt;percentile&gt;508604.85&lt;/percentile&gt;&lt;max&gt;798600.00&lt;/max&gt;&lt;min&gt;499000.00&lt;/min&gt;&lt;/sell&gt;&lt;/type&gt;&lt;type id="380"&gt;&lt;buy&gt;&lt;volume&gt;1775&lt;/volume&gt;&lt;avg&gt;296755.49&lt;/avg&gt;&lt;stddev&gt;86341.51&lt;/stddev&gt;&lt;median&gt;287750.00&lt;/median&gt;&lt;percentile&gt;354100.00&lt;/percentile&gt;&lt;max&gt;354100.00&lt;/max&gt;&lt;min&gt;114600.00&lt;/min&gt;&lt;/buy&gt;&lt;sell&gt;&lt;volume&gt;10267&lt;/volume&gt;&lt;avg&gt;469370.16&lt;/avg&gt;&lt;stddev&gt;108425.92&lt;/stddev&gt;&lt;median&gt;436450.00&lt;/median&gt;&lt;percentile&gt;410467.22&lt;/percentile&gt;&lt;max&gt;749900.00&lt;/max&gt;&lt;min&gt;354200.00&lt;/min&gt;&lt;/sell&gt;&lt;/type&gt;&lt;type id="31922"&gt;&lt;buy&gt;&lt;volume&gt;520&lt;/volume&gt;&lt;avg&gt;2358590.38&lt;/avg&gt;&lt;stddev&gt;366765.16&lt;/stddev&gt;&lt;median&gt;2450000.00&lt;/median&gt;&lt;percentile&gt;2478000.00&lt;/percentile&gt;&lt;max&gt;2478000.00&lt;/max&gt;&lt;min&gt;1000000.00&lt;/min&gt;&lt;/buy&gt;&lt;sell&gt;&lt;volume&gt;1000&lt;/volume&gt;&lt;avg&gt;4335652.00&lt;/avg&gt;&lt;stddev&gt;722112.48&lt;/stddev&gt;&lt;median&gt;4521000.00&lt;/median&gt;&lt;percentile&gt;3238602.56&lt;/percentile&gt;&lt;max&gt;5074000.00&lt;/max&gt;&lt;min&gt;3230000.00&lt;/min&gt;&lt;/sell&gt;&lt;/type&gt;&lt;type id="31924"&gt;&lt;buy&gt;&lt;volume&gt;412&lt;/volume&gt;&lt;avg&gt;2537405.34&lt;/avg&gt;&lt;stddev&gt;138767.98&lt;/stddev&gt;&lt;median&gt;2613000.00&lt;/median&gt;&lt;percentile&gt;2626800.00&lt;/percentile&gt;&lt;max&gt;2627000.00&lt;/max&gt;&lt;min&gt;2206000.00&lt;/min&gt;&lt;/buy&gt;&lt;sell&gt;&lt;volume&gt;1063&lt;/volume&gt;&lt;avg&gt;4439046.10&lt;/avg&gt;&lt;stddev&gt;1088657.43&lt;/stddev&gt;&lt;median&gt;3794000.00&lt;/median&gt;&lt;percentile&gt;3305000.00&lt;/percentile&gt;&lt;max&gt;6282000.00&lt;/max&gt;&lt;min&gt;3305000.00&lt;/min&gt;&lt;/sell&gt;&lt;/type&gt;&lt;type id="2301"&gt;&lt;buy&gt;&lt;volume&gt;568&lt;/volume&gt;&lt;avg&gt;1420536.97&lt;/avg&gt;&lt;stddev&gt;338511.72&lt;/stddev&gt;&lt;median&gt;1439000.00&lt;/median&gt;&lt;percentile&gt;1767000.00&lt;/percentile&gt;&lt;max&gt;1767000.00&lt;/max&gt;&lt;min&gt;1000000.00&lt;/min&gt;&lt;/buy&gt;&lt;sell&gt;&lt;volume&gt;1447&lt;/volume&gt;&lt;avg&gt;2467210.09&lt;/avg&gt;&lt;stddev&gt;516935.97&lt;/stddev&gt;&lt;median&gt;2250000.00&lt;/median&gt;&lt;percentile&gt;2108952.38&lt;/percentile&gt;&lt;max&gt;4496000.00&lt;/max&gt;&lt;min&gt;2108000.00&lt;/min&gt;&lt;/sell&gt;&lt;/type&gt;&lt;/marketstat&gt;&lt;/exec_api&gt;</v>
      </c>
      <c r="BE47" s="3"/>
    </row>
    <row r="48" spans="1:57">
      <c r="A48" s="13" t="s">
        <v>5012</v>
      </c>
      <c r="B48" s="20">
        <f>VLOOKUP(A48,TypeIDs!B:C,2,FALSE)</f>
        <v>12614</v>
      </c>
      <c r="C48" s="19">
        <v>53.99</v>
      </c>
      <c r="D48" s="15">
        <f>INDEX(MARKET_INPUT[Column1.price],MATCH(B48,MARKET_INPUT[Column1.type_id]))</f>
        <v>78.849999999999994</v>
      </c>
      <c r="E48" s="21">
        <f>VLOOKUP(B48,TypeIDs!C:D,2,FALSE)</f>
        <v>2.5000000000000001E-3</v>
      </c>
      <c r="F48" s="16">
        <v>7700</v>
      </c>
      <c r="G48" s="18">
        <f t="shared" si="7"/>
        <v>23183.149600000001</v>
      </c>
      <c r="H48" s="23">
        <f t="shared" si="8"/>
        <v>53900</v>
      </c>
      <c r="I48" s="22">
        <f t="shared" si="0"/>
        <v>134.75</v>
      </c>
      <c r="J48" s="8">
        <f t="shared" si="1"/>
        <v>1.4604556399333208</v>
      </c>
      <c r="K48" s="9">
        <f t="shared" si="9"/>
        <v>3031336</v>
      </c>
      <c r="L48" s="9">
        <f t="shared" si="3"/>
        <v>56.24</v>
      </c>
      <c r="M48" s="10">
        <f t="shared" si="4"/>
        <v>1218678.9999999995</v>
      </c>
      <c r="N48" s="11">
        <f t="shared" si="5"/>
        <v>9043.9999999999964</v>
      </c>
      <c r="O48" s="26">
        <f t="shared" si="6"/>
        <v>4250015</v>
      </c>
      <c r="BC48" s="3" t="s">
        <v>44287</v>
      </c>
      <c r="BD48" s="3" t="str">
        <f t="shared" si="10"/>
        <v>&lt;?xml version="1.0" encoding="UTF-8"?&gt;
&lt;exec_api version="2.0" method="marketstat_xml"&gt;&lt;marketstat&gt;&lt;type id="578"&gt;&lt;buy&gt;&lt;volume&gt;5080&lt;/volume&gt;&lt;avg&gt;122218.50&lt;/avg&gt;&lt;stddev&gt;33020.46&lt;/stddev&gt;&lt;median&gt;135000.00&lt;/median&gt;&lt;percentile&gt;137255.56&lt;/percentile&gt;&lt;max&gt;137300.00&lt;/max&gt;&lt;min&gt;50240.00&lt;/min&gt;&lt;/buy&gt;&lt;sell&gt;&lt;volume&gt;2671&lt;/volume&gt;&lt;avg&gt;209255.11&lt;/avg&gt;&lt;stddev&gt;32998.19&lt;/stddev&gt;&lt;median&gt;190000.00&lt;/median&gt;&lt;percentile&gt;166089.29&lt;/percentile&gt;&lt;max&gt;260000.00&lt;/max&gt;&lt;min&gt;164000.00&lt;/min&gt;&lt;/sell&gt;&lt;/type&gt;&lt;type id="9632"&gt;&lt;buy&gt;&lt;volume&gt;4540&lt;/volume&gt;&lt;avg&gt;93865.66&lt;/avg&gt;&lt;stddev&gt;28917.45&lt;/stddev&gt;&lt;median&gt;84815.00&lt;/median&gt;&lt;percentile&gt;125057.14&lt;/percentile&gt;&lt;max&gt;125200.00&lt;/max&gt;&lt;min&gt;50810.00&lt;/min&gt;&lt;/buy&gt;&lt;sell&gt;&lt;volume&gt;4128&lt;/volume&gt;&lt;avg&gt;199821.75&lt;/avg&gt;&lt;stddev&gt;135678.51&lt;/stddev&gt;&lt;median&gt;168900.00&lt;/median&gt;&lt;percentile&gt;152800.00&lt;/percentile&gt;&lt;max&gt;979900.00&lt;/max&gt;&lt;min&gt;152800.00&lt;/min&gt;&lt;/sell&gt;&lt;/type&gt;&lt;type id="54291"&gt;&lt;buy&gt;&lt;volume&gt;4552&lt;/volume&gt;&lt;avg&gt;100316.56&lt;/avg&gt;&lt;stddev&gt;22602.97&lt;/stddev&gt;&lt;median&gt;110700.00&lt;/median&gt;&lt;percentile&gt;117800.00&lt;/percentile&gt;&lt;max&gt;117800.00&lt;/max&gt;&lt;min&gt;55300.00&lt;/min&gt;&lt;/buy&gt;&lt;sell&gt;&lt;volume&gt;2618&lt;/volume&gt;&lt;avg&gt;154963.06&lt;/avg&gt;&lt;stddev&gt;54819.50&lt;/stddev&gt;&lt;median&gt;144700.00&lt;/median&gt;&lt;percentile&gt;140500.00&lt;/percentile&gt;&lt;max&gt;449600.00&lt;/max&gt;&lt;min&gt;140500.00&lt;/min&gt;&lt;/sell&gt;&lt;/type&gt;&lt;type id="2281"&gt;&lt;buy&gt;&lt;volume&gt;5472&lt;/volume&gt;&lt;avg&gt;2443170.50&lt;/avg&gt;&lt;stddev&gt;458513.91&lt;/stddev&gt;&lt;median&gt;2580000.00&lt;/median&gt;&lt;percentile&gt;2600591.84&lt;/percentile&gt;&lt;max&gt;2604000.00&lt;/max&gt;&lt;min&gt;1000000.00&lt;/min&gt;&lt;/buy&gt;&lt;sell&gt;&lt;volume&gt;14988&lt;/volume&gt;&lt;avg&gt;3078979.18&lt;/avg&gt;&lt;stddev&gt;259211.78&lt;/stddev&gt;&lt;median&gt;2877000.00&lt;/median&gt;&lt;percentile&gt;2788223.00&lt;/percentile&gt;&lt;max&gt;4136000.00&lt;/max&gt;&lt;min&gt;2787000.00&lt;/min&gt;&lt;/sell&gt;&lt;/type&gt;&lt;type id="4349"&gt;&lt;buy&gt;&lt;volume&gt;61&lt;/volume&gt;&lt;avg&gt;147610000.00&lt;/avg&gt;&lt;stddev&gt;55206073.80&lt;/stddev&gt;&lt;median&gt;185850000.00&lt;/median&gt;&lt;percentile&gt;190700000.00&lt;/percentile&gt;&lt;max&gt;190900000.00&lt;/max&gt;&lt;min&gt;50600000.00&lt;/min&gt;&lt;/buy&gt;&lt;sell&gt;&lt;volume&gt;238&lt;/volume&gt;&lt;avg&gt;237714705.88&lt;/avg&gt;&lt;stddev&gt;35571442.91&lt;/stddev&gt;&lt;median&gt;229250000.00&lt;/median&gt;&lt;percentile&gt;209841666.67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2333&lt;/volume&gt;&lt;avg&gt;213505.92&lt;/avg&gt;&lt;stddev&gt;73961.22&lt;/stddev&gt;&lt;median&gt;241000.00&lt;/median&gt;&lt;percentile&gt;135285.09&lt;/percentile&gt;&lt;max&gt;500000.00&lt;/max&gt;&lt;min&gt;130000.00&lt;/min&gt;&lt;/sell&gt;&lt;/type&gt;&lt;type id="2553"&gt;&lt;buy&gt;&lt;volume&gt;675&lt;/volume&gt;&lt;avg&gt;945348.15&lt;/avg&gt;&lt;stddev&gt;20986.25&lt;/stddev&gt;&lt;median&gt;947000.00&lt;/median&gt;&lt;percentile&gt;950000.00&lt;/percentile&gt;&lt;max&gt;950000.00&lt;/max&gt;&lt;min&gt;903700.00&lt;/min&gt;&lt;/buy&gt;&lt;sell&gt;&lt;volume&gt;1996&lt;/volume&gt;&lt;avg&gt;1600663.83&lt;/avg&gt;&lt;stddev&gt;394900.49&lt;/stddev&gt;&lt;median&gt;1192000.00&lt;/median&gt;&lt;percentile&gt;1143000.00&lt;/percentile&gt;&lt;max&gt;2500000.00&lt;/max&gt;&lt;min&gt;1143000.00&lt;/min&gt;&lt;/sell&gt;&lt;/type&gt;&lt;type id="2531"&gt;&lt;buy&gt;&lt;volume&gt;509&lt;/volume&gt;&lt;avg&gt;690403.54&lt;/avg&gt;&lt;stddev&gt;148027.65&lt;/stddev&gt;&lt;median&gt;747400.00&lt;/median&gt;&lt;percentile&gt;770634.48&lt;/percentile&gt;&lt;max&gt;770700.00&lt;/max&gt;&lt;min&gt;250000.00&lt;/min&gt;&lt;/buy&gt;&lt;sell&gt;&lt;volume&gt;848&lt;/volume&gt;&lt;avg&gt;989031.60&lt;/avg&gt;&lt;stddev&gt;93601.40&lt;/stddev&gt;&lt;median&gt;988400.00&lt;/median&gt;&lt;percentile&gt;988300.00&lt;/percentile&gt;&lt;max&gt;1200000.00&lt;/max&gt;&lt;min&gt;988300.00&lt;/min&gt;&lt;/sell&gt;&lt;/type&gt;&lt;type id="2547"&gt;&lt;buy&gt;&lt;volume&gt;1086&lt;/volume&gt;&lt;avg&gt;737833.61&lt;/avg&gt;&lt;stddev&gt;148619.79&lt;/stddev&gt;&lt;median&gt;750000.00&lt;/median&gt;&lt;percentile&gt;751220.21&lt;/percentile&gt;&lt;max&gt;751300.00&lt;/max&gt;&lt;min&gt;250000.00&lt;/min&gt;&lt;/buy&gt;&lt;sell&gt;&lt;volume&gt;1949&lt;/volume&gt;&lt;avg&gt;1178112.37&lt;/avg&gt;&lt;stddev&gt;261398.10&lt;/stddev&gt;&lt;median&gt;890700.00&lt;/median&gt;&lt;percentile&gt;860500.00&lt;/percentile&gt;&lt;max&gt;2388000.00&lt;/max&gt;&lt;min&gt;860500.00&lt;/min&gt;&lt;/sell&gt;&lt;/type&gt;&lt;type id="2539"&gt;&lt;buy&gt;&lt;volume&gt;260&lt;/volume&gt;&lt;avg&gt;740138.46&lt;/avg&gt;&lt;stddev&gt;424.26&lt;/stddev&gt;&lt;median&gt;740000.00&lt;/median&gt;&lt;percentile&gt;740600.00&lt;/percentile&gt;&lt;max&gt;740600.00&lt;/max&gt;&lt;min&gt;740000.00&lt;/min&gt;&lt;/buy&gt;&lt;sell&gt;&lt;volume&gt;4827&lt;/volume&gt;&lt;avg&gt;1086537.21&lt;/avg&gt;&lt;stddev&gt;125514.80&lt;/stddev&gt;&lt;median&gt;1049500.00&lt;/median&gt;&lt;percentile&gt;983076.05&lt;/percentile&gt;&lt;max&gt;1401000.00&lt;/max&gt;&lt;min&gt;980000.00&lt;/min&gt;&lt;/sell&gt;&lt;/type&gt;&lt;type id="3130"&gt;&lt;buy&gt;&lt;volume&gt;549&lt;/volume&gt;&lt;avg&gt;1851156.65&lt;/avg&gt;&lt;stddev&gt;464695.87&lt;/stddev&gt;&lt;median&gt;1915000.00&lt;/median&gt;&lt;percentile&gt;2243000.00&lt;/percentile&gt;&lt;max&gt;2243000.00&lt;/max&gt;&lt;min&gt;1010000.00&lt;/min&gt;&lt;/buy&gt;&lt;sell&gt;&lt;volume&gt;2261&lt;/volume&gt;&lt;avg&gt;2939222.47&lt;/avg&gt;&lt;stddev&gt;724016.09&lt;/stddev&gt;&lt;median&gt;3009000.00&lt;/median&gt;&lt;percentile&gt;2435869.57&lt;/percentile&gt;&lt;max&gt;6500000.00&lt;/max&gt;&lt;min&gt;2435000.00&lt;/min&gt;&lt;/sell&gt;&lt;/type&gt;&lt;type id="3138"&gt;&lt;buy&gt;&lt;volume&gt;508&lt;/volume&gt;&lt;avg&gt;2107173.23&lt;/avg&gt;&lt;stddev&gt;231131.05&lt;/stddev&gt;&lt;median&gt;2041000.00&lt;/median&gt;&lt;percentile&gt;2326183.67&lt;/percentile&gt;&lt;max&gt;2327000.00&lt;/max&gt;&lt;min&gt;1603000.00&lt;/min&gt;&lt;/buy&gt;&lt;sell&gt;&lt;volume&gt;1153&lt;/volume&gt;&lt;avg&gt;4019840.42&lt;/avg&gt;&lt;stddev&gt;2008884.78&lt;/stddev&gt;&lt;median&gt;2897000.00&lt;/median&gt;&lt;percentile&gt;2875000.00&lt;/percentile&gt;&lt;max&gt;9800000.00&lt;/max&gt;&lt;min&gt;2875000.00&lt;/min&gt;&lt;/sell&gt;&lt;/type&gt;&lt;type id="3146"&gt;&lt;buy&gt;&lt;volume&gt;1602&lt;/volume&gt;&lt;avg&gt;2579386.39&lt;/avg&gt;&lt;stddev&gt;221934.40&lt;/stddev&gt;&lt;median&gt;2650000.00&lt;/median&gt;&lt;percentile&gt;2890962.96&lt;/percentile&gt;&lt;max&gt;2894000.00&lt;/max&gt;&lt;min&gt;2126000.00&lt;/min&gt;&lt;/buy&gt;&lt;sell&gt;&lt;volume&gt;1836&lt;/volume&gt;&lt;avg&gt;3993089.32&lt;/avg&gt;&lt;stddev&gt;573255.53&lt;/stddev&gt;&lt;median&gt;3985000.00&lt;/median&gt;&lt;percentile&gt;3738746.03&lt;/percentile&gt;&lt;max&gt;6740000.00&lt;/max&gt;&lt;min&gt;3394000.00&lt;/min&gt;&lt;/sell&gt;&lt;/type&gt;&lt;type id="3162"&gt;&lt;buy&gt;&lt;volume&gt;1735&lt;/volume&gt;&lt;avg&gt;576799.77&lt;/avg&gt;&lt;stddev&gt;21721.50&lt;/stddev&gt;&lt;median&gt;585600.00&lt;/median&gt;&lt;percentile&gt;590300.00&lt;/percentile&gt;&lt;max&gt;590300.00&lt;/max&gt;&lt;min&gt;523100.00&lt;/min&gt;&lt;/buy&gt;&lt;sell&gt;&lt;volume&gt;2297&lt;/volume&gt;&lt;avg&gt;1052142.75&lt;/avg&gt;&lt;stddev&gt;316566.85&lt;/stddev&gt;&lt;median&gt;904400.00&lt;/median&gt;&lt;percentile&gt;745822.48&lt;/percentile&gt;&lt;max&gt;2000000.00&lt;/max&gt;&lt;min&gt;745800.00&lt;/min&gt;&lt;/sell&gt;&lt;/type&gt;&lt;type id="3178"&gt;&lt;buy&gt;&lt;volume&gt;2847&lt;/volume&gt;&lt;avg&gt;901620.16&lt;/avg&gt;&lt;stddev&gt;41108.89&lt;/stddev&gt;&lt;median&gt;902100.00&lt;/median&gt;&lt;percentile&gt;913100.00&lt;/percentile&gt;&lt;max&gt;913100.00&lt;/max&gt;&lt;min&gt;804800.00&lt;/min&gt;&lt;/buy&gt;&lt;sell&gt;&lt;volume&gt;12953&lt;/volume&gt;&lt;avg&gt;1098263.72&lt;/avg&gt;&lt;stddev&gt;145405.53&lt;/stddev&gt;&lt;median&gt;1072000.00&lt;/median&gt;&lt;percentile&gt;1027900.85&lt;/percentile&gt;&lt;max&gt;1993000.00&lt;/max&gt;&lt;min&gt;1025000.00&lt;/min&gt;&lt;/sell&gt;&lt;/type&gt;&lt;type id="3082"&gt;&lt;buy&gt;&lt;volume&gt;120&lt;/volume&gt;&lt;avg&gt;2222916.67&lt;/avg&gt;&lt;stddev&gt;435431.20&lt;/stddev&gt;&lt;median&gt;2444000.00&lt;/median&gt;&lt;percentile&gt;2665000.00&lt;/percentile&gt;&lt;max&gt;2665000.00&lt;/max&gt;&lt;min&gt;1825000.00&lt;/min&gt;&lt;/buy&gt;&lt;sell&gt;&lt;volume&gt;2259&lt;/volume&gt;&lt;avg&gt;3645840.19&lt;/avg&gt;&lt;stddev&gt;672821.24&lt;/stddev&gt;&lt;median&gt;3273000.00&lt;/median&gt;&lt;percentile&gt;3195000.00&lt;/percentile&gt;&lt;max&gt;4988000.00&lt;/max&gt;&lt;min&gt;3195000.00&lt;/min&gt;&lt;/sell&gt;&lt;/type&gt;&lt;type id="19739"&gt;&lt;buy&gt;&lt;volume&gt;170&lt;/volume&gt;&lt;avg&gt;1878676.47&lt;/avg&gt;&lt;stddev&gt;577254.64&lt;/stddev&gt;&lt;median&gt;2000000.00&lt;/median&gt;&lt;percentile&gt;2300000.00&lt;/percentile&gt;&lt;max&gt;2300000.00&lt;/max&gt;&lt;min&gt;1000000.00&lt;/min&gt;&lt;/buy&gt;&lt;sell&gt;&lt;volume&gt;4424&lt;/volume&gt;&lt;avg&gt;3065496.61&lt;/avg&gt;&lt;stddev&gt;237015.79&lt;/stddev&gt;&lt;median&gt;3064000.00&lt;/median&gt;&lt;percentile&gt;2880183.41&lt;/percentile&gt;&lt;max&gt;3728000.00&lt;/max&gt;&lt;min&gt;2879000.00&lt;/min&gt;&lt;/sell&gt;&lt;/type&gt;&lt;type id="25715"&gt;&lt;buy&gt;&lt;volume&gt;931&lt;/volume&gt;&lt;avg&gt;1246570.35&lt;/avg&gt;&lt;stddev&gt;283580.66&lt;/stddev&gt;&lt;median&gt;1337000.00&lt;/median&gt;&lt;percentile&gt;1354000.00&lt;/percentile&gt;&lt;max&gt;1354000.00&lt;/max&gt;&lt;min&gt;734700.00&lt;/min&gt;&lt;/buy&gt;&lt;sell&gt;&lt;volume&gt;3790&lt;/volume&gt;&lt;avg&gt;1840258.05&lt;/avg&gt;&lt;stddev&gt;406965.87&lt;/stddev&gt;&lt;median&gt;1841500.00&lt;/median&gt;&lt;percentile&gt;1583281.12&lt;/percentile&gt;&lt;max&gt;3300000.00&lt;/max&gt;&lt;min&gt;1582000.00&lt;/min&gt;&lt;/sell&gt;&lt;/type&gt;&lt;type id="8105"&gt;&lt;buy&gt;&lt;volume&gt;1203&lt;/volume&gt;&lt;avg&gt;1947034.91&lt;/avg&gt;&lt;stddev&gt;404266.73&lt;/stddev&gt;&lt;median&gt;2195000.00&lt;/median&gt;&lt;percentile&gt;2353846.15&lt;/percentile&gt;&lt;max&gt;2355000.00&lt;/max&gt;&lt;min&gt;1097000.00&lt;/min&gt;&lt;/buy&gt;&lt;sell&gt;&lt;volume&gt;1302&lt;/volume&gt;&lt;avg&gt;3684632.87&lt;/avg&gt;&lt;stddev&gt;366667.57&lt;/stddev&gt;&lt;median&gt;3299500.00&lt;/median&gt;&lt;percentile&gt;3089705.88&lt;/percentile&gt;&lt;max&gt;4841000.00&lt;/max&gt;&lt;min&gt;2999000.00&lt;/min&gt;&lt;/sell&gt;&lt;/type&gt;&lt;type id="2410"&gt;&lt;buy&gt;&lt;volume&gt;490&lt;/volume&gt;&lt;avg&gt;1199491.84&lt;/avg&gt;&lt;stddev&gt;427161.32&lt;/stddev&gt;&lt;median&gt;1239500.00&lt;/median&gt;&lt;percentile&gt;1279000.00&lt;/percentile&gt;&lt;max&gt;1279000.00&lt;/max&gt;&lt;min&gt;500200.00&lt;/min&gt;&lt;/buy&gt;&lt;sell&gt;&lt;volume&gt;5654&lt;/volume&gt;&lt;avg&gt;1508918.82&lt;/avg&gt;&lt;stddev&gt;96071.67&lt;/stddev&gt;&lt;median&gt;1499000.00&lt;/median&gt;&lt;percentile&gt;1375230.77&lt;/percentile&gt;&lt;max&gt;1697000.00&lt;/max&gt;&lt;min&gt;1375000.00&lt;/min&gt;&lt;/sell&gt;&lt;/type&gt;&lt;type id="2404"&gt;&lt;buy&gt;&lt;volume&gt;2326&lt;/volume&gt;&lt;avg&gt;916663.20&lt;/avg&gt;&lt;stddev&gt;120977.42&lt;/stddev&gt;&lt;median&gt;986100.00&lt;/median&gt;&lt;percentile&gt;991100.00&lt;/percentile&gt;&lt;max&gt;991100.00&lt;/max&gt;&lt;min&gt;600300.00&lt;/min&gt;&lt;/buy&gt;&lt;sell&gt;&lt;volume&gt;3184&lt;/volume&gt;&lt;avg&gt;1668952.26&lt;/avg&gt;&lt;stddev&gt;325891.60&lt;/stddev&gt;&lt;median&gt;1377000.00&lt;/median&gt;&lt;percentile&gt;1208628.50&lt;/percentile&gt;&lt;max&gt;2200000.00&lt;/max&gt;&lt;min&gt;1207000.00&lt;/min&gt;&lt;/sell&gt;&lt;/type&gt;&lt;type id="33450"&gt;&lt;buy&gt;&lt;volume&gt;243&lt;/volume&gt;&lt;avg&gt;2468818.93&lt;/avg&gt;&lt;stddev&gt;553306.70&lt;/stddev&gt;&lt;median&gt;2533000.00&lt;/median&gt;&lt;percentile&gt;2533000.00&lt;/percentile&gt;&lt;max&gt;2533000.00&lt;/max&gt;&lt;min&gt;1518000.00&lt;/min&gt;&lt;/buy&gt;&lt;sell&gt;&lt;volume&gt;3313&lt;/volume&gt;&lt;avg&gt;3174214.61&lt;/avg&gt;&lt;stddev&gt;627482.89&lt;/stddev&gt;&lt;median&gt;2977000.00&lt;/median&gt;&lt;percentile&gt;2662000.00&lt;/percentile&gt;&lt;max&gt;5395000.00&lt;/max&gt;&lt;min&gt;2662000.00&lt;/min&gt;&lt;/sell&gt;&lt;/type&gt;&lt;type id="1877"&gt;&lt;buy&gt;&lt;volume&gt;1030&lt;/volume&gt;&lt;avg&gt;946553.40&lt;/avg&gt;&lt;stddev&gt;28640.72&lt;/stddev&gt;&lt;median&gt;957750.00&lt;/median&gt;&lt;percentile&gt;958056.60&lt;/percentile&gt;&lt;max&gt;959000.00&lt;/max&gt;&lt;min&gt;900000.00&lt;/min&gt;&lt;/buy&gt;&lt;sell&gt;&lt;volume&gt;6689&lt;/volume&gt;&lt;avg&gt;1126538.35&lt;/avg&gt;&lt;stddev&gt;81055.09&lt;/stddev&gt;&lt;median&gt;1089000.00&lt;/median&gt;&lt;percentile&gt;1077718.31&lt;/percentile&gt;&lt;max&gt;1500000.00&lt;/max&gt;&lt;min&gt;1076000.00&lt;/min&gt;&lt;/sell&gt;&lt;/type&gt;&lt;type id="16527"&gt;&lt;buy&gt;&lt;volume&gt;2602&lt;/volume&gt;&lt;avg&gt;263097.62&lt;/avg&gt;&lt;stddev&gt;50398.89&lt;/stddev&gt;&lt;median&gt;273700.00&lt;/median&gt;&lt;percentile&gt;304820.00&lt;/percentile&gt;&lt;max&gt;304900.00&lt;/max&gt;&lt;min&gt;150000.00&lt;/min&gt;&lt;/buy&gt;&lt;sell&gt;&lt;volume&gt;2420&lt;/volume&gt;&lt;avg&gt;563797.36&lt;/avg&gt;&lt;stddev&gt;194282.51&lt;/stddev&gt;&lt;median&gt;468600.00&lt;/median&gt;&lt;percentile&gt;399553.12&lt;/percentile&gt;&lt;max&gt;999500.00&lt;/max&gt;&lt;min&gt;399400.00&lt;/min&gt;&lt;/sell&gt;&lt;/type&gt;&lt;type id="10631"&gt;&lt;buy&gt;&lt;volume&gt;3370&lt;/volume&gt;&lt;avg&gt;350136.80&lt;/avg&gt;&lt;stddev&gt;83671.16&lt;/stddev&gt;&lt;median&gt;368100.00&lt;/median&gt;&lt;percentile&gt;368526.04&lt;/percentile&gt;&lt;max&gt;369000.00&lt;/max&gt;&lt;min&gt;150100.00&lt;/min&gt;&lt;/buy&gt;&lt;sell&gt;&lt;volume&gt;6786&lt;/volume&gt;&lt;avg&gt;472696.39&lt;/avg&gt;&lt;stddev&gt;56134.53&lt;/stddev&gt;&lt;median&gt;467000.00&lt;/median&gt;&lt;percentile&gt;430781.25&lt;/percentile&gt;&lt;max&gt;641000.00&lt;/max&gt;&lt;min&gt;430700.00&lt;/min&gt;&lt;/sell&gt;&lt;/type&gt;&lt;type id="8117"&gt;&lt;buy&gt;&lt;volume&gt;13678&lt;/volume&gt;&lt;avg&gt;32591.78&lt;/avg&gt;&lt;stddev&gt;15566.05&lt;/stddev&gt;&lt;median&gt;36535.00&lt;/median&gt;&lt;percentile&gt;56022.50&lt;/percentile&gt;&lt;max&gt;56030.00&lt;/max&gt;&lt;min&gt;12100.00&lt;/min&gt;&lt;/buy&gt;&lt;sell&gt;&lt;volume&gt;10730&lt;/volume&gt;&lt;avg&gt;168007.48&lt;/avg&gt;&lt;stddev&gt;129750.55&lt;/stddev&gt;&lt;median&gt;160750.00&lt;/median&gt;&lt;percentile&gt;68862.07&lt;/percentile&gt;&lt;max&gt;1050000.00&lt;/max&gt;&lt;min&gt;68860.00&lt;/min&gt;&lt;/sell&gt;&lt;/type&gt;&lt;type id="47914"&gt;&lt;buy&gt;&lt;volume&gt;64&lt;/volume&gt;&lt;avg&gt;18531406.25&lt;/avg&gt;&lt;stddev&gt;1462009.65&lt;/stddev&gt;&lt;median&gt;17885000.00&lt;/median&gt;&lt;percentile&gt;20110000.00&lt;/percentile&gt;&lt;max&gt;20110000.00&lt;/max&gt;&lt;min&gt;16400000.00&lt;/min&gt;&lt;/buy&gt;&lt;sell&gt;&lt;volume&gt;1115&lt;/volume&gt;&lt;avg&gt;26451174.89&lt;/avg&gt;&lt;stddev&gt;7737794.29&lt;/stddev&gt;&lt;median&gt;24265000.00&lt;/median&gt;&lt;percentile&gt;22816428.57&lt;/percentile&gt;&lt;max&gt;60600000.00&lt;/max&gt;&lt;min&gt;22800000.00&lt;/min&gt;&lt;/sell&gt;&lt;/type&gt;&lt;type id="2969"&gt;&lt;buy&gt;&lt;volume&gt;281&lt;/volume&gt;&lt;avg&gt;2295658.36&lt;/avg&gt;&lt;stddev&gt;359051.90&lt;/stddev&gt;&lt;median&gt;2195000.00&lt;/median&gt;&lt;percentile&gt;2499000.00&lt;/percentile&gt;&lt;max&gt;2499000.00&lt;/max&gt;&lt;min&gt;1600000.00&lt;/min&gt;&lt;/buy&gt;&lt;sell&gt;&lt;volume&gt;2184&lt;/volume&gt;&lt;avg&gt;2938877.29&lt;/avg&gt;&lt;stddev&gt;217020.36&lt;/stddev&gt;&lt;median&gt;2791000.00&lt;/median&gt;&lt;percentile&gt;2685540.65&lt;/percentile&gt;&lt;max&gt;3599000.00&lt;/max&gt;&lt;min&gt;2682000.00&lt;/min&gt;&lt;/sell&gt;&lt;/type&gt;&lt;type id="2977"&gt;&lt;buy&gt;&lt;volume&gt;1291&lt;/volume&gt;&lt;avg&gt;994278.08&lt;/avg&gt;&lt;stddev&gt;162028.59&lt;/stddev&gt;&lt;median&gt;988350.00&lt;/median&gt;&lt;percentile&gt;1150000.00&lt;/percentile&gt;&lt;max&gt;1150000.00&lt;/max&gt;&lt;min&gt;700300.00&lt;/min&gt;&lt;/buy&gt;&lt;sell&gt;&lt;volume&gt;1234&lt;/volume&gt;&lt;avg&gt;1318686.39&lt;/avg&gt;&lt;stddev&gt;112921.96&lt;/stddev&gt;&lt;median&gt;1266500.00&lt;/median&gt;&lt;percentile&gt;1251914.63&lt;/percentile&gt;&lt;max&gt;1698000.00&lt;/max&gt;&lt;min&gt;1251000.00&lt;/min&gt;&lt;/sell&gt;&lt;/type&gt;&lt;type id="2897"&gt;&lt;buy&gt;&lt;volume&gt;676&lt;/volume&gt;&lt;avg&gt;1952488.17&lt;/avg&gt;&lt;stddev&gt;100695.22&lt;/stddev&gt;&lt;median&gt;2002000.00&lt;/median&gt;&lt;percentile&gt;2032000.00&lt;/percentile&gt;&lt;max&gt;2032000.00&lt;/max&gt;&lt;min&gt;1737000.00&lt;/min&gt;&lt;/buy&gt;&lt;sell&gt;&lt;volume&gt;4332&lt;/volume&gt;&lt;avg&gt;2665328.25&lt;/avg&gt;&lt;stddev&gt;477939.46&lt;/stddev&gt;&lt;median&gt;2430000.00&lt;/median&gt;&lt;percentile&gt;2311000.00&lt;/percentile&gt;&lt;max&gt;4393000.00&lt;/max&gt;&lt;min&gt;2311000.00&lt;/min&gt;&lt;/sell&gt;&lt;/type&gt;&lt;type id="2913"&gt;&lt;buy&gt;&lt;volume&gt;640&lt;/volume&gt;&lt;avg&gt;2171390.62&lt;/avg&gt;&lt;stddev&gt;366622.59&lt;/stddev&gt;&lt;median&gt;2199000.00&lt;/median&gt;&lt;percentile&gt;2332000.00&lt;/percentile&gt;&lt;max&gt;2332000.00&lt;/max&gt;&lt;min&gt;1250000.00&lt;/min&gt;&lt;/buy&gt;&lt;sell&gt;&lt;volume&gt;1769&lt;/volume&gt;&lt;avg&gt;3091992.65&lt;/avg&gt;&lt;stddev&gt;284986.72&lt;/stddev&gt;&lt;median&gt;2968500.00&lt;/median&gt;&lt;percentile&gt;2773408.16&lt;/percentile&gt;&lt;max&gt;3500000.00&lt;/max&gt;&lt;min&gt;2773000.00&lt;/min&gt;&lt;/sell&gt;&lt;/type&gt;&lt;type id="8863"&gt;&lt;buy&gt;&lt;volume&gt;913&lt;/volume&gt;&lt;avg&gt;451494.30&lt;/avg&gt;&lt;stddev&gt;86938.67&lt;/stddev&gt;&lt;median&gt;380000.00&lt;/median&gt;&lt;percentile&gt;552200.00&lt;/percentile&gt;&lt;max&gt;552200.00&lt;/max&gt;&lt;min&gt;357500.00&lt;/min&gt;&lt;/buy&gt;&lt;sell&gt;&lt;volume&gt;1196&lt;/volume&gt;&lt;avg&gt;1086917.22&lt;/avg&gt;&lt;stddev&gt;426656.11&lt;/stddev&gt;&lt;median&gt;824400.00&lt;/median&gt;&lt;percentile&gt;777474.27&lt;/percentile&gt;&lt;max&gt;1990000.00&lt;/max&gt;&lt;min&gt;774800.00&lt;/min&gt;&lt;/sell&gt;&lt;/type&gt;&lt;type id="2873"&gt;&lt;buy&gt;&lt;volume&gt;3066&lt;/volume&gt;&lt;avg&gt;373305.97&lt;/avg&gt;&lt;stddev&gt;81899.92&lt;/stddev&gt;&lt;median&gt;401350.00&lt;/median&gt;&lt;percentile&gt;405200.00&lt;/percentile&gt;&lt;max&gt;405200.00&lt;/max&gt;&lt;min&gt;200000.00&lt;/min&gt;&lt;/buy&gt;&lt;sell&gt;&lt;volume&gt;7510&lt;/volume&gt;&lt;avg&gt;504681.72&lt;/avg&gt;&lt;stddev&gt;20105.84&lt;/stddev&gt;&lt;median&gt;512850.00&lt;/median&gt;&lt;percentile&gt;477551.90&lt;/percentile&gt;&lt;max&gt;532300.00&lt;/max&gt;&lt;min&gt;477200.00&lt;/min&gt;&lt;/sell&gt;&lt;/type&gt;&lt;type id="2881"&gt;&lt;buy&gt;&lt;volume&gt;2566&lt;/volume&gt;&lt;avg&gt;465564.19&lt;/avg&gt;&lt;stddev&gt;11433.48&lt;/stddev&gt;&lt;median&gt;471150.00&lt;/median&gt;&lt;percentile&gt;473112.20&lt;/percentile&gt;&lt;max&gt;473400.00&lt;/max&gt;&lt;min&gt;433100.00&lt;/min&gt;&lt;/buy&gt;&lt;sell&gt;&lt;volume&gt;7928&lt;/volume&gt;&lt;avg&gt;783718.04&lt;/avg&gt;&lt;stddev&gt;168742.81&lt;/stddev&gt;&lt;median&gt;633300.00&lt;/median&gt;&lt;percentile&gt;616692.51&lt;/percentile&gt;&lt;max&gt;1300000.00&lt;/max&gt;&lt;min&gt;616500.00&lt;/min&gt;&lt;/sell&gt;&lt;/type&gt;&lt;type id="2889"&gt;&lt;buy&gt;&lt;volume&gt;820&lt;/volume&gt;&lt;avg&gt;814715.24&lt;/avg&gt;&lt;stddev&gt;139822.59&lt;/stddev&gt;&lt;median&gt;831100.00&lt;/median&gt;&lt;percentile&gt;841400.00&lt;/percentile&gt;&lt;max&gt;841400.00&lt;/max&gt;&lt;min&gt;400100.00&lt;/min&gt;&lt;/buy&gt;&lt;sell&gt;&lt;volume&gt;11329&lt;/volume&gt;&lt;avg&gt;1017207.63&lt;/avg&gt;&lt;stddev&gt;184281.12&lt;/stddev&gt;&lt;median&gt;957600.00&lt;/median&gt;&lt;percentile&gt;949028.95&lt;/percentile&gt;&lt;max&gt;1864000.00&lt;/max&gt;&lt;min&gt;948800.00&lt;/min&gt;&lt;/sell&gt;&lt;/type&gt;&lt;type id="22291"&gt;&lt;buy&gt;&lt;volume&gt;1549&lt;/volume&gt;&lt;avg&gt;958979.34&lt;/avg&gt;&lt;stddev&gt;286930.95&lt;/stddev&gt;&lt;median&gt;1105000.00&lt;/median&gt;&lt;percentile&gt;1125000.00&lt;/percentile&gt;&lt;max&gt;1125000.00&lt;/max&gt;&lt;min&gt;502000.00&lt;/min&gt;&lt;/buy&gt;&lt;sell&gt;&lt;volume&gt;16078&lt;/volume&gt;&lt;avg&gt;1505661.09&lt;/avg&gt;&lt;stddev&gt;422590.79&lt;/stddev&gt;&lt;median&gt;1497500.00&lt;/median&gt;&lt;percentile&gt;1199543.48&lt;/percentile&gt;&lt;max&gt;3200000.00&lt;/max&gt;&lt;min&gt;1198000.00&lt;/min&gt;&lt;/sell&gt;&lt;/type&gt;&lt;type id="15681"&gt;&lt;buy&gt;&lt;volume&gt;110&lt;/volume&gt;&lt;avg&gt;87665545.45&lt;/avg&gt;&lt;stddev&gt;7052293.23&lt;/stddev&gt;&lt;median&gt;92150000.00&lt;/median&gt;&lt;percentile&gt;92340000.00&lt;/percentile&gt;&lt;max&gt;92340000.00&lt;/max&gt;&lt;min&gt;67000000.00&lt;/min&gt;&lt;/buy&gt;&lt;sell&gt;&lt;volume&gt;200&lt;/volume&gt;&lt;avg&gt;108654500.00&lt;/avg&gt;&lt;stddev&gt;13366884.34&lt;/stddev&gt;&lt;median&gt;105000000.00&lt;/median&gt;&lt;percentile&gt;103100000.00&lt;/percentile&gt;&lt;max&gt;159400000.00&lt;/max&gt;&lt;min&gt;103100000.00&lt;/min&gt;&lt;/sell&gt;&lt;/type&gt;&lt;type id="47911"&gt;&lt;buy&gt;&lt;volume&gt;428&lt;/volume&gt;&lt;avg&gt;2337446.26&lt;/avg&gt;&lt;stddev&gt;676549.23&lt;/stddev&gt;&lt;median&gt;2580500.00&lt;/median&gt;&lt;percentile&gt;2590000.00&lt;/percentile&gt;&lt;max&gt;2590000.00&lt;/max&gt;&lt;min&gt;1053000.00&lt;/min&gt;&lt;/buy&gt;&lt;sell&gt;&lt;volume&gt;3333&lt;/volume&gt;&lt;avg&gt;3426675.37&lt;/avg&gt;&lt;stddev&gt;441554.25&lt;/stddev&gt;&lt;median&gt;3208000.00&lt;/median&gt;&lt;percentile&gt;2920222.22&lt;/percentile&gt;&lt;max&gt;4899000.00&lt;/max&gt;&lt;min&gt;2900000.00&lt;/min&gt;&lt;/sell&gt;&lt;/type&gt;&lt;type id="519"&gt;&lt;buy&gt;&lt;volume&gt;1391&lt;/volume&gt;&lt;avg&gt;867944.50&lt;/avg&gt;&lt;stddev&gt;95865.37&lt;/stddev&gt;&lt;median&gt;903500.00&lt;/median&gt;&lt;percentile&gt;910917.78&lt;/percentile&gt;&lt;max&gt;911000.00&lt;/max&gt;&lt;min&gt;607300.00&lt;/min&gt;&lt;/buy&gt;&lt;sell&gt;&lt;volume&gt;4652&lt;/volume&gt;&lt;avg&gt;1377067.93&lt;/avg&gt;&lt;stddev&gt;206476.02&lt;/stddev&gt;&lt;median&gt;1306000.00&lt;/median&gt;&lt;percentile&gt;1110000.00&lt;/percentile&gt;&lt;max&gt;2134000.00&lt;/max&gt;&lt;min&gt;1110000.00&lt;/min&gt;&lt;/sell&gt;&lt;/type&gt;&lt;type id="15806"&gt;&lt;buy&gt;&lt;volume&gt;69&lt;/volume&gt;&lt;avg&gt;82061304.35&lt;/avg&gt;&lt;stddev&gt;3162194.75&lt;/stddev&gt;&lt;median&gt;84450000.00&lt;/median&gt;&lt;percentile&gt;84600000.00&lt;/percentile&gt;&lt;max&gt;84600000.00&lt;/max&gt;&lt;min&gt;73660000.00&lt;/min&gt;&lt;/buy&gt;&lt;sell&gt;&lt;volume&gt;411&lt;/volume&gt;&lt;avg&gt;95952627.74&lt;/avg&gt;&lt;stddev&gt;2584599.26&lt;/stddev&gt;&lt;median&gt;94790000.00&lt;/median&gt;&lt;percentile&gt;92972307.69&lt;/percentile&gt;&lt;max&gt;105400000.00&lt;/max&gt;&lt;min&gt;92000000.00&lt;/min&gt;&lt;/sell&gt;&lt;/type&gt;&lt;type id="2364"&gt;&lt;buy&gt;&lt;volume&gt;1492&lt;/volume&gt;&lt;avg&gt;892621.31&lt;/avg&gt;&lt;stddev&gt;162145.55&lt;/stddev&gt;&lt;median&gt;944800.00&lt;/median&gt;&lt;percentile&gt;951200.00&lt;/percentile&gt;&lt;max&gt;951200.00&lt;/max&gt;&lt;min&gt;504000.00&lt;/min&gt;&lt;/buy&gt;&lt;sell&gt;&lt;volume&gt;7686&lt;/volume&gt;&lt;avg&gt;1416104.87&lt;/avg&gt;&lt;stddev&gt;162553.74&lt;/stddev&gt;&lt;median&gt;1427000.00&lt;/median&gt;&lt;percentile&gt;1191566.16&lt;/percentile&gt;&lt;max&gt;1870000.00&lt;/max&gt;&lt;min&gt;1191000.00&lt;/min&gt;&lt;/sell&gt;&lt;/type&gt;&lt;type id="10190"&gt;&lt;buy&gt;&lt;volume&gt;1210&lt;/volume&gt;&lt;avg&gt;950779.34&lt;/avg&gt;&lt;stddev&gt;166067.33&lt;/stddev&gt;&lt;median&gt;989600.00&lt;/median&gt;&lt;percentile&gt;992100.00&lt;/percentile&gt;&lt;max&gt;992100.00&lt;/max&gt;&lt;min&gt;551400.00&lt;/min&gt;&lt;/buy&gt;&lt;sell&gt;&lt;volume&gt;5300&lt;/volume&gt;&lt;avg&gt;1294488.11&lt;/avg&gt;&lt;stddev&gt;126537.29&lt;/stddev&gt;&lt;median&gt;1278000.00&lt;/median&gt;&lt;percentile&gt;1191892.86&lt;/percentile&gt;&lt;max&gt;1700000.00&lt;/max&gt;&lt;min&gt;1191000.00&lt;/min&gt;&lt;/sell&gt;&lt;/type&gt;&lt;type id="35790"&gt;&lt;buy&gt;&lt;volume&gt;847&lt;/volume&gt;&lt;avg&gt;1446696.58&lt;/avg&gt;&lt;stddev&gt;174006.01&lt;/stddev&gt;&lt;median&gt;1532000.00&lt;/median&gt;&lt;percentile&gt;1541200.00&lt;/percentile&gt;&lt;max&gt;1542000.00&lt;/max&gt;&lt;min&gt;992600.00&lt;/min&gt;&lt;/buy&gt;&lt;sell&gt;&lt;volume&gt;1587&lt;/volume&gt;&lt;avg&gt;2082998.74&lt;/avg&gt;&lt;stddev&gt;506671.49&lt;/stddev&gt;&lt;median&gt;1961000.00&lt;/median&gt;&lt;percentile&gt;1913996.78&lt;/percentile&gt;&lt;max&gt;3492000.00&lt;/max&gt;&lt;min&gt;1913000.00&lt;/min&gt;&lt;/sell&gt;&lt;/type&gt;&lt;type id="1978"&gt;&lt;buy&gt;&lt;volume&gt;536&lt;/volume&gt;&lt;avg&gt;1487477.61&lt;/avg&gt;&lt;stddev&gt;68740.09&lt;/stddev&gt;&lt;median&gt;1491500.00&lt;/median&gt;&lt;percentile&gt;1498000.00&lt;/percentile&gt;&lt;max&gt;1498000.00&lt;/max&gt;&lt;min&gt;1323000.00&lt;/min&gt;&lt;/buy&gt;&lt;sell&gt;&lt;volume&gt;3977&lt;/volume&gt;&lt;avg&gt;2002751.32&lt;/avg&gt;&lt;stddev&gt;245047.01&lt;/stddev&gt;&lt;median&gt;1926000.00&lt;/median&gt;&lt;percentile&gt;1684641.03&lt;/percentile&gt;&lt;max&gt;2497000.00&lt;/max&gt;&lt;min&gt;1684000.00&lt;/min&gt;&lt;/sell&gt;&lt;/type&gt;&lt;type id="1999"&gt;&lt;buy&gt;&lt;volume&gt;859&lt;/volume&gt;&lt;avg&gt;896847.15&lt;/avg&gt;&lt;stddev&gt;182491.32&lt;/stddev&gt;&lt;median&gt;935000.00&lt;/median&gt;&lt;percentile&gt;935200.00&lt;/percentile&gt;&lt;max&gt;935200.00&lt;/max&gt;&lt;min&gt;378000.00&lt;/min&gt;&lt;/buy&gt;&lt;sell&gt;&lt;volume&gt;2929&lt;/volume&gt;&lt;avg&gt;1124538.75&lt;/avg&gt;&lt;stddev&gt;167126.83&lt;/stddev&gt;&lt;median&gt;1038000.00&lt;/median&gt;&lt;percentile&gt;1003480.26&lt;/percentile&gt;&lt;max&gt;1860000.00&lt;/max&gt;&lt;min&gt;1003000.00&lt;/min&gt;&lt;/sell&gt;&lt;/type&gt;&lt;type id="9950"&gt;&lt;buy&gt;&lt;volume&gt;620&lt;/volume&gt;&lt;avg&gt;2283919.35&lt;/avg&gt;&lt;stddev&gt;310619.73&lt;/stddev&gt;&lt;median&gt;2393000.00&lt;/median&gt;&lt;percentile&gt;2396000.00&lt;/percentile&gt;&lt;max&gt;2396000.00&lt;/max&gt;&lt;min&gt;1500000.00&lt;/min&gt;&lt;/buy&gt;&lt;sell&gt;&lt;volume&gt;7142&lt;/volume&gt;&lt;avg&gt;2665346.82&lt;/avg&gt;&lt;stddev&gt;148139.57&lt;/stddev&gt;&lt;median&gt;2580000.00&lt;/median&gt;&lt;percentile&gt;2561575.37&lt;/percentile&gt;&lt;max&gt;3177000.00&lt;/max&gt;&lt;min&gt;2561000.00&lt;/min&gt;&lt;/sell&gt;&lt;/type&gt;&lt;type id="15479"&gt;&lt;buy&gt;&lt;volume&gt;836&lt;/volume&gt;&lt;avg&gt;1677925.84&lt;/avg&gt;&lt;stddev&gt;134456.45&lt;/stddev&gt;&lt;median&gt;1708500.00&lt;/median&gt;&lt;percentile&gt;1900408.16&lt;/percentile&gt;&lt;max&gt;1901000.00&lt;/max&gt;&lt;min&gt;1464000.00&lt;/min&gt;&lt;/buy&gt;&lt;sell&gt;&lt;volume&gt;2913&lt;/volume&gt;&lt;avg&gt;2751772.74&lt;/avg&gt;&lt;stddev&gt;477475.26&lt;/stddev&gt;&lt;median&gt;2574500.00&lt;/median&gt;&lt;percentile&gt;2319500.00&lt;/percentile&gt;&lt;max&gt;4165000.00&lt;/max&gt;&lt;min&gt;2319000.00&lt;/min&gt;&lt;/sell&gt;&lt;/type&gt;&lt;type id="15463"&gt;&lt;buy&gt;&lt;volume&gt;390&lt;/volume&gt;&lt;avg&gt;1798128.21&lt;/avg&gt;&lt;stddev&gt;74307.16&lt;/stddev&gt;&lt;median&gt;1837500.00&lt;/median&gt;&lt;percentile&gt;1852125.00&lt;/percentile&gt;&lt;max&gt;1854000.00&lt;/max&gt;&lt;min&gt;1657000.00&lt;/min&gt;&lt;/buy&gt;&lt;sell&gt;&lt;volume&gt;1037&lt;/volume&gt;&lt;avg&gt;2962248.79&lt;/avg&gt;&lt;stddev&gt;668089.29&lt;/stddev&gt;&lt;median&gt;2920500.00&lt;/median&gt;&lt;percentile&gt;2350000.00&lt;/percentile&gt;&lt;max&gt;4300000.00&lt;/max&gt;&lt;min&gt;2350000.00&lt;/min&gt;&lt;/sell&gt;&lt;/type&gt;&lt;type id="3898"&gt;&lt;buy&gt;&lt;volume&gt;131&lt;/volume&gt;&lt;avg&gt;14682824.43&lt;/avg&gt;&lt;stddev&gt;1756794.46&lt;/stddev&gt;&lt;median&gt;14325000.00&lt;/median&gt;&lt;percentile&gt;15670000.00&lt;/percentile&gt;&lt;max&gt;15670000.00&lt;/max&gt;&lt;min&gt;11850000.00&lt;/min&gt;&lt;/buy&gt;&lt;sell&gt;&lt;volume&gt;1612&lt;/volume&gt;&lt;avg&gt;19971947.89&lt;/avg&gt;&lt;stddev&gt;2072992.99&lt;/stddev&gt;&lt;median&gt;21035000.00&lt;/median&gt;&lt;percentile&gt;17357654.32&lt;/percentile&gt;&lt;max&gt;22990000.00&lt;/max&gt;&lt;min&gt;17350000.00&lt;/min&gt;&lt;/sell&gt;&lt;/type&gt;&lt;type id="15466"&gt;&lt;buy&gt;&lt;volume&gt;410&lt;/volume&gt;&lt;avg&gt;2055512.20&lt;/avg&gt;&lt;stddev&gt;190733.23&lt;/stddev&gt;&lt;median&gt;2129000.00&lt;/median&gt;&lt;percentile&gt;2134000.00&lt;/percentile&gt;&lt;max&gt;2134000.00&lt;/max&gt;&lt;min&gt;1636000.00&lt;/min&gt;&lt;/buy&gt;&lt;sell&gt;&lt;volume&gt;5944&lt;/volume&gt;&lt;avg&gt;3486721.23&lt;/avg&gt;&lt;stddev&gt;403566.87&lt;/stddev&gt;&lt;median&gt;3487500.00&lt;/median&gt;&lt;percentile&gt;2646613.95&lt;/percentile&gt;&lt;max&gt;4173000.00&lt;/max&gt;&lt;min&gt;2500000.00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339&lt;/volume&gt;&lt;avg&gt;3188766.96&lt;/avg&gt;&lt;stddev&gt;189517.59&lt;/stddev&gt;&lt;median&gt;3350000.00&lt;/median&gt;&lt;percentile&gt;3099929.20&lt;/percentile&gt;&lt;max&gt;3500000.00&lt;/max&gt;&lt;min&gt;3099000.00&lt;/min&gt;&lt;/sell&gt;&lt;/type&gt;&lt;type id="46002"&gt;&lt;buy&gt;&lt;volume&gt;1052&lt;/volume&gt;&lt;avg&gt;4285753.80&lt;/avg&gt;&lt;stddev&gt;677326.10&lt;/stddev&gt;&lt;median&gt;4453000.00&lt;/median&gt;&lt;percentile&gt;5058740.74&lt;/percentile&gt;&lt;max&gt;5063000.00&lt;/max&gt;&lt;min&gt;2521000.00&lt;/min&gt;&lt;/buy&gt;&lt;sell&gt;&lt;volume&gt;1877&lt;/volume&gt;&lt;avg&gt;6770255.19&lt;/avg&gt;&lt;stddev&gt;421314.85&lt;/stddev&gt;&lt;median&gt;6998000.00&lt;/median&gt;&lt;percentile&gt;6416450.00&lt;/percentile&gt;&lt;max&gt;8400000.00&lt;/max&gt;&lt;min&gt;6416000.00&lt;/min&gt;&lt;/sell&gt;&lt;/type&gt;&lt;type id="46004"&gt;&lt;buy&gt;&lt;volume&gt;4045&lt;/volume&gt;&lt;avg&gt;204397.65&lt;/avg&gt;&lt;stddev&gt;28573.08&lt;/stddev&gt;&lt;median&gt;222400.00&lt;/median&gt;&lt;percentile&gt;238156.34&lt;/percentile&gt;&lt;max&gt;238300.00&lt;/max&gt;&lt;min&gt;170000.00&lt;/min&gt;&lt;/buy&gt;&lt;sell&gt;&lt;volume&gt;10075&lt;/volume&gt;&lt;avg&gt;602304.20&lt;/avg&gt;&lt;stddev&gt;131569.39&lt;/stddev&gt;&lt;median&gt;463500.00&lt;/median&gt;&lt;percentile&gt;323559.11&lt;/percentile&gt;&lt;max&gt;1099000.00&lt;/max&gt;&lt;min&gt;319600.00&lt;/min&gt;&lt;/sell&gt;&lt;/type&gt;&lt;type id="46005"&gt;&lt;buy&gt;&lt;volume&gt;1489&lt;/volume&gt;&lt;avg&gt;4009396.91&lt;/avg&gt;&lt;stddev&gt;925650.56&lt;/stddev&gt;&lt;median&gt;4350500.00&lt;/median&gt;&lt;percentile&gt;4915000.00&lt;/percentile&gt;&lt;max&gt;4915000.00&lt;/max&gt;&lt;min&gt;651000.00&lt;/min&gt;&lt;/buy&gt;&lt;sell&gt;&lt;volume&gt;2999&lt;/volume&gt;&lt;avg&gt;6637373.79&lt;/avg&gt;&lt;stddev&gt;1164299.27&lt;/stddev&gt;&lt;median&gt;6491000.00&lt;/median&gt;&lt;percentile&gt;5528108.11&lt;/percentile&gt;&lt;max&gt;13470000.00&lt;/max&gt;&lt;min&gt;5460000.00&lt;/min&gt;&lt;/sell&gt;&lt;/type&gt;&lt;type id="45998"&gt;&lt;buy&gt;&lt;volume&gt;1481&lt;/volume&gt;&lt;avg&gt;4166194.46&lt;/avg&gt;&lt;stddev&gt;936842.90&lt;/stddev&gt;&lt;median&gt;4407000.00&lt;/median&gt;&lt;percentile&gt;5273000.00&lt;/percentile&gt;&lt;max&gt;5273000.00&lt;/max&gt;&lt;min&gt;800200.00&lt;/min&gt;&lt;/buy&gt;&lt;sell&gt;&lt;volume&gt;3497&lt;/volume&gt;&lt;avg&gt;6933412.93&lt;/avg&gt;&lt;stddev&gt;785330.07&lt;/stddev&gt;&lt;median&gt;6799000.00&lt;/median&gt;&lt;percentile&gt;5847788.57&lt;/percentile&gt;&lt;max&gt;8800000.00&lt;/max&gt;&lt;min&gt;5842000.00&lt;/min&gt;&lt;/sell&gt;&lt;/type&gt;&lt;type id="45999"&gt;&lt;buy&gt;&lt;volume&gt;1190&lt;/volume&gt;&lt;avg&gt;12782957.98&lt;/avg&gt;&lt;stddev&gt;3745899.26&lt;/stddev&gt;&lt;median&gt;13865000.00&lt;/median&gt;&lt;percentile&gt;14263333.33&lt;/percentile&gt;&lt;max&gt;14280000.00&lt;/max&gt;&lt;min&gt;1409000.00&lt;/min&gt;&lt;/buy&gt;&lt;sell&gt;&lt;volume&gt;2217&lt;/volume&gt;&lt;avg&gt;19146928.28&lt;/avg&gt;&lt;stddev&gt;2504347.39&lt;/stddev&gt;&lt;median&gt;19060000.00&lt;/median&gt;&lt;percentile&gt;15861142.86&lt;/percentile&gt;&lt;max&gt;24000000.00&lt;/max&gt;&lt;min&gt;15490000.00&lt;/min&gt;&lt;/sell&gt;&lt;/type&gt;&lt;/marketstat&gt;&lt;/exec_api&gt;</v>
      </c>
      <c r="BE48" s="3"/>
    </row>
    <row r="49" spans="1:57">
      <c r="A49" s="13" t="s">
        <v>5010</v>
      </c>
      <c r="B49" s="20">
        <f>VLOOKUP(A49,TypeIDs!B:C,2,FALSE)</f>
        <v>12612</v>
      </c>
      <c r="C49" s="19">
        <v>60.14</v>
      </c>
      <c r="D49" s="15">
        <f>INDEX(MARKET_INPUT[Column1.price],MATCH(B49,MARKET_INPUT[Column1.type_id]))</f>
        <v>30</v>
      </c>
      <c r="E49" s="21">
        <f>VLOOKUP(B49,TypeIDs!C:D,2,FALSE)</f>
        <v>2.5000000000000001E-3</v>
      </c>
      <c r="F49" s="16">
        <v>11000</v>
      </c>
      <c r="G49" s="18">
        <f t="shared" si="7"/>
        <v>33132.313000000002</v>
      </c>
      <c r="H49" s="23">
        <f t="shared" si="8"/>
        <v>77000</v>
      </c>
      <c r="I49" s="22">
        <f t="shared" si="0"/>
        <v>192.5</v>
      </c>
      <c r="J49" s="8">
        <f t="shared" si="1"/>
        <v>0.49883604921849017</v>
      </c>
      <c r="K49" s="9">
        <f t="shared" si="9"/>
        <v>4804030</v>
      </c>
      <c r="L49" s="9">
        <f t="shared" si="3"/>
        <v>62.39</v>
      </c>
      <c r="M49" s="10">
        <f t="shared" si="4"/>
        <v>-2494030</v>
      </c>
      <c r="N49" s="11">
        <f t="shared" si="5"/>
        <v>-12956</v>
      </c>
      <c r="O49" s="26">
        <f t="shared" si="6"/>
        <v>2310000</v>
      </c>
      <c r="BC49" s="3" t="s">
        <v>40282</v>
      </c>
      <c r="BD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E49" s="3"/>
    </row>
    <row r="50" spans="1:57">
      <c r="A50" s="13" t="s">
        <v>5096</v>
      </c>
      <c r="B50" s="20">
        <f>VLOOKUP(A50,TypeIDs!B:C,2,FALSE)</f>
        <v>12801</v>
      </c>
      <c r="C50" s="19">
        <v>171.9</v>
      </c>
      <c r="D50" s="15">
        <f>INDEX(MARKET_INPUT[Column1.price],MATCH(B50,MARKET_INPUT[Column1.type_id]))</f>
        <v>355</v>
      </c>
      <c r="E50" s="21">
        <f>VLOOKUP(B50,TypeIDs!C:D,2,FALSE)</f>
        <v>1.2500000000000001E-2</v>
      </c>
      <c r="F50" s="16">
        <v>3000</v>
      </c>
      <c r="G50" s="18">
        <f t="shared" si="7"/>
        <v>9103.1650000000009</v>
      </c>
      <c r="H50" s="23">
        <f t="shared" si="8"/>
        <v>21000</v>
      </c>
      <c r="I50" s="22">
        <f t="shared" si="0"/>
        <v>262.5</v>
      </c>
      <c r="J50" s="8">
        <f t="shared" si="1"/>
        <v>2.0651541593949969</v>
      </c>
      <c r="K50" s="9">
        <f t="shared" si="9"/>
        <v>3846150</v>
      </c>
      <c r="L50" s="9">
        <f t="shared" si="3"/>
        <v>183.15</v>
      </c>
      <c r="M50" s="10">
        <f t="shared" si="4"/>
        <v>3608850</v>
      </c>
      <c r="N50" s="11">
        <f t="shared" si="5"/>
        <v>13747.999999999998</v>
      </c>
      <c r="O50" s="26">
        <f t="shared" si="6"/>
        <v>7455000</v>
      </c>
      <c r="BC50" s="3" t="s">
        <v>40283</v>
      </c>
      <c r="BD50" s="3" t="e">
        <f t="shared" si="10"/>
        <v>#VALUE!</v>
      </c>
      <c r="BE50" s="3"/>
    </row>
    <row r="51" spans="1:57">
      <c r="A51" s="13" t="s">
        <v>5100</v>
      </c>
      <c r="B51" s="20">
        <f>VLOOKUP(A51,TypeIDs!B:C,2,FALSE)</f>
        <v>12805</v>
      </c>
      <c r="C51" s="19">
        <v>248.8</v>
      </c>
      <c r="D51" s="15">
        <f>INDEX(MARKET_INPUT[Column1.price],MATCH(B51,MARKET_INPUT[Column1.type_id]))</f>
        <v>244.5</v>
      </c>
      <c r="E51" s="21">
        <f>VLOOKUP(B51,TypeIDs!C:D,2,FALSE)</f>
        <v>1.2500000000000001E-2</v>
      </c>
      <c r="F51" s="16">
        <v>5000</v>
      </c>
      <c r="G51" s="18">
        <f t="shared" si="7"/>
        <v>15248.825000000001</v>
      </c>
      <c r="H51" s="23">
        <f t="shared" si="8"/>
        <v>35000</v>
      </c>
      <c r="I51" s="22">
        <f t="shared" si="0"/>
        <v>437.5</v>
      </c>
      <c r="J51" s="8">
        <f t="shared" si="1"/>
        <v>0.98271704180064301</v>
      </c>
      <c r="K51" s="9">
        <f t="shared" si="9"/>
        <v>9101750</v>
      </c>
      <c r="L51" s="9">
        <f t="shared" si="3"/>
        <v>260.05</v>
      </c>
      <c r="M51" s="10">
        <f t="shared" si="4"/>
        <v>-544250.00000000035</v>
      </c>
      <c r="N51" s="11">
        <f t="shared" si="5"/>
        <v>-1244.0000000000009</v>
      </c>
      <c r="O51" s="26">
        <f t="shared" si="6"/>
        <v>8557500</v>
      </c>
      <c r="BC51" s="3" t="s">
        <v>40284</v>
      </c>
      <c r="BD51" s="3" t="e">
        <f t="shared" si="10"/>
        <v>#VALUE!</v>
      </c>
      <c r="BE51" s="3"/>
    </row>
    <row r="52" spans="1:57">
      <c r="A52" s="13" t="s">
        <v>5016</v>
      </c>
      <c r="B52" s="20">
        <f>VLOOKUP(A52,TypeIDs!B:C,2,FALSE)</f>
        <v>12618</v>
      </c>
      <c r="C52" s="19">
        <v>49.49</v>
      </c>
      <c r="D52" s="15">
        <f>INDEX(MARKET_INPUT[Column1.price],MATCH(B52,MARKET_INPUT[Column1.type_id]))</f>
        <v>75</v>
      </c>
      <c r="E52" s="21">
        <f>VLOOKUP(B52,TypeIDs!C:D,2,FALSE)</f>
        <v>2.5000000000000001E-3</v>
      </c>
      <c r="F52" s="16">
        <v>1500</v>
      </c>
      <c r="G52" s="18">
        <f t="shared" si="7"/>
        <v>4514.8519999999999</v>
      </c>
      <c r="H52" s="23">
        <f t="shared" si="8"/>
        <v>10500</v>
      </c>
      <c r="I52" s="22">
        <f t="shared" si="0"/>
        <v>26.25</v>
      </c>
      <c r="J52" s="8">
        <f t="shared" si="1"/>
        <v>1.5154576682158012</v>
      </c>
      <c r="K52" s="9">
        <f t="shared" si="9"/>
        <v>543270</v>
      </c>
      <c r="L52" s="9">
        <f t="shared" si="3"/>
        <v>51.74</v>
      </c>
      <c r="M52" s="10">
        <f t="shared" si="4"/>
        <v>244229.99999999997</v>
      </c>
      <c r="N52" s="11">
        <f t="shared" si="5"/>
        <v>9303.9999999999982</v>
      </c>
      <c r="O52" s="26">
        <f t="shared" si="6"/>
        <v>787500</v>
      </c>
    </row>
    <row r="53" spans="1:57">
      <c r="A53" s="13" t="s">
        <v>10344</v>
      </c>
      <c r="B53" s="20">
        <f>VLOOKUP(A53,TypeIDs!B:C,2,FALSE)</f>
        <v>21740</v>
      </c>
      <c r="C53" s="19">
        <v>1000</v>
      </c>
      <c r="D53" s="15">
        <f>INDEX(MARKET_INPUT[Column1.price],MATCH(B53,MARKET_INPUT[Column1.type_id]))</f>
        <v>1199</v>
      </c>
      <c r="E53" s="21">
        <f>VLOOKUP(B53,TypeIDs!C:D,2,FALSE)</f>
        <v>2.5000000000000001E-2</v>
      </c>
      <c r="F53" s="16">
        <v>800</v>
      </c>
      <c r="G53" s="18">
        <f t="shared" si="7"/>
        <v>2560.0500000000002</v>
      </c>
      <c r="H53" s="23">
        <f t="shared" si="8"/>
        <v>5600</v>
      </c>
      <c r="I53" s="22">
        <f t="shared" si="0"/>
        <v>140</v>
      </c>
      <c r="J53" s="8">
        <f t="shared" si="1"/>
        <v>1.1990000000000001</v>
      </c>
      <c r="K53" s="9">
        <f t="shared" si="9"/>
        <v>5726000</v>
      </c>
      <c r="L53" s="9">
        <f t="shared" si="3"/>
        <v>1022.5</v>
      </c>
      <c r="M53" s="10">
        <f t="shared" si="4"/>
        <v>988400</v>
      </c>
      <c r="N53" s="11">
        <f t="shared" si="5"/>
        <v>7060</v>
      </c>
      <c r="O53" s="26">
        <f t="shared" si="6"/>
        <v>6714400</v>
      </c>
    </row>
    <row r="54" spans="1:57">
      <c r="A54" s="13" t="s">
        <v>11246</v>
      </c>
      <c r="B54" s="20">
        <f>VLOOKUP(A54,TypeIDs!B:C,2,FALSE)</f>
        <v>23025</v>
      </c>
      <c r="C54" s="19">
        <v>714.7</v>
      </c>
      <c r="D54" s="15">
        <f>INDEX(MARKET_INPUT[Column1.price],MATCH(B54,MARKET_INPUT[Column1.type_id]))</f>
        <v>676.7</v>
      </c>
      <c r="E54" s="21">
        <f>VLOOKUP(B54,TypeIDs!C:D,2,FALSE)</f>
        <v>1.2500000000000001E-2</v>
      </c>
      <c r="F54" s="16">
        <v>5000</v>
      </c>
      <c r="G54" s="18">
        <f t="shared" si="7"/>
        <v>15714.725</v>
      </c>
      <c r="H54" s="23">
        <f t="shared" si="8"/>
        <v>35000</v>
      </c>
      <c r="I54" s="22">
        <f t="shared" si="0"/>
        <v>437.5</v>
      </c>
      <c r="J54" s="8">
        <f t="shared" si="1"/>
        <v>0.9468308381138939</v>
      </c>
      <c r="K54" s="9">
        <f t="shared" si="9"/>
        <v>25408250</v>
      </c>
      <c r="L54" s="9">
        <f t="shared" si="3"/>
        <v>725.95</v>
      </c>
      <c r="M54" s="10">
        <f t="shared" si="4"/>
        <v>-1723750</v>
      </c>
      <c r="N54" s="11">
        <f t="shared" si="5"/>
        <v>-3940</v>
      </c>
      <c r="O54" s="26">
        <f t="shared" si="6"/>
        <v>23684500</v>
      </c>
    </row>
    <row r="55" spans="1:57">
      <c r="A55" s="13" t="s">
        <v>11251</v>
      </c>
      <c r="B55" s="20">
        <f>VLOOKUP(A55,TypeIDs!B:C,2,FALSE)</f>
        <v>23035</v>
      </c>
      <c r="C55" s="19">
        <v>744.5</v>
      </c>
      <c r="D55" s="15">
        <f>INDEX(MARKET_INPUT[Column1.price],MATCH(B55,MARKET_INPUT[Column1.type_id]))</f>
        <v>800</v>
      </c>
      <c r="E55" s="21">
        <f>VLOOKUP(B55,TypeIDs!C:D,2,FALSE)</f>
        <v>1.2500000000000001E-2</v>
      </c>
      <c r="F55" s="16">
        <v>800</v>
      </c>
      <c r="G55" s="18">
        <f t="shared" si="7"/>
        <v>2519.145</v>
      </c>
      <c r="H55" s="23">
        <f t="shared" si="8"/>
        <v>5600</v>
      </c>
      <c r="I55" s="22">
        <f t="shared" si="0"/>
        <v>70</v>
      </c>
      <c r="J55" s="8">
        <f t="shared" si="1"/>
        <v>1.0745466756212223</v>
      </c>
      <c r="K55" s="9">
        <f t="shared" si="9"/>
        <v>4232200</v>
      </c>
      <c r="L55" s="9">
        <f t="shared" si="3"/>
        <v>755.75</v>
      </c>
      <c r="M55" s="10">
        <f t="shared" si="4"/>
        <v>247800</v>
      </c>
      <c r="N55" s="11">
        <f t="shared" si="5"/>
        <v>3540</v>
      </c>
      <c r="O55" s="26">
        <f t="shared" si="6"/>
        <v>4480000</v>
      </c>
    </row>
    <row r="56" spans="1:57">
      <c r="A56" s="13" t="s">
        <v>11253</v>
      </c>
      <c r="B56" s="20">
        <f>VLOOKUP(A56,TypeIDs!B:C,2,FALSE)</f>
        <v>23039</v>
      </c>
      <c r="C56" s="19">
        <v>600</v>
      </c>
      <c r="D56" s="15">
        <f>INDEX(MARKET_INPUT[Column1.price],MATCH(B56,MARKET_INPUT[Column1.type_id]))</f>
        <v>889.9</v>
      </c>
      <c r="E56" s="21">
        <f>VLOOKUP(B56,TypeIDs!C:D,2,FALSE)</f>
        <v>1.2500000000000001E-2</v>
      </c>
      <c r="F56" s="16">
        <v>1500</v>
      </c>
      <c r="G56" s="18">
        <f t="shared" si="7"/>
        <v>4680.0249999999996</v>
      </c>
      <c r="H56" s="23">
        <f t="shared" si="8"/>
        <v>10500</v>
      </c>
      <c r="I56" s="22">
        <f t="shared" si="0"/>
        <v>131.25</v>
      </c>
      <c r="J56" s="8">
        <f t="shared" si="1"/>
        <v>1.4831666666666665</v>
      </c>
      <c r="K56" s="9">
        <f t="shared" si="9"/>
        <v>6418125</v>
      </c>
      <c r="L56" s="9">
        <f t="shared" si="3"/>
        <v>611.25</v>
      </c>
      <c r="M56" s="10">
        <f t="shared" si="4"/>
        <v>2925824.9999999995</v>
      </c>
      <c r="N56" s="11">
        <f t="shared" si="5"/>
        <v>22291.999999999996</v>
      </c>
      <c r="O56" s="26">
        <f t="shared" si="6"/>
        <v>9343950</v>
      </c>
    </row>
    <row r="57" spans="1:57">
      <c r="A57" s="13" t="s">
        <v>11250</v>
      </c>
      <c r="B57" s="20">
        <f>VLOOKUP(A57,TypeIDs!B:C,2,FALSE)</f>
        <v>23033</v>
      </c>
      <c r="C57" s="19">
        <v>730</v>
      </c>
      <c r="D57" s="15">
        <f>INDEX(MARKET_INPUT[Column1.price],MATCH(B57,MARKET_INPUT[Column1.type_id]))</f>
        <v>719.9</v>
      </c>
      <c r="E57" s="21">
        <f>VLOOKUP(B57,TypeIDs!C:D,2,FALSE)</f>
        <v>1.2500000000000001E-2</v>
      </c>
      <c r="F57" s="16">
        <v>750</v>
      </c>
      <c r="G57" s="18">
        <f t="shared" si="7"/>
        <v>2359.5250000000001</v>
      </c>
      <c r="H57" s="23">
        <f t="shared" si="8"/>
        <v>5250</v>
      </c>
      <c r="I57" s="22">
        <f t="shared" si="0"/>
        <v>65.625</v>
      </c>
      <c r="J57" s="8">
        <f t="shared" si="1"/>
        <v>0.98616438356164382</v>
      </c>
      <c r="K57" s="9">
        <f t="shared" si="9"/>
        <v>3891562.5</v>
      </c>
      <c r="L57" s="9">
        <f t="shared" si="3"/>
        <v>741.25</v>
      </c>
      <c r="M57" s="10">
        <f t="shared" si="4"/>
        <v>-112087.50000000012</v>
      </c>
      <c r="N57" s="11">
        <f t="shared" si="5"/>
        <v>-1708.0000000000018</v>
      </c>
      <c r="O57" s="26">
        <f t="shared" si="6"/>
        <v>3779475</v>
      </c>
    </row>
    <row r="58" spans="1:57">
      <c r="A58" s="13" t="s">
        <v>11249</v>
      </c>
      <c r="B58" s="20">
        <f>VLOOKUP(A58,TypeIDs!B:C,2,FALSE)</f>
        <v>23031</v>
      </c>
      <c r="C58" s="19">
        <v>770.1</v>
      </c>
      <c r="D58" s="15">
        <f>INDEX(MARKET_INPUT[Column1.price],MATCH(B58,MARKET_INPUT[Column1.type_id]))</f>
        <v>949.8</v>
      </c>
      <c r="E58" s="21">
        <f>VLOOKUP(B58,TypeIDs!C:D,2,FALSE)</f>
        <v>1.2500000000000001E-2</v>
      </c>
      <c r="F58" s="16">
        <v>1500</v>
      </c>
      <c r="G58" s="18">
        <f t="shared" si="7"/>
        <v>4731.0550000000003</v>
      </c>
      <c r="H58" s="23">
        <f t="shared" si="8"/>
        <v>10500</v>
      </c>
      <c r="I58" s="22">
        <f t="shared" si="0"/>
        <v>131.25</v>
      </c>
      <c r="J58" s="8">
        <f t="shared" si="1"/>
        <v>1.2333463186599143</v>
      </c>
      <c r="K58" s="9">
        <f t="shared" si="9"/>
        <v>8204175</v>
      </c>
      <c r="L58" s="9">
        <f t="shared" si="3"/>
        <v>781.35</v>
      </c>
      <c r="M58" s="10">
        <f t="shared" si="4"/>
        <v>1768724.9999999993</v>
      </c>
      <c r="N58" s="11">
        <f t="shared" si="5"/>
        <v>13475.999999999995</v>
      </c>
      <c r="O58" s="26">
        <f t="shared" si="6"/>
        <v>9972900</v>
      </c>
    </row>
    <row r="59" spans="1:57">
      <c r="A59" s="13" t="s">
        <v>11252</v>
      </c>
      <c r="B59" s="20">
        <f>VLOOKUP(A59,TypeIDs!B:C,2,FALSE)</f>
        <v>23037</v>
      </c>
      <c r="C59" s="19">
        <v>749.9</v>
      </c>
      <c r="D59" s="15">
        <f>INDEX(MARKET_INPUT[Column1.price],MATCH(B59,MARKET_INPUT[Column1.type_id]))</f>
        <v>940</v>
      </c>
      <c r="E59" s="21">
        <f>VLOOKUP(B59,TypeIDs!C:D,2,FALSE)</f>
        <v>1.2500000000000001E-2</v>
      </c>
      <c r="F59" s="16">
        <v>1000</v>
      </c>
      <c r="G59" s="18">
        <f t="shared" si="7"/>
        <v>3150.0050000000001</v>
      </c>
      <c r="H59" s="23">
        <f t="shared" si="8"/>
        <v>7000</v>
      </c>
      <c r="I59" s="22">
        <f t="shared" si="0"/>
        <v>87.5</v>
      </c>
      <c r="J59" s="8">
        <f t="shared" si="1"/>
        <v>1.2535004667288971</v>
      </c>
      <c r="K59" s="9">
        <f t="shared" si="9"/>
        <v>5328050</v>
      </c>
      <c r="L59" s="9">
        <f t="shared" si="3"/>
        <v>761.15</v>
      </c>
      <c r="M59" s="10">
        <f t="shared" si="4"/>
        <v>1251950.0000000002</v>
      </c>
      <c r="N59" s="11">
        <f t="shared" si="5"/>
        <v>14308.000000000002</v>
      </c>
      <c r="O59" s="26">
        <f t="shared" si="6"/>
        <v>6580000</v>
      </c>
    </row>
    <row r="60" spans="1:57">
      <c r="A60" s="35" t="s">
        <v>11222</v>
      </c>
      <c r="B60" s="20">
        <f>VLOOKUP(A60,TypeIDs!B:C,2,FALSE)</f>
        <v>22977</v>
      </c>
      <c r="C60" s="19">
        <v>688</v>
      </c>
      <c r="D60" s="15">
        <f>INDEX(MARKET_INPUT[Column1.price],MATCH(B60,MARKET_INPUT[Column1.type_id]))</f>
        <v>858</v>
      </c>
      <c r="E60" s="21">
        <f>VLOOKUP(B60,TypeIDs!C:D,2,FALSE)</f>
        <v>1.2500000000000001E-2</v>
      </c>
      <c r="F60" s="16">
        <v>300</v>
      </c>
      <c r="G60" s="18">
        <f t="shared" si="7"/>
        <v>941.30499999999995</v>
      </c>
      <c r="H60" s="23">
        <f t="shared" si="8"/>
        <v>2100</v>
      </c>
      <c r="I60" s="22">
        <f t="shared" si="0"/>
        <v>26.25</v>
      </c>
      <c r="J60" s="8">
        <f t="shared" si="1"/>
        <v>1.2470930232558139</v>
      </c>
      <c r="K60" s="9">
        <f t="shared" si="9"/>
        <v>1468425</v>
      </c>
      <c r="L60" s="9">
        <f t="shared" si="3"/>
        <v>699.25</v>
      </c>
      <c r="M60" s="10">
        <f t="shared" si="4"/>
        <v>333375</v>
      </c>
      <c r="N60" s="11">
        <f t="shared" si="5"/>
        <v>12700</v>
      </c>
      <c r="O60" s="26">
        <f t="shared" si="6"/>
        <v>1801800</v>
      </c>
    </row>
    <row r="61" spans="1:57">
      <c r="A61" s="13" t="s">
        <v>11238</v>
      </c>
      <c r="B61" s="20">
        <f>VLOOKUP(A61,TypeIDs!B:C,2,FALSE)</f>
        <v>23009</v>
      </c>
      <c r="C61" s="19">
        <v>456.7</v>
      </c>
      <c r="D61" s="15">
        <f>INDEX(MARKET_INPUT[Column1.price],MATCH(B61,MARKET_INPUT[Column1.type_id]))</f>
        <v>510</v>
      </c>
      <c r="E61" s="21">
        <f>VLOOKUP(B61,TypeIDs!C:D,2,FALSE)</f>
        <v>2.5000000000000001E-3</v>
      </c>
      <c r="F61" s="16">
        <v>5000</v>
      </c>
      <c r="G61" s="18">
        <f t="shared" si="7"/>
        <v>15456.705</v>
      </c>
      <c r="H61" s="23">
        <f t="shared" si="8"/>
        <v>35000</v>
      </c>
      <c r="I61" s="22">
        <f t="shared" si="0"/>
        <v>87.5</v>
      </c>
      <c r="J61" s="8">
        <f t="shared" si="1"/>
        <v>1.1167068097219182</v>
      </c>
      <c r="K61" s="9">
        <f t="shared" si="9"/>
        <v>16063250</v>
      </c>
      <c r="L61" s="9">
        <f t="shared" si="3"/>
        <v>458.95</v>
      </c>
      <c r="M61" s="10">
        <f t="shared" si="4"/>
        <v>1786750.0000000005</v>
      </c>
      <c r="N61" s="11">
        <f t="shared" si="5"/>
        <v>20420.000000000004</v>
      </c>
      <c r="O61" s="26">
        <f t="shared" si="6"/>
        <v>17850000</v>
      </c>
    </row>
    <row r="62" spans="1:57">
      <c r="A62" s="35" t="s">
        <v>11245</v>
      </c>
      <c r="B62" s="20">
        <f>VLOOKUP(A62,TypeIDs!B:C,2,FALSE)</f>
        <v>23023</v>
      </c>
      <c r="C62" s="19">
        <v>394</v>
      </c>
      <c r="D62" s="15">
        <f>INDEX(MARKET_INPUT[Column1.price],MATCH(B62,MARKET_INPUT[Column1.type_id]))</f>
        <v>600</v>
      </c>
      <c r="E62" s="21">
        <f>VLOOKUP(B62,TypeIDs!C:D,2,FALSE)</f>
        <v>2.5000000000000001E-3</v>
      </c>
      <c r="F62" s="16">
        <v>200</v>
      </c>
      <c r="G62" s="18">
        <f t="shared" si="7"/>
        <v>615.76499999999999</v>
      </c>
      <c r="H62" s="23">
        <f t="shared" si="8"/>
        <v>1400</v>
      </c>
      <c r="I62" s="22">
        <f t="shared" si="0"/>
        <v>3.5</v>
      </c>
      <c r="J62" s="8">
        <f t="shared" si="1"/>
        <v>1.5228426395939085</v>
      </c>
      <c r="K62" s="9">
        <f t="shared" si="9"/>
        <v>554750</v>
      </c>
      <c r="L62" s="9">
        <f t="shared" si="3"/>
        <v>396.25</v>
      </c>
      <c r="M62" s="10">
        <f t="shared" si="4"/>
        <v>285250</v>
      </c>
      <c r="N62" s="11">
        <f t="shared" si="5"/>
        <v>81500</v>
      </c>
      <c r="O62" s="26">
        <f t="shared" si="6"/>
        <v>840000</v>
      </c>
    </row>
    <row r="63" spans="1:57">
      <c r="A63" s="35" t="s">
        <v>11241</v>
      </c>
      <c r="B63" s="20">
        <f>VLOOKUP(A63,TypeIDs!B:C,2,FALSE)</f>
        <v>23015</v>
      </c>
      <c r="C63" s="19">
        <v>494.8</v>
      </c>
      <c r="D63" s="15">
        <f>INDEX(MARKET_INPUT[Column1.price],MATCH(B63,MARKET_INPUT[Column1.type_id]))</f>
        <v>444.5</v>
      </c>
      <c r="E63" s="21">
        <f>VLOOKUP(B63,TypeIDs!C:D,2,FALSE)</f>
        <v>2.5000000000000001E-3</v>
      </c>
      <c r="F63" s="16">
        <v>200</v>
      </c>
      <c r="G63" s="18">
        <f t="shared" si="7"/>
        <v>619.79700000000003</v>
      </c>
      <c r="H63" s="23">
        <f t="shared" si="8"/>
        <v>1400</v>
      </c>
      <c r="I63" s="22">
        <f t="shared" si="0"/>
        <v>3.5</v>
      </c>
      <c r="J63" s="8">
        <f t="shared" si="1"/>
        <v>0.89834276475343566</v>
      </c>
      <c r="K63" s="9">
        <f t="shared" si="9"/>
        <v>695870</v>
      </c>
      <c r="L63" s="9">
        <f t="shared" si="3"/>
        <v>497.05</v>
      </c>
      <c r="M63" s="10">
        <f t="shared" si="4"/>
        <v>-73570.000000000015</v>
      </c>
      <c r="N63" s="11">
        <f t="shared" si="5"/>
        <v>-21020.000000000004</v>
      </c>
      <c r="O63" s="26">
        <f t="shared" si="6"/>
        <v>622300</v>
      </c>
    </row>
    <row r="64" spans="1:57">
      <c r="A64" s="13" t="s">
        <v>154</v>
      </c>
      <c r="B64" s="20">
        <f>VLOOKUP(A64,TypeIDs!B:C,2,FALSE)</f>
        <v>230</v>
      </c>
      <c r="C64" s="19">
        <v>100.1</v>
      </c>
      <c r="D64" s="15">
        <f>INDEX(MARKET_INPUT[Column1.price],MATCH(B64,MARKET_INPUT[Column1.type_id]))</f>
        <v>77.760000000000005</v>
      </c>
      <c r="E64" s="21">
        <f>VLOOKUP(B64,TypeIDs!C:D,2,FALSE)</f>
        <v>1.2500000000000001E-2</v>
      </c>
      <c r="F64" s="16">
        <v>2800</v>
      </c>
      <c r="G64" s="18">
        <f t="shared" si="7"/>
        <v>8456.0810000000001</v>
      </c>
      <c r="H64" s="23">
        <f t="shared" si="8"/>
        <v>19600</v>
      </c>
      <c r="I64" s="22">
        <f t="shared" si="0"/>
        <v>245</v>
      </c>
      <c r="J64" s="8">
        <f t="shared" si="1"/>
        <v>0.77682317682317692</v>
      </c>
      <c r="K64" s="9">
        <f t="shared" si="9"/>
        <v>2182460</v>
      </c>
      <c r="L64" s="9">
        <f t="shared" si="3"/>
        <v>111.35</v>
      </c>
      <c r="M64" s="10">
        <f t="shared" si="4"/>
        <v>-658363.99999999977</v>
      </c>
      <c r="N64" s="11">
        <f t="shared" si="5"/>
        <v>-2687.1999999999989</v>
      </c>
      <c r="O64" s="26">
        <f t="shared" si="6"/>
        <v>1524096.0000000002</v>
      </c>
    </row>
    <row r="65" spans="1:15">
      <c r="A65" s="13" t="s">
        <v>146</v>
      </c>
      <c r="B65" s="20">
        <f>VLOOKUP(A65,TypeIDs!B:C,2,FALSE)</f>
        <v>222</v>
      </c>
      <c r="C65" s="19">
        <v>25.79</v>
      </c>
      <c r="D65" s="15">
        <f>INDEX(MARKET_INPUT[Column1.price],MATCH(B65,MARKET_INPUT[Column1.type_id]))</f>
        <v>87.5</v>
      </c>
      <c r="E65" s="21">
        <f>VLOOKUP(B65,TypeIDs!C:D,2,FALSE)</f>
        <v>2.5000000000000001E-3</v>
      </c>
      <c r="F65" s="16">
        <v>1000</v>
      </c>
      <c r="G65" s="18">
        <f t="shared" si="7"/>
        <v>3005.163</v>
      </c>
      <c r="H65" s="23">
        <f t="shared" si="8"/>
        <v>7000</v>
      </c>
      <c r="I65" s="22">
        <f t="shared" si="0"/>
        <v>17.5</v>
      </c>
      <c r="J65" s="8">
        <f t="shared" si="1"/>
        <v>3.3927879022877083</v>
      </c>
      <c r="K65" s="9">
        <f t="shared" si="9"/>
        <v>196280</v>
      </c>
      <c r="L65" s="9">
        <f t="shared" si="3"/>
        <v>28.04</v>
      </c>
      <c r="M65" s="10">
        <f t="shared" si="4"/>
        <v>416220</v>
      </c>
      <c r="N65" s="11">
        <f t="shared" si="5"/>
        <v>23784</v>
      </c>
      <c r="O65" s="26">
        <f t="shared" si="6"/>
        <v>612500</v>
      </c>
    </row>
    <row r="66" spans="1:15">
      <c r="A66" s="31" t="s">
        <v>12559</v>
      </c>
      <c r="B66" s="20">
        <f>VLOOKUP(A66,TypeIDs!B:C,2,FALSE)</f>
        <v>24535</v>
      </c>
      <c r="C66" s="19">
        <v>645.79999999999995</v>
      </c>
      <c r="D66" s="15">
        <f>INDEX(MARKET_INPUT[Column1.price],MATCH(B66,MARKET_INPUT[Column1.type_id]))</f>
        <v>1034</v>
      </c>
      <c r="E66" s="21">
        <f>VLOOKUP(B66,TypeIDs!C:D,2,FALSE)</f>
        <v>0.05</v>
      </c>
      <c r="F66" s="16">
        <v>18000</v>
      </c>
      <c r="G66" s="18">
        <f t="shared" si="7"/>
        <v>56324.979999999996</v>
      </c>
      <c r="H66" s="23">
        <f t="shared" si="8"/>
        <v>126000</v>
      </c>
      <c r="I66" s="22">
        <f t="shared" ref="I66:I129" si="11">(E66*F66)*7</f>
        <v>6300</v>
      </c>
      <c r="J66" s="8">
        <f t="shared" ref="J66:J129" si="12">D66/C66</f>
        <v>1.60111489625271</v>
      </c>
      <c r="K66" s="9">
        <f t="shared" ref="K66:K129" si="13">(H66*C66)+((E66*ShippingCost)*H66)</f>
        <v>87040800</v>
      </c>
      <c r="L66" s="9">
        <f t="shared" ref="L66:L129" si="14">C66+(E66*ShippingCost)</f>
        <v>690.8</v>
      </c>
      <c r="M66" s="10">
        <f t="shared" ref="M66:M129" si="15">((D66-C66-(E66*ShippingCost))*H66)</f>
        <v>43243200.000000007</v>
      </c>
      <c r="N66" s="11">
        <f t="shared" ref="N66:N129" si="16">(D66-C66-(E66*ShippingCost))/E66</f>
        <v>6864.0000000000009</v>
      </c>
      <c r="O66" s="26">
        <f t="shared" ref="O66:O129" si="17">K66+M66</f>
        <v>130284000</v>
      </c>
    </row>
    <row r="67" spans="1:15">
      <c r="A67" s="31" t="s">
        <v>12563</v>
      </c>
      <c r="B67" s="20">
        <f>VLOOKUP(A67,TypeIDs!B:C,2,FALSE)</f>
        <v>24539</v>
      </c>
      <c r="C67" s="19">
        <v>693.6</v>
      </c>
      <c r="D67" s="15">
        <f>INDEX(MARKET_INPUT[Column1.price],MATCH(B67,MARKET_INPUT[Column1.type_id]))</f>
        <v>892</v>
      </c>
      <c r="E67" s="21">
        <f>VLOOKUP(B67,TypeIDs!C:D,2,FALSE)</f>
        <v>0.05</v>
      </c>
      <c r="F67" s="16">
        <v>1000</v>
      </c>
      <c r="G67" s="18">
        <f t="shared" ref="G67:G130" si="18">((C67/(5000/F67))+(E67*2)+(F67*3))</f>
        <v>3138.82</v>
      </c>
      <c r="H67" s="23">
        <f t="shared" ref="H67:H130" si="19">F67*7</f>
        <v>7000</v>
      </c>
      <c r="I67" s="22">
        <f t="shared" si="11"/>
        <v>350</v>
      </c>
      <c r="J67" s="8">
        <f t="shared" si="12"/>
        <v>1.2860438292964245</v>
      </c>
      <c r="K67" s="9">
        <f t="shared" si="13"/>
        <v>5170200</v>
      </c>
      <c r="L67" s="9">
        <f t="shared" si="14"/>
        <v>738.6</v>
      </c>
      <c r="M67" s="10">
        <f t="shared" si="15"/>
        <v>1073799.9999999998</v>
      </c>
      <c r="N67" s="11">
        <f t="shared" si="16"/>
        <v>3067.9999999999995</v>
      </c>
      <c r="O67" s="26">
        <f t="shared" si="17"/>
        <v>6244000</v>
      </c>
    </row>
    <row r="68" spans="1:15">
      <c r="A68" s="31" t="s">
        <v>14634</v>
      </c>
      <c r="B68" s="20">
        <f>VLOOKUP(A68,TypeIDs!B:C,2,FALSE)</f>
        <v>27423</v>
      </c>
      <c r="C68" s="19">
        <v>1820</v>
      </c>
      <c r="D68" s="15">
        <f>INDEX(MARKET_INPUT[Column1.price],MATCH(B68,MARKET_INPUT[Column1.type_id]))</f>
        <v>2279</v>
      </c>
      <c r="E68" s="21">
        <f>VLOOKUP(B68,TypeIDs!C:D,2,FALSE)</f>
        <v>0.05</v>
      </c>
      <c r="F68" s="16">
        <v>1000</v>
      </c>
      <c r="G68" s="18">
        <f t="shared" si="18"/>
        <v>3364.1</v>
      </c>
      <c r="H68" s="23">
        <f t="shared" si="19"/>
        <v>7000</v>
      </c>
      <c r="I68" s="22">
        <f t="shared" si="11"/>
        <v>350</v>
      </c>
      <c r="J68" s="8">
        <f t="shared" si="12"/>
        <v>1.2521978021978022</v>
      </c>
      <c r="K68" s="9">
        <f t="shared" si="13"/>
        <v>13055000</v>
      </c>
      <c r="L68" s="9">
        <f t="shared" si="14"/>
        <v>1865</v>
      </c>
      <c r="M68" s="10">
        <f t="shared" si="15"/>
        <v>2898000</v>
      </c>
      <c r="N68" s="11">
        <f t="shared" si="16"/>
        <v>8280</v>
      </c>
      <c r="O68" s="26">
        <f t="shared" si="17"/>
        <v>15953000</v>
      </c>
    </row>
    <row r="69" spans="1:15">
      <c r="A69" s="31" t="s">
        <v>14611</v>
      </c>
      <c r="B69" s="20">
        <f>VLOOKUP(A69,TypeIDs!B:C,2,FALSE)</f>
        <v>27377</v>
      </c>
      <c r="C69" s="19">
        <v>1866</v>
      </c>
      <c r="D69" s="15">
        <f>INDEX(MARKET_INPUT[Column1.price],MATCH(B69,MARKET_INPUT[Column1.type_id]))</f>
        <v>2183</v>
      </c>
      <c r="E69" s="21">
        <f>VLOOKUP(B69,TypeIDs!C:D,2,FALSE)</f>
        <v>0.05</v>
      </c>
      <c r="F69" s="16">
        <v>1000</v>
      </c>
      <c r="G69" s="18">
        <f t="shared" si="18"/>
        <v>3373.3</v>
      </c>
      <c r="H69" s="23">
        <f t="shared" si="19"/>
        <v>7000</v>
      </c>
      <c r="I69" s="22">
        <f t="shared" si="11"/>
        <v>350</v>
      </c>
      <c r="J69" s="8">
        <f t="shared" si="12"/>
        <v>1.169882100750268</v>
      </c>
      <c r="K69" s="9">
        <f t="shared" si="13"/>
        <v>13377000</v>
      </c>
      <c r="L69" s="9">
        <f t="shared" si="14"/>
        <v>1911</v>
      </c>
      <c r="M69" s="10">
        <f t="shared" si="15"/>
        <v>1904000</v>
      </c>
      <c r="N69" s="11">
        <f t="shared" si="16"/>
        <v>5440</v>
      </c>
      <c r="O69" s="26">
        <f t="shared" si="17"/>
        <v>15281000</v>
      </c>
    </row>
    <row r="70" spans="1:15">
      <c r="A70" s="36" t="s">
        <v>127</v>
      </c>
      <c r="B70" s="20">
        <f>VLOOKUP(A70,TypeIDs!B:C,2,FALSE)</f>
        <v>202</v>
      </c>
      <c r="C70" s="19">
        <v>320.60000000000002</v>
      </c>
      <c r="D70" s="15">
        <f>INDEX(MARKET_INPUT[Column1.price],MATCH(B70,MARKET_INPUT[Column1.type_id]))</f>
        <v>260.10000000000002</v>
      </c>
      <c r="E70" s="21">
        <f>VLOOKUP(B70,TypeIDs!C:D,2,FALSE)</f>
        <v>0.05</v>
      </c>
      <c r="F70" s="16">
        <v>1000</v>
      </c>
      <c r="G70" s="18">
        <f t="shared" si="18"/>
        <v>3064.22</v>
      </c>
      <c r="H70" s="23">
        <f t="shared" si="19"/>
        <v>7000</v>
      </c>
      <c r="I70" s="22">
        <f t="shared" si="11"/>
        <v>350</v>
      </c>
      <c r="J70" s="8">
        <f t="shared" si="12"/>
        <v>0.81129132875857768</v>
      </c>
      <c r="K70" s="9">
        <f t="shared" si="13"/>
        <v>2559200</v>
      </c>
      <c r="L70" s="9">
        <f t="shared" si="14"/>
        <v>365.6</v>
      </c>
      <c r="M70" s="10">
        <f t="shared" si="15"/>
        <v>-738500</v>
      </c>
      <c r="N70" s="11">
        <f t="shared" si="16"/>
        <v>-2110</v>
      </c>
      <c r="O70" s="26">
        <f t="shared" si="17"/>
        <v>1820700</v>
      </c>
    </row>
    <row r="71" spans="1:15">
      <c r="A71" s="31" t="s">
        <v>12510</v>
      </c>
      <c r="B71" s="20">
        <f>VLOOKUP(A71,TypeIDs!B:C,2,FALSE)</f>
        <v>24486</v>
      </c>
      <c r="C71" s="19">
        <v>120</v>
      </c>
      <c r="D71" s="15">
        <f>INDEX(MARKET_INPUT[Column1.price],MATCH(B71,MARKET_INPUT[Column1.type_id]))</f>
        <v>400</v>
      </c>
      <c r="E71" s="21">
        <f>VLOOKUP(B71,TypeIDs!C:D,2,FALSE)</f>
        <v>1.4999999999999999E-2</v>
      </c>
      <c r="F71" s="16">
        <v>2800</v>
      </c>
      <c r="G71" s="18">
        <f t="shared" si="18"/>
        <v>8467.23</v>
      </c>
      <c r="H71" s="23">
        <f t="shared" si="19"/>
        <v>19600</v>
      </c>
      <c r="I71" s="22">
        <f t="shared" si="11"/>
        <v>294</v>
      </c>
      <c r="J71" s="8">
        <f t="shared" si="12"/>
        <v>3.3333333333333335</v>
      </c>
      <c r="K71" s="9">
        <f t="shared" si="13"/>
        <v>2616600</v>
      </c>
      <c r="L71" s="9">
        <f t="shared" si="14"/>
        <v>133.5</v>
      </c>
      <c r="M71" s="10">
        <f t="shared" si="15"/>
        <v>5223400</v>
      </c>
      <c r="N71" s="11">
        <f t="shared" si="16"/>
        <v>17766.666666666668</v>
      </c>
      <c r="O71" s="26">
        <f t="shared" si="17"/>
        <v>7840000</v>
      </c>
    </row>
    <row r="72" spans="1:15">
      <c r="A72" s="31" t="s">
        <v>12514</v>
      </c>
      <c r="B72" s="20">
        <f>VLOOKUP(A72,TypeIDs!B:C,2,FALSE)</f>
        <v>24490</v>
      </c>
      <c r="C72" s="19">
        <v>120</v>
      </c>
      <c r="D72" s="15">
        <f>INDEX(MARKET_INPUT[Column1.price],MATCH(B72,MARKET_INPUT[Column1.type_id]))</f>
        <v>160</v>
      </c>
      <c r="E72" s="21">
        <f>VLOOKUP(B72,TypeIDs!C:D,2,FALSE)</f>
        <v>1.4999999999999999E-2</v>
      </c>
      <c r="F72" s="16">
        <v>19000</v>
      </c>
      <c r="G72" s="18">
        <f t="shared" si="18"/>
        <v>57456.03</v>
      </c>
      <c r="H72" s="23">
        <f t="shared" si="19"/>
        <v>133000</v>
      </c>
      <c r="I72" s="22">
        <f t="shared" si="11"/>
        <v>1995</v>
      </c>
      <c r="J72" s="8">
        <f t="shared" si="12"/>
        <v>1.3333333333333333</v>
      </c>
      <c r="K72" s="9">
        <f t="shared" si="13"/>
        <v>17755500</v>
      </c>
      <c r="L72" s="9">
        <f t="shared" si="14"/>
        <v>133.5</v>
      </c>
      <c r="M72" s="10">
        <f t="shared" si="15"/>
        <v>3524500</v>
      </c>
      <c r="N72" s="11">
        <f t="shared" si="16"/>
        <v>1766.6666666666667</v>
      </c>
      <c r="O72" s="26">
        <f t="shared" si="17"/>
        <v>21280000</v>
      </c>
    </row>
    <row r="73" spans="1:15">
      <c r="A73" s="31" t="s">
        <v>12512</v>
      </c>
      <c r="B73" s="20">
        <f>VLOOKUP(A73,TypeIDs!B:C,2,FALSE)</f>
        <v>24488</v>
      </c>
      <c r="C73" s="19">
        <v>165</v>
      </c>
      <c r="D73" s="15">
        <f>INDEX(MARKET_INPUT[Column1.price],MATCH(B73,MARKET_INPUT[Column1.type_id]))</f>
        <v>700</v>
      </c>
      <c r="E73" s="21">
        <f>VLOOKUP(B73,TypeIDs!C:D,2,FALSE)</f>
        <v>1.4999999999999999E-2</v>
      </c>
      <c r="F73" s="16">
        <v>4500</v>
      </c>
      <c r="G73" s="18">
        <f t="shared" si="18"/>
        <v>13648.53</v>
      </c>
      <c r="H73" s="23">
        <f t="shared" si="19"/>
        <v>31500</v>
      </c>
      <c r="I73" s="22">
        <f t="shared" si="11"/>
        <v>472.5</v>
      </c>
      <c r="J73" s="8">
        <f t="shared" si="12"/>
        <v>4.2424242424242422</v>
      </c>
      <c r="K73" s="9">
        <f t="shared" si="13"/>
        <v>5622750</v>
      </c>
      <c r="L73" s="9">
        <f t="shared" si="14"/>
        <v>178.5</v>
      </c>
      <c r="M73" s="10">
        <f t="shared" si="15"/>
        <v>16427250</v>
      </c>
      <c r="N73" s="11">
        <f t="shared" si="16"/>
        <v>34766.666666666672</v>
      </c>
      <c r="O73" s="26">
        <f t="shared" si="17"/>
        <v>22050000</v>
      </c>
    </row>
    <row r="74" spans="1:15">
      <c r="A74" s="31" t="s">
        <v>1427</v>
      </c>
      <c r="B74" s="20">
        <f>VLOOKUP(A74,TypeIDs!B:C,2,FALSE)</f>
        <v>2679</v>
      </c>
      <c r="C74" s="19">
        <v>105</v>
      </c>
      <c r="D74" s="15">
        <f>INDEX(MARKET_INPUT[Column1.price],MATCH(B74,MARKET_INPUT[Column1.type_id]))</f>
        <v>349</v>
      </c>
      <c r="E74" s="21">
        <f>VLOOKUP(B74,TypeIDs!C:D,2,FALSE)</f>
        <v>1.4999999999999999E-2</v>
      </c>
      <c r="F74" s="16">
        <v>15000</v>
      </c>
      <c r="G74" s="18">
        <f t="shared" si="18"/>
        <v>45315.03</v>
      </c>
      <c r="H74" s="23">
        <f t="shared" si="19"/>
        <v>105000</v>
      </c>
      <c r="I74" s="22">
        <f t="shared" si="11"/>
        <v>1575</v>
      </c>
      <c r="J74" s="8">
        <f t="shared" si="12"/>
        <v>3.323809523809524</v>
      </c>
      <c r="K74" s="9">
        <f t="shared" si="13"/>
        <v>12442500</v>
      </c>
      <c r="L74" s="9">
        <f t="shared" si="14"/>
        <v>118.5</v>
      </c>
      <c r="M74" s="10">
        <f t="shared" si="15"/>
        <v>24202500</v>
      </c>
      <c r="N74" s="11">
        <f t="shared" si="16"/>
        <v>15366.666666666668</v>
      </c>
      <c r="O74" s="26">
        <f t="shared" si="17"/>
        <v>36645000</v>
      </c>
    </row>
    <row r="75" spans="1:15">
      <c r="A75" s="31" t="s">
        <v>12517</v>
      </c>
      <c r="B75" s="20">
        <f>VLOOKUP(A75,TypeIDs!B:C,2,FALSE)</f>
        <v>24493</v>
      </c>
      <c r="C75" s="19">
        <v>121</v>
      </c>
      <c r="D75" s="15">
        <f>INDEX(MARKET_INPUT[Column1.price],MATCH(B75,MARKET_INPUT[Column1.type_id]))</f>
        <v>180</v>
      </c>
      <c r="E75" s="21">
        <f>VLOOKUP(B75,TypeIDs!C:D,2,FALSE)</f>
        <v>1.4999999999999999E-2</v>
      </c>
      <c r="F75" s="16">
        <v>12000</v>
      </c>
      <c r="G75" s="18">
        <f t="shared" si="18"/>
        <v>36290.43</v>
      </c>
      <c r="H75" s="23">
        <f t="shared" si="19"/>
        <v>84000</v>
      </c>
      <c r="I75" s="22">
        <f t="shared" si="11"/>
        <v>1260</v>
      </c>
      <c r="J75" s="8">
        <f t="shared" si="12"/>
        <v>1.4876033057851239</v>
      </c>
      <c r="K75" s="9">
        <f t="shared" si="13"/>
        <v>11298000</v>
      </c>
      <c r="L75" s="9">
        <f t="shared" si="14"/>
        <v>134.5</v>
      </c>
      <c r="M75" s="10">
        <f t="shared" si="15"/>
        <v>3822000</v>
      </c>
      <c r="N75" s="11">
        <f t="shared" si="16"/>
        <v>3033.3333333333335</v>
      </c>
      <c r="O75" s="26">
        <f t="shared" si="17"/>
        <v>15120000</v>
      </c>
    </row>
    <row r="76" spans="1:15">
      <c r="A76" s="31" t="s">
        <v>12516</v>
      </c>
      <c r="B76" s="20">
        <f>VLOOKUP(A76,TypeIDs!B:C,2,FALSE)</f>
        <v>24492</v>
      </c>
      <c r="C76" s="19">
        <v>118.3</v>
      </c>
      <c r="D76" s="15">
        <f>INDEX(MARKET_INPUT[Column1.price],MATCH(B76,MARKET_INPUT[Column1.type_id]))</f>
        <v>250</v>
      </c>
      <c r="E76" s="21">
        <f>VLOOKUP(B76,TypeIDs!C:D,2,FALSE)</f>
        <v>1.4999999999999999E-2</v>
      </c>
      <c r="F76" s="16">
        <v>2000</v>
      </c>
      <c r="G76" s="18">
        <f t="shared" si="18"/>
        <v>6047.35</v>
      </c>
      <c r="H76" s="23">
        <f t="shared" si="19"/>
        <v>14000</v>
      </c>
      <c r="I76" s="22">
        <f t="shared" si="11"/>
        <v>210</v>
      </c>
      <c r="J76" s="8">
        <f t="shared" si="12"/>
        <v>2.1132713440405748</v>
      </c>
      <c r="K76" s="9">
        <f t="shared" si="13"/>
        <v>1845200</v>
      </c>
      <c r="L76" s="9">
        <f t="shared" si="14"/>
        <v>131.80000000000001</v>
      </c>
      <c r="M76" s="10">
        <f t="shared" si="15"/>
        <v>1654799.9999999998</v>
      </c>
      <c r="N76" s="11">
        <f t="shared" si="16"/>
        <v>7879.9999999999991</v>
      </c>
      <c r="O76" s="26">
        <f t="shared" si="17"/>
        <v>3500000</v>
      </c>
    </row>
    <row r="77" spans="1:15">
      <c r="A77" s="31" t="s">
        <v>14625</v>
      </c>
      <c r="B77" s="20">
        <f>VLOOKUP(A77,TypeIDs!B:C,2,FALSE)</f>
        <v>27405</v>
      </c>
      <c r="C77" s="19">
        <v>1097</v>
      </c>
      <c r="D77" s="15">
        <f>INDEX(MARKET_INPUT[Column1.price],MATCH(B77,MARKET_INPUT[Column1.type_id]))</f>
        <v>1414</v>
      </c>
      <c r="E77" s="21">
        <f>VLOOKUP(B77,TypeIDs!C:D,2,FALSE)</f>
        <v>1.4999999999999999E-2</v>
      </c>
      <c r="F77" s="16">
        <v>700</v>
      </c>
      <c r="G77" s="18">
        <f t="shared" si="18"/>
        <v>2253.61</v>
      </c>
      <c r="H77" s="23">
        <f t="shared" si="19"/>
        <v>4900</v>
      </c>
      <c r="I77" s="22">
        <f t="shared" si="11"/>
        <v>73.5</v>
      </c>
      <c r="J77" s="8">
        <f t="shared" si="12"/>
        <v>1.2889699179580674</v>
      </c>
      <c r="K77" s="9">
        <f t="shared" si="13"/>
        <v>5441450</v>
      </c>
      <c r="L77" s="9">
        <f t="shared" si="14"/>
        <v>1110.5</v>
      </c>
      <c r="M77" s="10">
        <f t="shared" si="15"/>
        <v>1487150</v>
      </c>
      <c r="N77" s="11">
        <f t="shared" si="16"/>
        <v>20233.333333333336</v>
      </c>
      <c r="O77" s="26">
        <f t="shared" si="17"/>
        <v>6928600</v>
      </c>
    </row>
    <row r="78" spans="1:15">
      <c r="A78" s="31" t="s">
        <v>14632</v>
      </c>
      <c r="B78" s="20">
        <f>VLOOKUP(A78,TypeIDs!B:C,2,FALSE)</f>
        <v>27419</v>
      </c>
      <c r="C78" s="19">
        <v>1217</v>
      </c>
      <c r="D78" s="15">
        <f>INDEX(MARKET_INPUT[Column1.price],MATCH(B78,MARKET_INPUT[Column1.type_id]))</f>
        <v>1799</v>
      </c>
      <c r="E78" s="21">
        <f>VLOOKUP(B78,TypeIDs!C:D,2,FALSE)</f>
        <v>1.4999999999999999E-2</v>
      </c>
      <c r="F78" s="16">
        <v>1000</v>
      </c>
      <c r="G78" s="18">
        <f t="shared" si="18"/>
        <v>3243.43</v>
      </c>
      <c r="H78" s="23">
        <f t="shared" si="19"/>
        <v>7000</v>
      </c>
      <c r="I78" s="22">
        <f t="shared" si="11"/>
        <v>105</v>
      </c>
      <c r="J78" s="8">
        <f t="shared" si="12"/>
        <v>1.4782251437962202</v>
      </c>
      <c r="K78" s="9">
        <f t="shared" si="13"/>
        <v>8613500</v>
      </c>
      <c r="L78" s="9">
        <f t="shared" si="14"/>
        <v>1230.5</v>
      </c>
      <c r="M78" s="10">
        <f t="shared" si="15"/>
        <v>3979500</v>
      </c>
      <c r="N78" s="11">
        <f t="shared" si="16"/>
        <v>37900</v>
      </c>
      <c r="O78" s="26">
        <f t="shared" si="17"/>
        <v>12593000</v>
      </c>
    </row>
    <row r="79" spans="1:15">
      <c r="A79" s="31" t="s">
        <v>14623</v>
      </c>
      <c r="B79" s="20">
        <f>VLOOKUP(A79,TypeIDs!B:C,2,FALSE)</f>
        <v>27401</v>
      </c>
      <c r="C79" s="19">
        <v>1282</v>
      </c>
      <c r="D79" s="15">
        <f>INDEX(MARKET_INPUT[Column1.price],MATCH(B79,MARKET_INPUT[Column1.type_id]))</f>
        <v>1446</v>
      </c>
      <c r="E79" s="21">
        <f>VLOOKUP(B79,TypeIDs!C:D,2,FALSE)</f>
        <v>1.4999999999999999E-2</v>
      </c>
      <c r="F79" s="16">
        <v>750</v>
      </c>
      <c r="G79" s="18">
        <f t="shared" si="18"/>
        <v>2442.33</v>
      </c>
      <c r="H79" s="23">
        <f t="shared" si="19"/>
        <v>5250</v>
      </c>
      <c r="I79" s="22">
        <f t="shared" si="11"/>
        <v>78.75</v>
      </c>
      <c r="J79" s="8">
        <f t="shared" si="12"/>
        <v>1.1279251170046802</v>
      </c>
      <c r="K79" s="9">
        <f t="shared" si="13"/>
        <v>6801375</v>
      </c>
      <c r="L79" s="9">
        <f t="shared" si="14"/>
        <v>1295.5</v>
      </c>
      <c r="M79" s="10">
        <f t="shared" si="15"/>
        <v>790125</v>
      </c>
      <c r="N79" s="11">
        <f t="shared" si="16"/>
        <v>10033.333333333334</v>
      </c>
      <c r="O79" s="26">
        <f t="shared" si="17"/>
        <v>7591500</v>
      </c>
    </row>
    <row r="80" spans="1:15">
      <c r="A80" s="31" t="s">
        <v>14629</v>
      </c>
      <c r="B80" s="20">
        <f>VLOOKUP(A80,TypeIDs!B:C,2,FALSE)</f>
        <v>27413</v>
      </c>
      <c r="C80" s="19">
        <v>1280</v>
      </c>
      <c r="D80" s="15">
        <f>INDEX(MARKET_INPUT[Column1.price],MATCH(B80,MARKET_INPUT[Column1.type_id]))</f>
        <v>1174</v>
      </c>
      <c r="E80" s="21">
        <f>VLOOKUP(B80,TypeIDs!C:D,2,FALSE)</f>
        <v>1.4999999999999999E-2</v>
      </c>
      <c r="F80" s="16">
        <v>2800</v>
      </c>
      <c r="G80" s="18">
        <f t="shared" si="18"/>
        <v>9116.83</v>
      </c>
      <c r="H80" s="23">
        <f t="shared" si="19"/>
        <v>19600</v>
      </c>
      <c r="I80" s="22">
        <f t="shared" si="11"/>
        <v>294</v>
      </c>
      <c r="J80" s="8">
        <f t="shared" si="12"/>
        <v>0.91718750000000004</v>
      </c>
      <c r="K80" s="9">
        <f t="shared" si="13"/>
        <v>25352600</v>
      </c>
      <c r="L80" s="9">
        <f t="shared" si="14"/>
        <v>1293.5</v>
      </c>
      <c r="M80" s="10">
        <f t="shared" si="15"/>
        <v>-2342200</v>
      </c>
      <c r="N80" s="11">
        <f t="shared" si="16"/>
        <v>-7966.666666666667</v>
      </c>
      <c r="O80" s="26">
        <f t="shared" si="17"/>
        <v>23010400</v>
      </c>
    </row>
    <row r="81" spans="1:15">
      <c r="A81" s="31" t="s">
        <v>12535</v>
      </c>
      <c r="B81" s="20">
        <f>VLOOKUP(A81,TypeIDs!B:C,2,FALSE)</f>
        <v>24511</v>
      </c>
      <c r="C81" s="19">
        <v>525</v>
      </c>
      <c r="D81" s="15">
        <f>INDEX(MARKET_INPUT[Column1.price],MATCH(B81,MARKET_INPUT[Column1.type_id]))</f>
        <v>849</v>
      </c>
      <c r="E81" s="21">
        <f>VLOOKUP(B81,TypeIDs!C:D,2,FALSE)</f>
        <v>0.03</v>
      </c>
      <c r="F81" s="16">
        <v>1500</v>
      </c>
      <c r="G81" s="18">
        <f t="shared" si="18"/>
        <v>4657.5600000000004</v>
      </c>
      <c r="H81" s="23">
        <f t="shared" si="19"/>
        <v>10500</v>
      </c>
      <c r="I81" s="22">
        <f t="shared" si="11"/>
        <v>315</v>
      </c>
      <c r="J81" s="8">
        <f t="shared" si="12"/>
        <v>1.6171428571428572</v>
      </c>
      <c r="K81" s="9">
        <f t="shared" si="13"/>
        <v>5796000</v>
      </c>
      <c r="L81" s="9">
        <f t="shared" si="14"/>
        <v>552</v>
      </c>
      <c r="M81" s="10">
        <f t="shared" si="15"/>
        <v>3118500</v>
      </c>
      <c r="N81" s="11">
        <f t="shared" si="16"/>
        <v>9900</v>
      </c>
      <c r="O81" s="26">
        <f t="shared" si="17"/>
        <v>8914500</v>
      </c>
    </row>
    <row r="82" spans="1:15">
      <c r="A82" s="31" t="s">
        <v>12533</v>
      </c>
      <c r="B82" s="20">
        <f>VLOOKUP(A82,TypeIDs!B:C,2,FALSE)</f>
        <v>24509</v>
      </c>
      <c r="C82" s="19">
        <v>528.6</v>
      </c>
      <c r="D82" s="15">
        <f>INDEX(MARKET_INPUT[Column1.price],MATCH(B82,MARKET_INPUT[Column1.type_id]))</f>
        <v>820</v>
      </c>
      <c r="E82" s="21">
        <f>VLOOKUP(B82,TypeIDs!C:D,2,FALSE)</f>
        <v>0.03</v>
      </c>
      <c r="F82" s="16">
        <v>20000</v>
      </c>
      <c r="G82" s="18">
        <f t="shared" si="18"/>
        <v>62114.46</v>
      </c>
      <c r="H82" s="23">
        <f t="shared" si="19"/>
        <v>140000</v>
      </c>
      <c r="I82" s="22">
        <f t="shared" si="11"/>
        <v>4200</v>
      </c>
      <c r="J82" s="8">
        <f t="shared" si="12"/>
        <v>1.5512674990541051</v>
      </c>
      <c r="K82" s="9">
        <f t="shared" si="13"/>
        <v>77784000</v>
      </c>
      <c r="L82" s="9">
        <f t="shared" si="14"/>
        <v>555.6</v>
      </c>
      <c r="M82" s="10">
        <f t="shared" si="15"/>
        <v>37016000</v>
      </c>
      <c r="N82" s="11">
        <f t="shared" si="16"/>
        <v>8813.3333333333321</v>
      </c>
      <c r="O82" s="26">
        <f t="shared" si="17"/>
        <v>114800000</v>
      </c>
    </row>
    <row r="83" spans="1:15">
      <c r="A83" s="31" t="s">
        <v>12531</v>
      </c>
      <c r="B83" s="20">
        <f>VLOOKUP(A83,TypeIDs!B:C,2,FALSE)</f>
        <v>24507</v>
      </c>
      <c r="C83" s="19">
        <v>518.29999999999995</v>
      </c>
      <c r="D83" s="15">
        <f>INDEX(MARKET_INPUT[Column1.price],MATCH(B83,MARKET_INPUT[Column1.type_id]))</f>
        <v>1100</v>
      </c>
      <c r="E83" s="21">
        <f>VLOOKUP(B83,TypeIDs!C:D,2,FALSE)</f>
        <v>0.03</v>
      </c>
      <c r="F83" s="16">
        <v>900</v>
      </c>
      <c r="G83" s="18">
        <f t="shared" si="18"/>
        <v>2793.3539999999998</v>
      </c>
      <c r="H83" s="23">
        <f t="shared" si="19"/>
        <v>6300</v>
      </c>
      <c r="I83" s="22">
        <f t="shared" si="11"/>
        <v>189</v>
      </c>
      <c r="J83" s="8">
        <f t="shared" si="12"/>
        <v>2.1223229789697089</v>
      </c>
      <c r="K83" s="9">
        <f t="shared" si="13"/>
        <v>3435389.9999999995</v>
      </c>
      <c r="L83" s="9">
        <f t="shared" si="14"/>
        <v>545.29999999999995</v>
      </c>
      <c r="M83" s="10">
        <f t="shared" si="15"/>
        <v>3494610.0000000005</v>
      </c>
      <c r="N83" s="11">
        <f t="shared" si="16"/>
        <v>18490.000000000004</v>
      </c>
      <c r="O83" s="26">
        <f t="shared" si="17"/>
        <v>6930000</v>
      </c>
    </row>
    <row r="84" spans="1:15">
      <c r="A84" s="31" t="s">
        <v>1386</v>
      </c>
      <c r="B84" s="20">
        <f>VLOOKUP(A84,TypeIDs!B:C,2,FALSE)</f>
        <v>2629</v>
      </c>
      <c r="C84" s="19">
        <v>479.7</v>
      </c>
      <c r="D84" s="15">
        <f>INDEX(MARKET_INPUT[Column1.price],MATCH(B84,MARKET_INPUT[Column1.type_id]))</f>
        <v>619.9</v>
      </c>
      <c r="E84" s="21">
        <f>VLOOKUP(B84,TypeIDs!C:D,2,FALSE)</f>
        <v>0.03</v>
      </c>
      <c r="F84" s="16">
        <v>4000</v>
      </c>
      <c r="G84" s="18">
        <f t="shared" si="18"/>
        <v>12383.82</v>
      </c>
      <c r="H84" s="23">
        <f t="shared" si="19"/>
        <v>28000</v>
      </c>
      <c r="I84" s="22">
        <f t="shared" si="11"/>
        <v>840</v>
      </c>
      <c r="J84" s="8">
        <f t="shared" si="12"/>
        <v>1.2922659995830728</v>
      </c>
      <c r="K84" s="9">
        <f t="shared" si="13"/>
        <v>14187600</v>
      </c>
      <c r="L84" s="9">
        <f t="shared" si="14"/>
        <v>506.7</v>
      </c>
      <c r="M84" s="10">
        <f t="shared" si="15"/>
        <v>3169599.9999999995</v>
      </c>
      <c r="N84" s="11">
        <f t="shared" si="16"/>
        <v>3773.333333333333</v>
      </c>
      <c r="O84" s="26">
        <f t="shared" si="17"/>
        <v>17357200</v>
      </c>
    </row>
    <row r="85" spans="1:15">
      <c r="A85" s="31" t="s">
        <v>12541</v>
      </c>
      <c r="B85" s="20">
        <f>VLOOKUP(A85,TypeIDs!B:C,2,FALSE)</f>
        <v>24517</v>
      </c>
      <c r="C85" s="19">
        <v>445</v>
      </c>
      <c r="D85" s="15">
        <f>INDEX(MARKET_INPUT[Column1.price],MATCH(B85,MARKET_INPUT[Column1.type_id]))</f>
        <v>587.79999999999995</v>
      </c>
      <c r="E85" s="21">
        <f>VLOOKUP(B85,TypeIDs!C:D,2,FALSE)</f>
        <v>0.03</v>
      </c>
      <c r="F85" s="16">
        <v>4700</v>
      </c>
      <c r="G85" s="18">
        <f t="shared" si="18"/>
        <v>14518.36</v>
      </c>
      <c r="H85" s="23">
        <f t="shared" si="19"/>
        <v>32900</v>
      </c>
      <c r="I85" s="22">
        <f t="shared" si="11"/>
        <v>987</v>
      </c>
      <c r="J85" s="8">
        <f t="shared" si="12"/>
        <v>1.3208988764044942</v>
      </c>
      <c r="K85" s="9">
        <f t="shared" si="13"/>
        <v>15528800</v>
      </c>
      <c r="L85" s="9">
        <f t="shared" si="14"/>
        <v>472</v>
      </c>
      <c r="M85" s="10">
        <f t="shared" si="15"/>
        <v>3809819.9999999986</v>
      </c>
      <c r="N85" s="11">
        <f t="shared" si="16"/>
        <v>3859.9999999999986</v>
      </c>
      <c r="O85" s="26">
        <f t="shared" si="17"/>
        <v>19338620</v>
      </c>
    </row>
    <row r="86" spans="1:15">
      <c r="A86" s="31" t="s">
        <v>12523</v>
      </c>
      <c r="B86" s="20">
        <f>VLOOKUP(A86,TypeIDs!B:C,2,FALSE)</f>
        <v>24499</v>
      </c>
      <c r="C86" s="19">
        <v>87.25</v>
      </c>
      <c r="D86" s="15">
        <f>INDEX(MARKET_INPUT[Column1.price],MATCH(B86,MARKET_INPUT[Column1.type_id]))</f>
        <v>200</v>
      </c>
      <c r="E86" s="21">
        <f>VLOOKUP(B86,TypeIDs!C:D,2,FALSE)</f>
        <v>1.4999999999999999E-2</v>
      </c>
      <c r="F86" s="16">
        <v>5000</v>
      </c>
      <c r="G86" s="18">
        <f t="shared" si="18"/>
        <v>15087.28</v>
      </c>
      <c r="H86" s="23">
        <f t="shared" si="19"/>
        <v>35000</v>
      </c>
      <c r="I86" s="22">
        <f t="shared" si="11"/>
        <v>525</v>
      </c>
      <c r="J86" s="8">
        <f t="shared" si="12"/>
        <v>2.2922636103151861</v>
      </c>
      <c r="K86" s="9">
        <f t="shared" si="13"/>
        <v>3526250</v>
      </c>
      <c r="L86" s="9">
        <f t="shared" si="14"/>
        <v>100.75</v>
      </c>
      <c r="M86" s="10">
        <f t="shared" si="15"/>
        <v>3473750</v>
      </c>
      <c r="N86" s="11">
        <f t="shared" si="16"/>
        <v>6616.666666666667</v>
      </c>
      <c r="O86" s="26">
        <f t="shared" si="17"/>
        <v>7000000</v>
      </c>
    </row>
    <row r="87" spans="1:15">
      <c r="A87" s="31" t="s">
        <v>1371</v>
      </c>
      <c r="B87" s="20">
        <f>VLOOKUP(A87,TypeIDs!B:C,2,FALSE)</f>
        <v>2613</v>
      </c>
      <c r="C87" s="19">
        <v>87.64</v>
      </c>
      <c r="D87" s="15">
        <f>INDEX(MARKET_INPUT[Column1.price],MATCH(B87,MARKET_INPUT[Column1.type_id]))</f>
        <v>137.6</v>
      </c>
      <c r="E87" s="21">
        <f>VLOOKUP(B87,TypeIDs!C:D,2,FALSE)</f>
        <v>1.4999999999999999E-2</v>
      </c>
      <c r="F87" s="16">
        <v>7000</v>
      </c>
      <c r="G87" s="18">
        <f t="shared" si="18"/>
        <v>21122.725999999999</v>
      </c>
      <c r="H87" s="23">
        <f t="shared" si="19"/>
        <v>49000</v>
      </c>
      <c r="I87" s="22">
        <f t="shared" si="11"/>
        <v>735</v>
      </c>
      <c r="J87" s="8">
        <f t="shared" si="12"/>
        <v>1.5700593336376083</v>
      </c>
      <c r="K87" s="9">
        <f t="shared" si="13"/>
        <v>4955860</v>
      </c>
      <c r="L87" s="9">
        <f t="shared" si="14"/>
        <v>101.14</v>
      </c>
      <c r="M87" s="10">
        <f t="shared" si="15"/>
        <v>1786539.9999999998</v>
      </c>
      <c r="N87" s="11">
        <f t="shared" si="16"/>
        <v>2430.6666666666665</v>
      </c>
      <c r="O87" s="26">
        <f t="shared" si="17"/>
        <v>6742400</v>
      </c>
    </row>
    <row r="88" spans="1:15">
      <c r="A88" s="31" t="s">
        <v>12521</v>
      </c>
      <c r="B88" s="20">
        <f>VLOOKUP(A88,TypeIDs!B:C,2,FALSE)</f>
        <v>24497</v>
      </c>
      <c r="C88" s="19">
        <v>151.30000000000001</v>
      </c>
      <c r="D88" s="15">
        <f>INDEX(MARKET_INPUT[Column1.price],MATCH(B88,MARKET_INPUT[Column1.type_id]))</f>
        <v>127.9</v>
      </c>
      <c r="E88" s="21">
        <f>VLOOKUP(B88,TypeIDs!C:D,2,FALSE)</f>
        <v>1.4999999999999999E-2</v>
      </c>
      <c r="F88" s="16">
        <v>1500</v>
      </c>
      <c r="G88" s="18">
        <f t="shared" si="18"/>
        <v>4545.42</v>
      </c>
      <c r="H88" s="23">
        <f t="shared" si="19"/>
        <v>10500</v>
      </c>
      <c r="I88" s="22">
        <f t="shared" si="11"/>
        <v>157.5</v>
      </c>
      <c r="J88" s="8">
        <f t="shared" si="12"/>
        <v>0.84534038334434891</v>
      </c>
      <c r="K88" s="9">
        <f t="shared" si="13"/>
        <v>1730400.0000000002</v>
      </c>
      <c r="L88" s="9">
        <f t="shared" si="14"/>
        <v>164.8</v>
      </c>
      <c r="M88" s="10">
        <f t="shared" si="15"/>
        <v>-387450.00000000006</v>
      </c>
      <c r="N88" s="11">
        <f t="shared" si="16"/>
        <v>-2460.0000000000005</v>
      </c>
      <c r="O88" s="26">
        <f t="shared" si="17"/>
        <v>1342950.0000000002</v>
      </c>
    </row>
    <row r="89" spans="1:15">
      <c r="A89" s="31" t="s">
        <v>12519</v>
      </c>
      <c r="B89" s="20">
        <f>VLOOKUP(A89,TypeIDs!B:C,2,FALSE)</f>
        <v>24495</v>
      </c>
      <c r="C89" s="19">
        <v>94</v>
      </c>
      <c r="D89" s="15">
        <f>INDEX(MARKET_INPUT[Column1.price],MATCH(B89,MARKET_INPUT[Column1.type_id]))</f>
        <v>74</v>
      </c>
      <c r="E89" s="21">
        <f>VLOOKUP(B89,TypeIDs!C:D,2,FALSE)</f>
        <v>1.4999999999999999E-2</v>
      </c>
      <c r="F89" s="16">
        <v>6600</v>
      </c>
      <c r="G89" s="18">
        <f t="shared" si="18"/>
        <v>19924.11</v>
      </c>
      <c r="H89" s="23">
        <f t="shared" si="19"/>
        <v>46200</v>
      </c>
      <c r="I89" s="22">
        <f t="shared" si="11"/>
        <v>693</v>
      </c>
      <c r="J89" s="8">
        <f t="shared" si="12"/>
        <v>0.78723404255319152</v>
      </c>
      <c r="K89" s="9">
        <f t="shared" si="13"/>
        <v>4966500</v>
      </c>
      <c r="L89" s="9">
        <f t="shared" si="14"/>
        <v>107.5</v>
      </c>
      <c r="M89" s="10">
        <f t="shared" si="15"/>
        <v>-1547700</v>
      </c>
      <c r="N89" s="11">
        <f t="shared" si="16"/>
        <v>-2233.3333333333335</v>
      </c>
      <c r="O89" s="26">
        <f t="shared" si="17"/>
        <v>3418800</v>
      </c>
    </row>
    <row r="90" spans="1:15">
      <c r="A90" s="31" t="s">
        <v>14608</v>
      </c>
      <c r="B90" s="20">
        <f>VLOOKUP(A90,TypeIDs!B:C,2,FALSE)</f>
        <v>27371</v>
      </c>
      <c r="C90" s="19">
        <v>874</v>
      </c>
      <c r="D90" s="15">
        <f>INDEX(MARKET_INPUT[Column1.price],MATCH(B90,MARKET_INPUT[Column1.type_id]))</f>
        <v>1098</v>
      </c>
      <c r="E90" s="21">
        <f>VLOOKUP(B90,TypeIDs!C:D,2,FALSE)</f>
        <v>1.4999999999999999E-2</v>
      </c>
      <c r="F90" s="16">
        <v>3000</v>
      </c>
      <c r="G90" s="18">
        <f t="shared" si="18"/>
        <v>9524.43</v>
      </c>
      <c r="H90" s="23">
        <f t="shared" si="19"/>
        <v>21000</v>
      </c>
      <c r="I90" s="22">
        <f t="shared" si="11"/>
        <v>315</v>
      </c>
      <c r="J90" s="8">
        <f t="shared" si="12"/>
        <v>1.2562929061784898</v>
      </c>
      <c r="K90" s="9">
        <f t="shared" si="13"/>
        <v>18637500</v>
      </c>
      <c r="L90" s="9">
        <f t="shared" si="14"/>
        <v>887.5</v>
      </c>
      <c r="M90" s="10">
        <f t="shared" si="15"/>
        <v>4420500</v>
      </c>
      <c r="N90" s="11">
        <f t="shared" si="16"/>
        <v>14033.333333333334</v>
      </c>
      <c r="O90" s="26">
        <f t="shared" si="17"/>
        <v>23058000</v>
      </c>
    </row>
    <row r="91" spans="1:15">
      <c r="A91" s="31" t="s">
        <v>14616</v>
      </c>
      <c r="B91" s="20">
        <f>VLOOKUP(A91,TypeIDs!B:C,2,FALSE)</f>
        <v>27387</v>
      </c>
      <c r="C91" s="19">
        <v>864.7</v>
      </c>
      <c r="D91" s="15">
        <f>INDEX(MARKET_INPUT[Column1.price],MATCH(B91,MARKET_INPUT[Column1.type_id]))</f>
        <v>1094</v>
      </c>
      <c r="E91" s="21">
        <f>VLOOKUP(B91,TypeIDs!C:D,2,FALSE)</f>
        <v>1.4999999999999999E-2</v>
      </c>
      <c r="F91" s="16">
        <v>3600</v>
      </c>
      <c r="G91" s="18">
        <f t="shared" si="18"/>
        <v>11422.614</v>
      </c>
      <c r="H91" s="23">
        <f t="shared" si="19"/>
        <v>25200</v>
      </c>
      <c r="I91" s="22">
        <f t="shared" si="11"/>
        <v>378</v>
      </c>
      <c r="J91" s="8">
        <f t="shared" si="12"/>
        <v>1.2651786746848617</v>
      </c>
      <c r="K91" s="9">
        <f t="shared" si="13"/>
        <v>22130640</v>
      </c>
      <c r="L91" s="9">
        <f t="shared" si="14"/>
        <v>878.2</v>
      </c>
      <c r="M91" s="10">
        <f t="shared" si="15"/>
        <v>5438159.9999999991</v>
      </c>
      <c r="N91" s="11">
        <f t="shared" si="16"/>
        <v>14386.666666666664</v>
      </c>
      <c r="O91" s="26">
        <f t="shared" si="17"/>
        <v>27568800</v>
      </c>
    </row>
    <row r="92" spans="1:15">
      <c r="A92" s="31" t="s">
        <v>14613</v>
      </c>
      <c r="B92" s="20">
        <f>VLOOKUP(A92,TypeIDs!B:C,2,FALSE)</f>
        <v>27381</v>
      </c>
      <c r="C92" s="19">
        <f t="array" ref="C92:C177">_xlfn.FILTERXML(BD45,BE21)</f>
        <v>876.8</v>
      </c>
      <c r="D92" s="15">
        <f>INDEX(MARKET_INPUT[Column1.price],MATCH(B92,MARKET_INPUT[Column1.type_id]))</f>
        <v>1047</v>
      </c>
      <c r="E92" s="21">
        <f>VLOOKUP(B92,TypeIDs!C:D,2,FALSE)</f>
        <v>1.4999999999999999E-2</v>
      </c>
      <c r="F92" s="16">
        <v>1800</v>
      </c>
      <c r="G92" s="18">
        <f t="shared" si="18"/>
        <v>5715.6779999999999</v>
      </c>
      <c r="H92" s="23">
        <f t="shared" si="19"/>
        <v>12600</v>
      </c>
      <c r="I92" s="22">
        <f t="shared" si="11"/>
        <v>189</v>
      </c>
      <c r="J92" s="8">
        <f t="shared" si="12"/>
        <v>1.1941149635036497</v>
      </c>
      <c r="K92" s="9">
        <f t="shared" si="13"/>
        <v>11217780</v>
      </c>
      <c r="L92" s="9">
        <f t="shared" si="14"/>
        <v>890.3</v>
      </c>
      <c r="M92" s="10">
        <f t="shared" si="15"/>
        <v>1974420.0000000005</v>
      </c>
      <c r="N92" s="11">
        <f t="shared" si="16"/>
        <v>10446.66666666667</v>
      </c>
      <c r="O92" s="26">
        <f t="shared" si="17"/>
        <v>13192200</v>
      </c>
    </row>
    <row r="93" spans="1:15">
      <c r="A93" s="31" t="s">
        <v>14603</v>
      </c>
      <c r="B93" s="20">
        <f>VLOOKUP(A93,TypeIDs!B:C,2,FALSE)</f>
        <v>27361</v>
      </c>
      <c r="C93" s="19">
        <v>900</v>
      </c>
      <c r="D93" s="15">
        <f>INDEX(MARKET_INPUT[Column1.price],MATCH(B93,MARKET_INPUT[Column1.type_id]))</f>
        <v>1029</v>
      </c>
      <c r="E93" s="21">
        <f>VLOOKUP(B93,TypeIDs!C:D,2,FALSE)</f>
        <v>1.4999999999999999E-2</v>
      </c>
      <c r="F93" s="16">
        <v>5000</v>
      </c>
      <c r="G93" s="18">
        <f t="shared" si="18"/>
        <v>15900.03</v>
      </c>
      <c r="H93" s="23">
        <f t="shared" si="19"/>
        <v>35000</v>
      </c>
      <c r="I93" s="22">
        <f t="shared" si="11"/>
        <v>525</v>
      </c>
      <c r="J93" s="8">
        <f t="shared" si="12"/>
        <v>1.1433333333333333</v>
      </c>
      <c r="K93" s="9">
        <f t="shared" si="13"/>
        <v>31972500</v>
      </c>
      <c r="L93" s="9">
        <f t="shared" si="14"/>
        <v>913.5</v>
      </c>
      <c r="M93" s="10">
        <f t="shared" si="15"/>
        <v>4042500</v>
      </c>
      <c r="N93" s="11">
        <f t="shared" si="16"/>
        <v>7700</v>
      </c>
      <c r="O93" s="26">
        <f t="shared" si="17"/>
        <v>36015000</v>
      </c>
    </row>
    <row r="94" spans="1:15">
      <c r="A94" s="31" t="s">
        <v>1564</v>
      </c>
      <c r="B94" s="20">
        <f>VLOOKUP(A94,TypeIDs!B:C,2,FALSE)</f>
        <v>2817</v>
      </c>
      <c r="C94" s="19">
        <v>148.30000000000001</v>
      </c>
      <c r="D94" s="15">
        <f>INDEX(MARKET_INPUT[Column1.price],MATCH(B94,MARKET_INPUT[Column1.type_id]))</f>
        <v>60</v>
      </c>
      <c r="E94" s="21">
        <f>VLOOKUP(B94,TypeIDs!C:D,2,FALSE)</f>
        <v>5.0000000000000001E-3</v>
      </c>
      <c r="F94" s="16">
        <v>1000</v>
      </c>
      <c r="G94" s="18">
        <f t="shared" si="18"/>
        <v>3029.67</v>
      </c>
      <c r="H94" s="23">
        <f t="shared" si="19"/>
        <v>7000</v>
      </c>
      <c r="I94" s="22">
        <f t="shared" si="11"/>
        <v>35</v>
      </c>
      <c r="J94" s="8">
        <f t="shared" si="12"/>
        <v>0.40458530006743088</v>
      </c>
      <c r="K94" s="9">
        <f t="shared" si="13"/>
        <v>1069600</v>
      </c>
      <c r="L94" s="9">
        <f t="shared" si="14"/>
        <v>152.80000000000001</v>
      </c>
      <c r="M94" s="10">
        <f t="shared" si="15"/>
        <v>-649600.00000000012</v>
      </c>
      <c r="N94" s="11">
        <f t="shared" si="16"/>
        <v>-18560.000000000004</v>
      </c>
      <c r="O94" s="26">
        <f t="shared" si="17"/>
        <v>419999.99999999988</v>
      </c>
    </row>
    <row r="95" spans="1:15">
      <c r="A95" s="31" t="s">
        <v>12499</v>
      </c>
      <c r="B95" s="20">
        <f>VLOOKUP(A95,TypeIDs!B:C,2,FALSE)</f>
        <v>24473</v>
      </c>
      <c r="C95" s="19">
        <v>2970</v>
      </c>
      <c r="D95" s="15">
        <f>INDEX(MARKET_INPUT[Column1.price],MATCH(B95,MARKET_INPUT[Column1.type_id]))</f>
        <v>119.4</v>
      </c>
      <c r="E95" s="21">
        <f>VLOOKUP(B95,TypeIDs!C:D,2,FALSE)</f>
        <v>5.0000000000000001E-3</v>
      </c>
      <c r="F95" s="16">
        <v>800</v>
      </c>
      <c r="G95" s="18">
        <f t="shared" si="18"/>
        <v>2875.21</v>
      </c>
      <c r="H95" s="23">
        <f t="shared" si="19"/>
        <v>5600</v>
      </c>
      <c r="I95" s="22">
        <f t="shared" si="11"/>
        <v>28</v>
      </c>
      <c r="J95" s="8">
        <f t="shared" si="12"/>
        <v>4.0202020202020204E-2</v>
      </c>
      <c r="K95" s="9">
        <f t="shared" si="13"/>
        <v>16657200</v>
      </c>
      <c r="L95" s="9">
        <f t="shared" si="14"/>
        <v>2974.5</v>
      </c>
      <c r="M95" s="10">
        <f t="shared" si="15"/>
        <v>-15988560</v>
      </c>
      <c r="N95" s="11">
        <f t="shared" si="16"/>
        <v>-571020</v>
      </c>
      <c r="O95" s="26">
        <f t="shared" si="17"/>
        <v>668640</v>
      </c>
    </row>
    <row r="96" spans="1:15">
      <c r="A96" s="31" t="s">
        <v>12497</v>
      </c>
      <c r="B96" s="20">
        <f>VLOOKUP(A96,TypeIDs!B:C,2,FALSE)</f>
        <v>24471</v>
      </c>
      <c r="C96" s="19">
        <v>88.66</v>
      </c>
      <c r="D96" s="15">
        <f>INDEX(MARKET_INPUT[Column1.price],MATCH(B96,MARKET_INPUT[Column1.type_id]))</f>
        <v>119.4</v>
      </c>
      <c r="E96" s="21">
        <f>VLOOKUP(B96,TypeIDs!C:D,2,FALSE)</f>
        <v>5.0000000000000001E-3</v>
      </c>
      <c r="F96" s="16">
        <v>1700</v>
      </c>
      <c r="G96" s="18">
        <f t="shared" si="18"/>
        <v>5130.1544000000004</v>
      </c>
      <c r="H96" s="23">
        <f t="shared" si="19"/>
        <v>11900</v>
      </c>
      <c r="I96" s="22">
        <f t="shared" si="11"/>
        <v>59.5</v>
      </c>
      <c r="J96" s="8">
        <f t="shared" si="12"/>
        <v>1.3467177983307017</v>
      </c>
      <c r="K96" s="9">
        <f t="shared" si="13"/>
        <v>1108604</v>
      </c>
      <c r="L96" s="9">
        <f t="shared" si="14"/>
        <v>93.16</v>
      </c>
      <c r="M96" s="10">
        <f t="shared" si="15"/>
        <v>312256.00000000012</v>
      </c>
      <c r="N96" s="11">
        <f t="shared" si="16"/>
        <v>5248.0000000000018</v>
      </c>
      <c r="O96" s="26">
        <f t="shared" si="17"/>
        <v>1420860</v>
      </c>
    </row>
    <row r="97" spans="1:15">
      <c r="A97" s="31" t="s">
        <v>12547</v>
      </c>
      <c r="B97" s="20">
        <f>VLOOKUP(A97,TypeIDs!B:C,2,FALSE)</f>
        <v>24523</v>
      </c>
      <c r="C97" s="19">
        <v>1680</v>
      </c>
      <c r="D97" s="15">
        <f>INDEX(MARKET_INPUT[Column1.price],MATCH(B97,MARKET_INPUT[Column1.type_id]))</f>
        <v>3498</v>
      </c>
      <c r="E97" s="21">
        <f>VLOOKUP(B97,TypeIDs!C:D,2,FALSE)</f>
        <v>0.05</v>
      </c>
      <c r="F97" s="16">
        <v>10000</v>
      </c>
      <c r="G97" s="18">
        <f t="shared" si="18"/>
        <v>33360.1</v>
      </c>
      <c r="H97" s="23">
        <f t="shared" si="19"/>
        <v>70000</v>
      </c>
      <c r="I97" s="22">
        <f t="shared" si="11"/>
        <v>3500</v>
      </c>
      <c r="J97" s="8">
        <f t="shared" si="12"/>
        <v>2.0821428571428573</v>
      </c>
      <c r="K97" s="9">
        <f t="shared" si="13"/>
        <v>120750000</v>
      </c>
      <c r="L97" s="9">
        <f t="shared" si="14"/>
        <v>1725</v>
      </c>
      <c r="M97" s="10">
        <f t="shared" si="15"/>
        <v>124110000</v>
      </c>
      <c r="N97" s="11">
        <f t="shared" si="16"/>
        <v>35460</v>
      </c>
      <c r="O97" s="26">
        <f t="shared" si="17"/>
        <v>244860000</v>
      </c>
    </row>
    <row r="98" spans="1:15">
      <c r="A98" s="31" t="s">
        <v>12543</v>
      </c>
      <c r="B98" s="20">
        <f>VLOOKUP(A98,TypeIDs!B:C,2,FALSE)</f>
        <v>24519</v>
      </c>
      <c r="C98" s="19">
        <v>1709</v>
      </c>
      <c r="D98" s="15">
        <f>INDEX(MARKET_INPUT[Column1.price],MATCH(B98,MARKET_INPUT[Column1.type_id]))</f>
        <v>3025</v>
      </c>
      <c r="E98" s="21">
        <f>VLOOKUP(B98,TypeIDs!C:D,2,FALSE)</f>
        <v>0.05</v>
      </c>
      <c r="F98" s="16">
        <v>1000</v>
      </c>
      <c r="G98" s="18">
        <f t="shared" si="18"/>
        <v>3341.9</v>
      </c>
      <c r="H98" s="23">
        <f t="shared" si="19"/>
        <v>7000</v>
      </c>
      <c r="I98" s="22">
        <f t="shared" si="11"/>
        <v>350</v>
      </c>
      <c r="J98" s="8">
        <f t="shared" si="12"/>
        <v>1.770040959625512</v>
      </c>
      <c r="K98" s="9">
        <f t="shared" si="13"/>
        <v>12278000</v>
      </c>
      <c r="L98" s="9">
        <f t="shared" si="14"/>
        <v>1754</v>
      </c>
      <c r="M98" s="10">
        <f t="shared" si="15"/>
        <v>8897000</v>
      </c>
      <c r="N98" s="11">
        <f t="shared" si="16"/>
        <v>25420</v>
      </c>
      <c r="O98" s="26">
        <f t="shared" si="17"/>
        <v>21175000</v>
      </c>
    </row>
    <row r="99" spans="1:15">
      <c r="A99" s="36" t="s">
        <v>12545</v>
      </c>
      <c r="B99" s="20">
        <f>VLOOKUP(A99,TypeIDs!B:C,2,FALSE)</f>
        <v>24521</v>
      </c>
      <c r="C99" s="19">
        <v>1687</v>
      </c>
      <c r="D99" s="15">
        <f>INDEX(MARKET_INPUT[Column1.price],MATCH(B99,MARKET_INPUT[Column1.type_id]))</f>
        <v>2999</v>
      </c>
      <c r="E99" s="21">
        <f>VLOOKUP(B99,TypeIDs!C:D,2,FALSE)</f>
        <v>0.05</v>
      </c>
      <c r="F99" s="16">
        <v>200</v>
      </c>
      <c r="G99" s="18">
        <f t="shared" si="18"/>
        <v>667.58</v>
      </c>
      <c r="H99" s="23">
        <f t="shared" si="19"/>
        <v>1400</v>
      </c>
      <c r="I99" s="22">
        <f t="shared" si="11"/>
        <v>70</v>
      </c>
      <c r="J99" s="8">
        <f t="shared" si="12"/>
        <v>1.7777119146413751</v>
      </c>
      <c r="K99" s="9">
        <f t="shared" si="13"/>
        <v>2424800</v>
      </c>
      <c r="L99" s="9">
        <f t="shared" si="14"/>
        <v>1732</v>
      </c>
      <c r="M99" s="10">
        <f t="shared" si="15"/>
        <v>1773800</v>
      </c>
      <c r="N99" s="11">
        <f t="shared" si="16"/>
        <v>25340</v>
      </c>
      <c r="O99" s="26">
        <f t="shared" si="17"/>
        <v>4198600</v>
      </c>
    </row>
    <row r="100" spans="1:15">
      <c r="A100" s="31" t="s">
        <v>12551</v>
      </c>
      <c r="B100" s="20">
        <f>VLOOKUP(A100,TypeIDs!B:C,2,FALSE)</f>
        <v>24527</v>
      </c>
      <c r="C100" s="19">
        <v>1799</v>
      </c>
      <c r="D100" s="15">
        <f>INDEX(MARKET_INPUT[Column1.price],MATCH(B100,MARKET_INPUT[Column1.type_id]))</f>
        <v>2400</v>
      </c>
      <c r="E100" s="21">
        <f>VLOOKUP(B100,TypeIDs!C:D,2,FALSE)</f>
        <v>0.05</v>
      </c>
      <c r="F100" s="16">
        <v>1500</v>
      </c>
      <c r="G100" s="18">
        <f t="shared" si="18"/>
        <v>5039.8</v>
      </c>
      <c r="H100" s="23">
        <f t="shared" si="19"/>
        <v>10500</v>
      </c>
      <c r="I100" s="22">
        <f t="shared" si="11"/>
        <v>525</v>
      </c>
      <c r="J100" s="8">
        <f t="shared" si="12"/>
        <v>1.3340744858254585</v>
      </c>
      <c r="K100" s="9">
        <f t="shared" si="13"/>
        <v>19362000</v>
      </c>
      <c r="L100" s="9">
        <f t="shared" si="14"/>
        <v>1844</v>
      </c>
      <c r="M100" s="10">
        <f t="shared" si="15"/>
        <v>5838000</v>
      </c>
      <c r="N100" s="11">
        <f t="shared" si="16"/>
        <v>11120</v>
      </c>
      <c r="O100" s="26">
        <f t="shared" si="17"/>
        <v>25200000</v>
      </c>
    </row>
    <row r="101" spans="1:15">
      <c r="A101" s="31" t="s">
        <v>14592</v>
      </c>
      <c r="B101" s="20">
        <f>VLOOKUP(A101,TypeIDs!B:C,2,FALSE)</f>
        <v>27339</v>
      </c>
      <c r="C101" s="19">
        <v>2495</v>
      </c>
      <c r="D101" s="15">
        <f>INDEX(MARKET_INPUT[Column1.price],MATCH(B101,MARKET_INPUT[Column1.type_id]))</f>
        <v>2800</v>
      </c>
      <c r="E101" s="21">
        <f>VLOOKUP(B101,TypeIDs!C:D,2,FALSE)</f>
        <v>0.05</v>
      </c>
      <c r="F101" s="16">
        <v>1300</v>
      </c>
      <c r="G101" s="18">
        <f t="shared" si="18"/>
        <v>4548.8</v>
      </c>
      <c r="H101" s="23">
        <f t="shared" si="19"/>
        <v>9100</v>
      </c>
      <c r="I101" s="22">
        <f t="shared" si="11"/>
        <v>455</v>
      </c>
      <c r="J101" s="8">
        <f t="shared" si="12"/>
        <v>1.1222444889779559</v>
      </c>
      <c r="K101" s="9">
        <f t="shared" si="13"/>
        <v>23114000</v>
      </c>
      <c r="L101" s="9">
        <f t="shared" si="14"/>
        <v>2540</v>
      </c>
      <c r="M101" s="10">
        <f t="shared" si="15"/>
        <v>2366000</v>
      </c>
      <c r="N101" s="11">
        <f t="shared" si="16"/>
        <v>5200</v>
      </c>
      <c r="O101" s="26">
        <f t="shared" si="17"/>
        <v>25480000</v>
      </c>
    </row>
    <row r="102" spans="1:15">
      <c r="A102" s="31" t="s">
        <v>14602</v>
      </c>
      <c r="B102" s="20">
        <f>VLOOKUP(A102,TypeIDs!B:C,2,FALSE)</f>
        <v>27359</v>
      </c>
      <c r="C102" s="19">
        <v>2523</v>
      </c>
      <c r="D102" s="15">
        <f>INDEX(MARKET_INPUT[Column1.price],MATCH(B102,MARKET_INPUT[Column1.type_id]))</f>
        <v>3000</v>
      </c>
      <c r="E102" s="21">
        <f>VLOOKUP(B102,TypeIDs!C:D,2,FALSE)</f>
        <v>0.05</v>
      </c>
      <c r="F102" s="16">
        <v>1000</v>
      </c>
      <c r="G102" s="18">
        <f t="shared" si="18"/>
        <v>3504.7</v>
      </c>
      <c r="H102" s="23">
        <f t="shared" si="19"/>
        <v>7000</v>
      </c>
      <c r="I102" s="22">
        <f t="shared" si="11"/>
        <v>350</v>
      </c>
      <c r="J102" s="8">
        <f t="shared" si="12"/>
        <v>1.1890606420927468</v>
      </c>
      <c r="K102" s="9">
        <f t="shared" si="13"/>
        <v>17976000</v>
      </c>
      <c r="L102" s="9">
        <f t="shared" si="14"/>
        <v>2568</v>
      </c>
      <c r="M102" s="10">
        <f t="shared" si="15"/>
        <v>3024000</v>
      </c>
      <c r="N102" s="11">
        <f t="shared" si="16"/>
        <v>8640</v>
      </c>
      <c r="O102" s="26">
        <f t="shared" si="17"/>
        <v>21000000</v>
      </c>
    </row>
    <row r="103" spans="1:15">
      <c r="A103" s="31" t="s">
        <v>14595</v>
      </c>
      <c r="B103" s="20">
        <f>VLOOKUP(A103,TypeIDs!B:C,2,FALSE)</f>
        <v>27345</v>
      </c>
      <c r="C103" s="19">
        <v>2350</v>
      </c>
      <c r="D103" s="15">
        <f>INDEX(MARKET_INPUT[Column1.price],MATCH(B103,MARKET_INPUT[Column1.type_id]))</f>
        <v>2546</v>
      </c>
      <c r="E103" s="21">
        <f>VLOOKUP(B103,TypeIDs!C:D,2,FALSE)</f>
        <v>0.05</v>
      </c>
      <c r="F103" s="16">
        <v>1000</v>
      </c>
      <c r="G103" s="18">
        <f t="shared" si="18"/>
        <v>3470.1</v>
      </c>
      <c r="H103" s="23">
        <f t="shared" si="19"/>
        <v>7000</v>
      </c>
      <c r="I103" s="22">
        <f t="shared" si="11"/>
        <v>350</v>
      </c>
      <c r="J103" s="8">
        <f t="shared" si="12"/>
        <v>1.083404255319149</v>
      </c>
      <c r="K103" s="9">
        <f t="shared" si="13"/>
        <v>16765000</v>
      </c>
      <c r="L103" s="9">
        <f t="shared" si="14"/>
        <v>2395</v>
      </c>
      <c r="M103" s="10">
        <f t="shared" si="15"/>
        <v>1057000</v>
      </c>
      <c r="N103" s="11">
        <f t="shared" si="16"/>
        <v>3020</v>
      </c>
      <c r="O103" s="26">
        <f t="shared" si="17"/>
        <v>17822000</v>
      </c>
    </row>
    <row r="104" spans="1:15">
      <c r="A104" s="35" t="s">
        <v>35891</v>
      </c>
      <c r="B104" s="20">
        <f>VLOOKUP(A104,TypeIDs!B:C,2,FALSE)</f>
        <v>56748</v>
      </c>
      <c r="C104" s="19">
        <v>72720</v>
      </c>
      <c r="D104" s="15">
        <f>INDEX(MARKET_INPUT[Column1.price],MATCH(B104,MARKET_INPUT[Column1.type_id]))</f>
        <v>175000</v>
      </c>
      <c r="E104" s="21">
        <f>VLOOKUP(B104,TypeIDs!C:D,2,FALSE)</f>
        <v>3</v>
      </c>
      <c r="F104" s="16">
        <v>5</v>
      </c>
      <c r="G104" s="18">
        <f t="shared" si="18"/>
        <v>93.72</v>
      </c>
      <c r="H104" s="23">
        <f t="shared" si="19"/>
        <v>35</v>
      </c>
      <c r="I104" s="22">
        <f t="shared" si="11"/>
        <v>105</v>
      </c>
      <c r="J104" s="8">
        <f t="shared" si="12"/>
        <v>2.4064906490649065</v>
      </c>
      <c r="K104" s="9">
        <f t="shared" si="13"/>
        <v>2639700</v>
      </c>
      <c r="L104" s="9">
        <f t="shared" si="14"/>
        <v>75420</v>
      </c>
      <c r="M104" s="10">
        <f t="shared" si="15"/>
        <v>3485300</v>
      </c>
      <c r="N104" s="11">
        <f t="shared" si="16"/>
        <v>33193.333333333336</v>
      </c>
      <c r="O104" s="26">
        <f t="shared" si="17"/>
        <v>6125000</v>
      </c>
    </row>
    <row r="105" spans="1:15">
      <c r="A105" s="13" t="s">
        <v>11055</v>
      </c>
      <c r="B105" s="20">
        <f>VLOOKUP(A105,TypeIDs!B:C,2,FALSE)</f>
        <v>22778</v>
      </c>
      <c r="C105" s="19">
        <v>77840</v>
      </c>
      <c r="D105" s="15">
        <f>INDEX(MARKET_INPUT[Column1.price],MATCH(B105,MARKET_INPUT[Column1.type_id]))</f>
        <v>69690</v>
      </c>
      <c r="E105" s="21">
        <f>VLOOKUP(B105,TypeIDs!C:D,2,FALSE)</f>
        <v>5</v>
      </c>
      <c r="F105" s="16">
        <v>60</v>
      </c>
      <c r="G105" s="18">
        <f t="shared" si="18"/>
        <v>1124.08</v>
      </c>
      <c r="H105" s="23">
        <f t="shared" si="19"/>
        <v>420</v>
      </c>
      <c r="I105" s="22">
        <f t="shared" si="11"/>
        <v>2100</v>
      </c>
      <c r="J105" s="8">
        <f t="shared" si="12"/>
        <v>0.89529804727646456</v>
      </c>
      <c r="K105" s="9">
        <f t="shared" si="13"/>
        <v>34582800</v>
      </c>
      <c r="L105" s="9">
        <f t="shared" si="14"/>
        <v>82340</v>
      </c>
      <c r="M105" s="10">
        <f t="shared" si="15"/>
        <v>-5313000</v>
      </c>
      <c r="N105" s="11">
        <f t="shared" si="16"/>
        <v>-2530</v>
      </c>
      <c r="O105" s="26">
        <f t="shared" si="17"/>
        <v>29269800</v>
      </c>
    </row>
    <row r="106" spans="1:15">
      <c r="A106" s="13" t="s">
        <v>16627</v>
      </c>
      <c r="B106" s="20">
        <f>VLOOKUP(A106,TypeIDs!B:C,2,FALSE)</f>
        <v>30028</v>
      </c>
      <c r="C106" s="19">
        <v>32800</v>
      </c>
      <c r="D106" s="15">
        <f>INDEX(MARKET_INPUT[Column1.price],MATCH(B106,MARKET_INPUT[Column1.type_id]))</f>
        <v>79770</v>
      </c>
      <c r="E106" s="21">
        <f>VLOOKUP(B106,TypeIDs!C:D,2,FALSE)</f>
        <v>1</v>
      </c>
      <c r="F106" s="16">
        <v>16</v>
      </c>
      <c r="G106" s="18">
        <f t="shared" si="18"/>
        <v>154.95999999999998</v>
      </c>
      <c r="H106" s="23">
        <f t="shared" si="19"/>
        <v>112</v>
      </c>
      <c r="I106" s="22">
        <f t="shared" si="11"/>
        <v>112</v>
      </c>
      <c r="J106" s="8">
        <f t="shared" si="12"/>
        <v>2.4320121951219513</v>
      </c>
      <c r="K106" s="9">
        <f t="shared" si="13"/>
        <v>3774400</v>
      </c>
      <c r="L106" s="9">
        <f t="shared" si="14"/>
        <v>33700</v>
      </c>
      <c r="M106" s="10">
        <f t="shared" si="15"/>
        <v>5159840</v>
      </c>
      <c r="N106" s="11">
        <f t="shared" si="16"/>
        <v>46070</v>
      </c>
      <c r="O106" s="26">
        <f t="shared" si="17"/>
        <v>8934240</v>
      </c>
    </row>
    <row r="107" spans="1:15">
      <c r="A107" s="13" t="s">
        <v>16614</v>
      </c>
      <c r="B107" s="20">
        <f>VLOOKUP(A107,TypeIDs!B:C,2,FALSE)</f>
        <v>30013</v>
      </c>
      <c r="C107" s="19">
        <v>10500</v>
      </c>
      <c r="D107" s="15">
        <f>INDEX(MARKET_INPUT[Column1.price],MATCH(B107,MARKET_INPUT[Column1.type_id]))</f>
        <v>46000</v>
      </c>
      <c r="E107" s="21">
        <f>VLOOKUP(B107,TypeIDs!C:D,2,FALSE)</f>
        <v>0.1</v>
      </c>
      <c r="F107" s="16">
        <v>24</v>
      </c>
      <c r="G107" s="18">
        <f t="shared" si="18"/>
        <v>122.6</v>
      </c>
      <c r="H107" s="23">
        <f t="shared" si="19"/>
        <v>168</v>
      </c>
      <c r="I107" s="22">
        <f t="shared" si="11"/>
        <v>16.800000000000004</v>
      </c>
      <c r="J107" s="8">
        <f t="shared" si="12"/>
        <v>4.3809523809523814</v>
      </c>
      <c r="K107" s="9">
        <f t="shared" si="13"/>
        <v>1779120</v>
      </c>
      <c r="L107" s="9">
        <f t="shared" si="14"/>
        <v>10590</v>
      </c>
      <c r="M107" s="10">
        <f t="shared" si="15"/>
        <v>5948880</v>
      </c>
      <c r="N107" s="11">
        <f t="shared" si="16"/>
        <v>354100</v>
      </c>
      <c r="O107" s="26">
        <f t="shared" si="17"/>
        <v>7728000</v>
      </c>
    </row>
    <row r="108" spans="1:15">
      <c r="A108" s="13" t="s">
        <v>16968</v>
      </c>
      <c r="B108" s="20">
        <f>VLOOKUP(A108,TypeIDs!B:C,2,FALSE)</f>
        <v>30486</v>
      </c>
      <c r="C108" s="19">
        <v>419500</v>
      </c>
      <c r="D108" s="15">
        <f>INDEX(MARKET_INPUT[Column1.price],MATCH(B108,MARKET_INPUT[Column1.type_id]))</f>
        <v>535000</v>
      </c>
      <c r="E108" s="21">
        <f>VLOOKUP(B108,TypeIDs!C:D,2,FALSE)</f>
        <v>1</v>
      </c>
      <c r="F108" s="16">
        <v>26</v>
      </c>
      <c r="G108" s="18">
        <f t="shared" si="18"/>
        <v>2261.3999999999996</v>
      </c>
      <c r="H108" s="23">
        <f t="shared" si="19"/>
        <v>182</v>
      </c>
      <c r="I108" s="22">
        <f t="shared" si="11"/>
        <v>182</v>
      </c>
      <c r="J108" s="8">
        <f t="shared" si="12"/>
        <v>1.2753277711561382</v>
      </c>
      <c r="K108" s="9">
        <f t="shared" si="13"/>
        <v>76512800</v>
      </c>
      <c r="L108" s="9">
        <f t="shared" si="14"/>
        <v>420400</v>
      </c>
      <c r="M108" s="10">
        <f t="shared" si="15"/>
        <v>20857200</v>
      </c>
      <c r="N108" s="11">
        <f t="shared" si="16"/>
        <v>114600</v>
      </c>
      <c r="O108" s="26">
        <f t="shared" si="17"/>
        <v>97370000</v>
      </c>
    </row>
    <row r="109" spans="1:15">
      <c r="A109" s="13" t="s">
        <v>16969</v>
      </c>
      <c r="B109" s="20">
        <f>VLOOKUP(A109,TypeIDs!B:C,2,FALSE)</f>
        <v>30488</v>
      </c>
      <c r="C109" s="19">
        <v>372000</v>
      </c>
      <c r="D109" s="15">
        <f>INDEX(MARKET_INPUT[Column1.price],MATCH(B109,MARKET_INPUT[Column1.type_id]))</f>
        <v>499000</v>
      </c>
      <c r="E109" s="21">
        <f>VLOOKUP(B109,TypeIDs!C:D,2,FALSE)</f>
        <v>0.1</v>
      </c>
      <c r="F109" s="16">
        <v>40</v>
      </c>
      <c r="G109" s="18">
        <f t="shared" si="18"/>
        <v>3096.2</v>
      </c>
      <c r="H109" s="23">
        <f t="shared" si="19"/>
        <v>280</v>
      </c>
      <c r="I109" s="22">
        <f t="shared" si="11"/>
        <v>28</v>
      </c>
      <c r="J109" s="8">
        <f t="shared" si="12"/>
        <v>1.3413978494623655</v>
      </c>
      <c r="K109" s="9">
        <f t="shared" si="13"/>
        <v>104185200</v>
      </c>
      <c r="L109" s="9">
        <f t="shared" si="14"/>
        <v>372090</v>
      </c>
      <c r="M109" s="10">
        <f t="shared" si="15"/>
        <v>35534800</v>
      </c>
      <c r="N109" s="11">
        <f t="shared" si="16"/>
        <v>1269100</v>
      </c>
      <c r="O109" s="26">
        <f t="shared" si="17"/>
        <v>139720000</v>
      </c>
    </row>
    <row r="110" spans="1:15">
      <c r="A110" s="32" t="s">
        <v>5062</v>
      </c>
      <c r="B110" s="20">
        <f>VLOOKUP(A110,TypeIDs!B:C,2,FALSE)</f>
        <v>12767</v>
      </c>
      <c r="C110" s="19">
        <v>499.8</v>
      </c>
      <c r="D110" s="15">
        <f>INDEX(MARKET_INPUT[Column1.price],MATCH(B110,MARKET_INPUT[Column1.type_id]))</f>
        <v>604</v>
      </c>
      <c r="E110" s="21">
        <f>VLOOKUP(B110,TypeIDs!C:D,2,FALSE)</f>
        <v>1.2500000000000001E-2</v>
      </c>
      <c r="F110" s="16">
        <v>2000</v>
      </c>
      <c r="G110" s="18">
        <f t="shared" si="18"/>
        <v>6199.9449999999997</v>
      </c>
      <c r="H110" s="23">
        <f t="shared" si="19"/>
        <v>14000</v>
      </c>
      <c r="I110" s="22">
        <f t="shared" si="11"/>
        <v>175</v>
      </c>
      <c r="J110" s="8">
        <f t="shared" si="12"/>
        <v>1.2084833933573429</v>
      </c>
      <c r="K110" s="9">
        <f t="shared" si="13"/>
        <v>7154700</v>
      </c>
      <c r="L110" s="9">
        <f t="shared" si="14"/>
        <v>511.05</v>
      </c>
      <c r="M110" s="10">
        <f t="shared" si="15"/>
        <v>1301299.9999999998</v>
      </c>
      <c r="N110" s="11">
        <f t="shared" si="16"/>
        <v>7435.9999999999991</v>
      </c>
      <c r="O110" s="26">
        <f t="shared" si="17"/>
        <v>8456000</v>
      </c>
    </row>
    <row r="111" spans="1:15">
      <c r="A111" s="32" t="s">
        <v>5066</v>
      </c>
      <c r="B111" s="20">
        <f>VLOOKUP(A111,TypeIDs!B:C,2,FALSE)</f>
        <v>12771</v>
      </c>
      <c r="C111" s="19">
        <v>402.6</v>
      </c>
      <c r="D111" s="15">
        <f>INDEX(MARKET_INPUT[Column1.price],MATCH(B111,MARKET_INPUT[Column1.type_id]))</f>
        <v>428.3</v>
      </c>
      <c r="E111" s="21">
        <f>VLOOKUP(B111,TypeIDs!C:D,2,FALSE)</f>
        <v>1.2500000000000001E-2</v>
      </c>
      <c r="F111" s="16">
        <v>4000</v>
      </c>
      <c r="G111" s="18">
        <f t="shared" si="18"/>
        <v>12322.105</v>
      </c>
      <c r="H111" s="23">
        <f t="shared" si="19"/>
        <v>28000</v>
      </c>
      <c r="I111" s="22">
        <f t="shared" si="11"/>
        <v>350</v>
      </c>
      <c r="J111" s="8">
        <f t="shared" si="12"/>
        <v>1.0638350720317933</v>
      </c>
      <c r="K111" s="9">
        <f t="shared" si="13"/>
        <v>11587800</v>
      </c>
      <c r="L111" s="9">
        <f t="shared" si="14"/>
        <v>413.85</v>
      </c>
      <c r="M111" s="10">
        <f t="shared" si="15"/>
        <v>404599.99999999971</v>
      </c>
      <c r="N111" s="11">
        <f t="shared" si="16"/>
        <v>1155.9999999999991</v>
      </c>
      <c r="O111" s="26">
        <f t="shared" si="17"/>
        <v>11992400</v>
      </c>
    </row>
    <row r="112" spans="1:15">
      <c r="A112" s="37" t="s">
        <v>5070</v>
      </c>
      <c r="B112" s="20">
        <f>VLOOKUP(A112,TypeIDs!B:C,2,FALSE)</f>
        <v>12775</v>
      </c>
      <c r="C112" s="19">
        <v>653</v>
      </c>
      <c r="D112" s="15">
        <f>INDEX(MARKET_INPUT[Column1.price],MATCH(B112,MARKET_INPUT[Column1.type_id]))</f>
        <v>900</v>
      </c>
      <c r="E112" s="21">
        <f>VLOOKUP(B112,TypeIDs!C:D,2,FALSE)</f>
        <v>2.5000000000000001E-2</v>
      </c>
      <c r="F112" s="16">
        <v>300</v>
      </c>
      <c r="G112" s="18">
        <f t="shared" si="18"/>
        <v>939.23</v>
      </c>
      <c r="H112" s="23">
        <f t="shared" si="19"/>
        <v>2100</v>
      </c>
      <c r="I112" s="22">
        <f t="shared" si="11"/>
        <v>52.5</v>
      </c>
      <c r="J112" s="8">
        <f t="shared" si="12"/>
        <v>1.3782542113323124</v>
      </c>
      <c r="K112" s="9">
        <f t="shared" si="13"/>
        <v>1418550</v>
      </c>
      <c r="L112" s="9">
        <f t="shared" si="14"/>
        <v>675.5</v>
      </c>
      <c r="M112" s="10">
        <f t="shared" si="15"/>
        <v>471450</v>
      </c>
      <c r="N112" s="11">
        <f t="shared" si="16"/>
        <v>8980</v>
      </c>
      <c r="O112" s="26">
        <f t="shared" si="17"/>
        <v>1890000</v>
      </c>
    </row>
    <row r="113" spans="1:15">
      <c r="A113" s="32" t="s">
        <v>5068</v>
      </c>
      <c r="B113" s="20">
        <f>VLOOKUP(A113,TypeIDs!B:C,2,FALSE)</f>
        <v>12773</v>
      </c>
      <c r="C113" s="19">
        <v>350</v>
      </c>
      <c r="D113" s="15">
        <f>INDEX(MARKET_INPUT[Column1.price],MATCH(B113,MARKET_INPUT[Column1.type_id]))</f>
        <v>325</v>
      </c>
      <c r="E113" s="21">
        <f>VLOOKUP(B113,TypeIDs!C:D,2,FALSE)</f>
        <v>1.2500000000000001E-2</v>
      </c>
      <c r="F113" s="16">
        <v>1200</v>
      </c>
      <c r="G113" s="18">
        <f t="shared" si="18"/>
        <v>3684.0250000000001</v>
      </c>
      <c r="H113" s="23">
        <f t="shared" si="19"/>
        <v>8400</v>
      </c>
      <c r="I113" s="22">
        <f t="shared" si="11"/>
        <v>105</v>
      </c>
      <c r="J113" s="8">
        <f t="shared" si="12"/>
        <v>0.9285714285714286</v>
      </c>
      <c r="K113" s="9">
        <f t="shared" si="13"/>
        <v>3034500</v>
      </c>
      <c r="L113" s="9">
        <f t="shared" si="14"/>
        <v>361.25</v>
      </c>
      <c r="M113" s="10">
        <f t="shared" si="15"/>
        <v>-304500</v>
      </c>
      <c r="N113" s="11">
        <f t="shared" si="16"/>
        <v>-2900</v>
      </c>
      <c r="O113" s="26">
        <f t="shared" si="17"/>
        <v>2730000</v>
      </c>
    </row>
    <row r="114" spans="1:15">
      <c r="A114" s="32" t="s">
        <v>5072</v>
      </c>
      <c r="B114" s="20">
        <f>VLOOKUP(A114,TypeIDs!B:C,2,FALSE)</f>
        <v>12777</v>
      </c>
      <c r="C114" s="19">
        <v>274.39999999999998</v>
      </c>
      <c r="D114" s="15">
        <f>INDEX(MARKET_INPUT[Column1.price],MATCH(B114,MARKET_INPUT[Column1.type_id]))</f>
        <v>310</v>
      </c>
      <c r="E114" s="21">
        <f>VLOOKUP(B114,TypeIDs!C:D,2,FALSE)</f>
        <v>1.2500000000000001E-2</v>
      </c>
      <c r="F114" s="16">
        <v>1400</v>
      </c>
      <c r="G114" s="18">
        <f t="shared" si="18"/>
        <v>4276.857</v>
      </c>
      <c r="H114" s="23">
        <f t="shared" si="19"/>
        <v>9800</v>
      </c>
      <c r="I114" s="22">
        <f t="shared" si="11"/>
        <v>122.5</v>
      </c>
      <c r="J114" s="8">
        <f t="shared" si="12"/>
        <v>1.1297376093294462</v>
      </c>
      <c r="K114" s="9">
        <f t="shared" si="13"/>
        <v>2799370</v>
      </c>
      <c r="L114" s="9">
        <f t="shared" si="14"/>
        <v>285.64999999999998</v>
      </c>
      <c r="M114" s="10">
        <f t="shared" si="15"/>
        <v>238630.00000000023</v>
      </c>
      <c r="N114" s="11">
        <f t="shared" si="16"/>
        <v>1948.0000000000018</v>
      </c>
      <c r="O114" s="26">
        <f t="shared" si="17"/>
        <v>3038000</v>
      </c>
    </row>
    <row r="115" spans="1:15">
      <c r="A115" s="32" t="s">
        <v>5020</v>
      </c>
      <c r="B115" s="20">
        <f>VLOOKUP(A115,TypeIDs!B:C,2,FALSE)</f>
        <v>12625</v>
      </c>
      <c r="C115" s="19">
        <v>77.98</v>
      </c>
      <c r="D115" s="15">
        <f>INDEX(MARKET_INPUT[Column1.price],MATCH(B115,MARKET_INPUT[Column1.type_id]))</f>
        <v>75.5</v>
      </c>
      <c r="E115" s="21">
        <f>VLOOKUP(B115,TypeIDs!C:D,2,FALSE)</f>
        <v>2.5000000000000001E-3</v>
      </c>
      <c r="F115" s="16">
        <v>2500</v>
      </c>
      <c r="G115" s="18">
        <f t="shared" si="18"/>
        <v>7538.9949999999999</v>
      </c>
      <c r="H115" s="23">
        <f t="shared" si="19"/>
        <v>17500</v>
      </c>
      <c r="I115" s="22">
        <f t="shared" si="11"/>
        <v>43.75</v>
      </c>
      <c r="J115" s="8">
        <f t="shared" si="12"/>
        <v>0.96819697358296997</v>
      </c>
      <c r="K115" s="9">
        <f t="shared" si="13"/>
        <v>1404025</v>
      </c>
      <c r="L115" s="9">
        <f t="shared" si="14"/>
        <v>80.23</v>
      </c>
      <c r="M115" s="10">
        <f t="shared" si="15"/>
        <v>-82775.000000000073</v>
      </c>
      <c r="N115" s="11">
        <f t="shared" si="16"/>
        <v>-1892.0000000000016</v>
      </c>
      <c r="O115" s="26">
        <f t="shared" si="17"/>
        <v>1321250</v>
      </c>
    </row>
    <row r="116" spans="1:15">
      <c r="A116" s="32" t="s">
        <v>5006</v>
      </c>
      <c r="B116" s="20">
        <f>VLOOKUP(A116,TypeIDs!B:C,2,FALSE)</f>
        <v>12608</v>
      </c>
      <c r="C116" s="19">
        <v>117</v>
      </c>
      <c r="D116" s="15">
        <f>INDEX(MARKET_INPUT[Column1.price],MATCH(B116,MARKET_INPUT[Column1.type_id]))</f>
        <v>98.7</v>
      </c>
      <c r="E116" s="21">
        <f>VLOOKUP(B116,TypeIDs!C:D,2,FALSE)</f>
        <v>2.5000000000000001E-3</v>
      </c>
      <c r="F116" s="16">
        <v>4500</v>
      </c>
      <c r="G116" s="18">
        <f t="shared" si="18"/>
        <v>13605.305</v>
      </c>
      <c r="H116" s="23">
        <f t="shared" si="19"/>
        <v>31500</v>
      </c>
      <c r="I116" s="22">
        <f t="shared" si="11"/>
        <v>78.75</v>
      </c>
      <c r="J116" s="8">
        <f t="shared" si="12"/>
        <v>0.84358974358974359</v>
      </c>
      <c r="K116" s="9">
        <f t="shared" si="13"/>
        <v>3756375</v>
      </c>
      <c r="L116" s="9">
        <f t="shared" si="14"/>
        <v>119.25</v>
      </c>
      <c r="M116" s="10">
        <f t="shared" si="15"/>
        <v>-647324.99999999988</v>
      </c>
      <c r="N116" s="11">
        <f t="shared" si="16"/>
        <v>-8219.9999999999982</v>
      </c>
      <c r="O116" s="26">
        <f t="shared" si="17"/>
        <v>3109050</v>
      </c>
    </row>
    <row r="117" spans="1:15">
      <c r="A117" s="37" t="s">
        <v>15373</v>
      </c>
      <c r="B117" s="20">
        <f>VLOOKUP(A117,TypeIDs!B:C,2,FALSE)</f>
        <v>28332</v>
      </c>
      <c r="C117" s="19">
        <v>9791</v>
      </c>
      <c r="D117" s="15">
        <f>INDEX(MARKET_INPUT[Column1.price],MATCH(B117,MARKET_INPUT[Column1.type_id]))</f>
        <v>1180</v>
      </c>
      <c r="E117" s="21">
        <f>VLOOKUP(B117,TypeIDs!C:D,2,FALSE)</f>
        <v>2.5000000000000001E-2</v>
      </c>
      <c r="F117" s="16">
        <v>100</v>
      </c>
      <c r="G117" s="18">
        <f t="shared" si="18"/>
        <v>495.87</v>
      </c>
      <c r="H117" s="23">
        <f t="shared" si="19"/>
        <v>700</v>
      </c>
      <c r="I117" s="22">
        <f t="shared" si="11"/>
        <v>17.5</v>
      </c>
      <c r="J117" s="8">
        <f t="shared" si="12"/>
        <v>0.12051884383617607</v>
      </c>
      <c r="K117" s="9">
        <f t="shared" si="13"/>
        <v>6869450</v>
      </c>
      <c r="L117" s="9">
        <f t="shared" si="14"/>
        <v>9813.5</v>
      </c>
      <c r="M117" s="10">
        <f t="shared" si="15"/>
        <v>-6043450</v>
      </c>
      <c r="N117" s="11">
        <f t="shared" si="16"/>
        <v>-345340</v>
      </c>
      <c r="O117" s="26">
        <f t="shared" si="17"/>
        <v>826000</v>
      </c>
    </row>
    <row r="118" spans="1:15">
      <c r="A118" s="32" t="s">
        <v>10476</v>
      </c>
      <c r="B118" s="20">
        <f>VLOOKUP(A118,TypeIDs!B:C,2,FALSE)</f>
        <v>21894</v>
      </c>
      <c r="C118" s="19">
        <v>1239</v>
      </c>
      <c r="D118" s="15">
        <f>INDEX(MARKET_INPUT[Column1.price],MATCH(B118,MARKET_INPUT[Column1.type_id]))</f>
        <v>1494</v>
      </c>
      <c r="E118" s="21">
        <f>VLOOKUP(B118,TypeIDs!C:D,2,FALSE)</f>
        <v>2.5000000000000001E-2</v>
      </c>
      <c r="F118" s="16">
        <v>3100</v>
      </c>
      <c r="G118" s="18">
        <f t="shared" si="18"/>
        <v>10068.23</v>
      </c>
      <c r="H118" s="23">
        <f t="shared" si="19"/>
        <v>21700</v>
      </c>
      <c r="I118" s="22">
        <f t="shared" si="11"/>
        <v>542.5</v>
      </c>
      <c r="J118" s="8">
        <f t="shared" si="12"/>
        <v>1.2058111380145278</v>
      </c>
      <c r="K118" s="9">
        <f t="shared" si="13"/>
        <v>27374550</v>
      </c>
      <c r="L118" s="9">
        <f t="shared" si="14"/>
        <v>1261.5</v>
      </c>
      <c r="M118" s="10">
        <f t="shared" si="15"/>
        <v>5045250</v>
      </c>
      <c r="N118" s="11">
        <f t="shared" si="16"/>
        <v>9300</v>
      </c>
      <c r="O118" s="26">
        <f t="shared" si="17"/>
        <v>32419800</v>
      </c>
    </row>
    <row r="119" spans="1:15">
      <c r="A119" s="37" t="s">
        <v>10488</v>
      </c>
      <c r="B119" s="20">
        <f>VLOOKUP(A119,TypeIDs!B:C,2,FALSE)</f>
        <v>21918</v>
      </c>
      <c r="C119" s="19">
        <v>1214</v>
      </c>
      <c r="D119" s="15">
        <f>INDEX(MARKET_INPUT[Column1.price],MATCH(B119,MARKET_INPUT[Column1.type_id]))</f>
        <v>1485</v>
      </c>
      <c r="E119" s="21">
        <f>VLOOKUP(B119,TypeIDs!C:D,2,FALSE)</f>
        <v>2.5000000000000001E-2</v>
      </c>
      <c r="F119" s="16">
        <v>200</v>
      </c>
      <c r="G119" s="18">
        <f t="shared" si="18"/>
        <v>648.61</v>
      </c>
      <c r="H119" s="23">
        <f t="shared" si="19"/>
        <v>1400</v>
      </c>
      <c r="I119" s="22">
        <f t="shared" si="11"/>
        <v>35</v>
      </c>
      <c r="J119" s="8">
        <f t="shared" si="12"/>
        <v>1.2232289950576607</v>
      </c>
      <c r="K119" s="9">
        <f t="shared" si="13"/>
        <v>1731100</v>
      </c>
      <c r="L119" s="9">
        <f t="shared" si="14"/>
        <v>1236.5</v>
      </c>
      <c r="M119" s="10">
        <f t="shared" si="15"/>
        <v>347900</v>
      </c>
      <c r="N119" s="11">
        <f t="shared" si="16"/>
        <v>9940</v>
      </c>
      <c r="O119" s="26">
        <f t="shared" si="17"/>
        <v>2079000</v>
      </c>
    </row>
    <row r="120" spans="1:15">
      <c r="A120" s="32" t="s">
        <v>15367</v>
      </c>
      <c r="B120" s="20">
        <f>VLOOKUP(A120,TypeIDs!B:C,2,FALSE)</f>
        <v>28326</v>
      </c>
      <c r="C120" s="19">
        <v>374.7</v>
      </c>
      <c r="D120" s="15">
        <f>INDEX(MARKET_INPUT[Column1.price],MATCH(B120,MARKET_INPUT[Column1.type_id]))</f>
        <v>688</v>
      </c>
      <c r="E120" s="21">
        <f>VLOOKUP(B120,TypeIDs!C:D,2,FALSE)</f>
        <v>1.2500000000000001E-2</v>
      </c>
      <c r="F120" s="16">
        <v>1800</v>
      </c>
      <c r="G120" s="18">
        <f t="shared" si="18"/>
        <v>5534.9170000000004</v>
      </c>
      <c r="H120" s="23">
        <f t="shared" si="19"/>
        <v>12600</v>
      </c>
      <c r="I120" s="22">
        <f t="shared" si="11"/>
        <v>157.5</v>
      </c>
      <c r="J120" s="8">
        <f t="shared" si="12"/>
        <v>1.8361355751267681</v>
      </c>
      <c r="K120" s="9">
        <f t="shared" si="13"/>
        <v>4862970</v>
      </c>
      <c r="L120" s="9">
        <f t="shared" si="14"/>
        <v>385.95</v>
      </c>
      <c r="M120" s="10">
        <f t="shared" si="15"/>
        <v>3805830</v>
      </c>
      <c r="N120" s="11">
        <f t="shared" si="16"/>
        <v>24164</v>
      </c>
      <c r="O120" s="26">
        <f t="shared" si="17"/>
        <v>8668800</v>
      </c>
    </row>
    <row r="121" spans="1:15">
      <c r="A121" s="32" t="s">
        <v>15375</v>
      </c>
      <c r="B121" s="20">
        <f>VLOOKUP(A121,TypeIDs!B:C,2,FALSE)</f>
        <v>28334</v>
      </c>
      <c r="C121" s="19">
        <v>788.5</v>
      </c>
      <c r="D121" s="15">
        <f>INDEX(MARKET_INPUT[Column1.price],MATCH(B121,MARKET_INPUT[Column1.type_id]))</f>
        <v>1227</v>
      </c>
      <c r="E121" s="21">
        <f>VLOOKUP(B121,TypeIDs!C:D,2,FALSE)</f>
        <v>1.2500000000000001E-2</v>
      </c>
      <c r="F121" s="16">
        <v>3500</v>
      </c>
      <c r="G121" s="18">
        <f t="shared" si="18"/>
        <v>11051.975</v>
      </c>
      <c r="H121" s="23">
        <f t="shared" si="19"/>
        <v>24500</v>
      </c>
      <c r="I121" s="22">
        <f t="shared" si="11"/>
        <v>306.25</v>
      </c>
      <c r="J121" s="8">
        <f t="shared" si="12"/>
        <v>1.5561192136968929</v>
      </c>
      <c r="K121" s="9">
        <f t="shared" si="13"/>
        <v>19593875</v>
      </c>
      <c r="L121" s="9">
        <f t="shared" si="14"/>
        <v>799.75</v>
      </c>
      <c r="M121" s="10">
        <f t="shared" si="15"/>
        <v>10467625</v>
      </c>
      <c r="N121" s="11">
        <f t="shared" si="16"/>
        <v>34180</v>
      </c>
      <c r="O121" s="26">
        <f t="shared" si="17"/>
        <v>30061500</v>
      </c>
    </row>
    <row r="122" spans="1:15">
      <c r="A122" s="32" t="s">
        <v>10477</v>
      </c>
      <c r="B122" s="20">
        <f>VLOOKUP(A122,TypeIDs!B:C,2,FALSE)</f>
        <v>21896</v>
      </c>
      <c r="C122" s="19">
        <v>869.9</v>
      </c>
      <c r="D122" s="15">
        <f>INDEX(MARKET_INPUT[Column1.price],MATCH(B122,MARKET_INPUT[Column1.type_id]))</f>
        <v>918</v>
      </c>
      <c r="E122" s="21">
        <f>VLOOKUP(B122,TypeIDs!C:D,2,FALSE)</f>
        <v>1.2500000000000001E-2</v>
      </c>
      <c r="F122" s="16">
        <v>5000</v>
      </c>
      <c r="G122" s="18">
        <f t="shared" si="18"/>
        <v>15869.924999999999</v>
      </c>
      <c r="H122" s="23">
        <f t="shared" si="19"/>
        <v>35000</v>
      </c>
      <c r="I122" s="22">
        <f t="shared" si="11"/>
        <v>437.5</v>
      </c>
      <c r="J122" s="8">
        <f t="shared" si="12"/>
        <v>1.0552937119209105</v>
      </c>
      <c r="K122" s="9">
        <f t="shared" si="13"/>
        <v>30840250</v>
      </c>
      <c r="L122" s="9">
        <f t="shared" si="14"/>
        <v>881.15</v>
      </c>
      <c r="M122" s="10">
        <f t="shared" si="15"/>
        <v>1289750.0000000007</v>
      </c>
      <c r="N122" s="11">
        <f t="shared" si="16"/>
        <v>2948.0000000000018</v>
      </c>
      <c r="O122" s="26">
        <f t="shared" si="17"/>
        <v>32130000</v>
      </c>
    </row>
    <row r="123" spans="1:15">
      <c r="A123" s="32" t="s">
        <v>10481</v>
      </c>
      <c r="B123" s="20">
        <f>VLOOKUP(A123,TypeIDs!B:C,2,FALSE)</f>
        <v>21904</v>
      </c>
      <c r="C123" s="19">
        <v>705.3</v>
      </c>
      <c r="D123" s="15">
        <f>INDEX(MARKET_INPUT[Column1.price],MATCH(B123,MARKET_INPUT[Column1.type_id]))</f>
        <v>918</v>
      </c>
      <c r="E123" s="21">
        <f>VLOOKUP(B123,TypeIDs!C:D,2,FALSE)</f>
        <v>1.2500000000000001E-2</v>
      </c>
      <c r="F123" s="16">
        <v>2300</v>
      </c>
      <c r="G123" s="18">
        <f t="shared" si="18"/>
        <v>7224.4629999999997</v>
      </c>
      <c r="H123" s="23">
        <f t="shared" si="19"/>
        <v>16100</v>
      </c>
      <c r="I123" s="22">
        <f t="shared" si="11"/>
        <v>201.25</v>
      </c>
      <c r="J123" s="8">
        <f t="shared" si="12"/>
        <v>1.3015737983836666</v>
      </c>
      <c r="K123" s="9">
        <f t="shared" si="13"/>
        <v>11536455</v>
      </c>
      <c r="L123" s="9">
        <f t="shared" si="14"/>
        <v>716.55</v>
      </c>
      <c r="M123" s="10">
        <f t="shared" si="15"/>
        <v>3243345.0000000009</v>
      </c>
      <c r="N123" s="11">
        <f t="shared" si="16"/>
        <v>16116.000000000004</v>
      </c>
      <c r="O123" s="26">
        <f t="shared" si="17"/>
        <v>14779800</v>
      </c>
    </row>
    <row r="124" spans="1:15">
      <c r="A124" s="32" t="s">
        <v>10485</v>
      </c>
      <c r="B124" s="20">
        <f>VLOOKUP(A124,TypeIDs!B:C,2,FALSE)</f>
        <v>21912</v>
      </c>
      <c r="C124" s="19">
        <v>1100</v>
      </c>
      <c r="D124" s="15">
        <f>INDEX(MARKET_INPUT[Column1.price],MATCH(B124,MARKET_INPUT[Column1.type_id]))</f>
        <v>780</v>
      </c>
      <c r="E124" s="21">
        <f>VLOOKUP(B124,TypeIDs!C:D,2,FALSE)</f>
        <v>1.2500000000000001E-2</v>
      </c>
      <c r="F124" s="16">
        <v>1300</v>
      </c>
      <c r="G124" s="18">
        <f t="shared" si="18"/>
        <v>4186.0249999999996</v>
      </c>
      <c r="H124" s="23">
        <f t="shared" si="19"/>
        <v>9100</v>
      </c>
      <c r="I124" s="22">
        <f t="shared" si="11"/>
        <v>113.75</v>
      </c>
      <c r="J124" s="8">
        <f t="shared" si="12"/>
        <v>0.70909090909090911</v>
      </c>
      <c r="K124" s="9">
        <f t="shared" si="13"/>
        <v>10112375</v>
      </c>
      <c r="L124" s="9">
        <f t="shared" si="14"/>
        <v>1111.25</v>
      </c>
      <c r="M124" s="10">
        <f t="shared" si="15"/>
        <v>-3014375</v>
      </c>
      <c r="N124" s="11">
        <f t="shared" si="16"/>
        <v>-26500</v>
      </c>
      <c r="O124" s="26">
        <f t="shared" si="17"/>
        <v>7098000</v>
      </c>
    </row>
    <row r="125" spans="1:15">
      <c r="A125" s="32" t="s">
        <v>10490</v>
      </c>
      <c r="B125" s="20">
        <f>VLOOKUP(A125,TypeIDs!B:C,2,FALSE)</f>
        <v>21922</v>
      </c>
      <c r="C125" s="19">
        <v>839</v>
      </c>
      <c r="D125" s="15">
        <f>INDEX(MARKET_INPUT[Column1.price],MATCH(B125,MARKET_INPUT[Column1.type_id]))</f>
        <v>839</v>
      </c>
      <c r="E125" s="21">
        <f>VLOOKUP(B125,TypeIDs!C:D,2,FALSE)</f>
        <v>1.2500000000000001E-2</v>
      </c>
      <c r="F125" s="16">
        <v>2500</v>
      </c>
      <c r="G125" s="18">
        <f t="shared" si="18"/>
        <v>7919.5249999999996</v>
      </c>
      <c r="H125" s="23">
        <f t="shared" si="19"/>
        <v>17500</v>
      </c>
      <c r="I125" s="22">
        <f t="shared" si="11"/>
        <v>218.75</v>
      </c>
      <c r="J125" s="8">
        <f t="shared" si="12"/>
        <v>1</v>
      </c>
      <c r="K125" s="9">
        <f t="shared" si="13"/>
        <v>14879375</v>
      </c>
      <c r="L125" s="9">
        <f t="shared" si="14"/>
        <v>850.25</v>
      </c>
      <c r="M125" s="10">
        <f t="shared" si="15"/>
        <v>-196875</v>
      </c>
      <c r="N125" s="11">
        <f t="shared" si="16"/>
        <v>-900</v>
      </c>
      <c r="O125" s="26">
        <f t="shared" si="17"/>
        <v>14682500</v>
      </c>
    </row>
    <row r="126" spans="1:15">
      <c r="A126" s="32" t="s">
        <v>10493</v>
      </c>
      <c r="B126" s="20">
        <f>VLOOKUP(A126,TypeIDs!B:C,2,FALSE)</f>
        <v>21928</v>
      </c>
      <c r="C126" s="19">
        <v>998.9</v>
      </c>
      <c r="D126" s="15">
        <f>INDEX(MARKET_INPUT[Column1.price],MATCH(B126,MARKET_INPUT[Column1.type_id]))</f>
        <v>1500</v>
      </c>
      <c r="E126" s="21">
        <f>VLOOKUP(B126,TypeIDs!C:D,2,FALSE)</f>
        <v>1.2500000000000001E-2</v>
      </c>
      <c r="F126" s="16">
        <v>1900</v>
      </c>
      <c r="G126" s="18">
        <f t="shared" si="18"/>
        <v>6079.607</v>
      </c>
      <c r="H126" s="23">
        <f t="shared" si="19"/>
        <v>13300</v>
      </c>
      <c r="I126" s="22">
        <f t="shared" si="11"/>
        <v>166.25</v>
      </c>
      <c r="J126" s="8">
        <f t="shared" si="12"/>
        <v>1.5016518169986985</v>
      </c>
      <c r="K126" s="9">
        <f t="shared" si="13"/>
        <v>13434995</v>
      </c>
      <c r="L126" s="9">
        <f t="shared" si="14"/>
        <v>1010.15</v>
      </c>
      <c r="M126" s="10">
        <f t="shared" si="15"/>
        <v>6515005</v>
      </c>
      <c r="N126" s="11">
        <f t="shared" si="16"/>
        <v>39188</v>
      </c>
      <c r="O126" s="26">
        <f t="shared" si="17"/>
        <v>19950000</v>
      </c>
    </row>
    <row r="127" spans="1:15">
      <c r="A127" s="32" t="s">
        <v>10498</v>
      </c>
      <c r="B127" s="20">
        <f>VLOOKUP(A127,TypeIDs!B:C,2,FALSE)</f>
        <v>21937</v>
      </c>
      <c r="C127" s="19">
        <v>775.5</v>
      </c>
      <c r="D127" s="15">
        <f>INDEX(MARKET_INPUT[Column1.price],MATCH(B127,MARKET_INPUT[Column1.type_id]))</f>
        <v>830</v>
      </c>
      <c r="E127" s="21">
        <f>VLOOKUP(B127,TypeIDs!C:D,2,FALSE)</f>
        <v>1.2500000000000001E-2</v>
      </c>
      <c r="F127" s="16">
        <v>2100</v>
      </c>
      <c r="G127" s="18">
        <f t="shared" si="18"/>
        <v>6625.7349999999997</v>
      </c>
      <c r="H127" s="23">
        <f t="shared" si="19"/>
        <v>14700</v>
      </c>
      <c r="I127" s="22">
        <f t="shared" si="11"/>
        <v>183.75</v>
      </c>
      <c r="J127" s="8">
        <f t="shared" si="12"/>
        <v>1.0702772404900065</v>
      </c>
      <c r="K127" s="9">
        <f t="shared" si="13"/>
        <v>11565225</v>
      </c>
      <c r="L127" s="9">
        <f t="shared" si="14"/>
        <v>786.75</v>
      </c>
      <c r="M127" s="10">
        <f t="shared" si="15"/>
        <v>635775</v>
      </c>
      <c r="N127" s="11">
        <f t="shared" si="16"/>
        <v>3460</v>
      </c>
      <c r="O127" s="26">
        <f t="shared" si="17"/>
        <v>12201000</v>
      </c>
    </row>
    <row r="128" spans="1:15">
      <c r="A128" s="32" t="s">
        <v>15377</v>
      </c>
      <c r="B128" s="20">
        <f>VLOOKUP(A128,TypeIDs!B:C,2,FALSE)</f>
        <v>28336</v>
      </c>
      <c r="C128" s="19">
        <v>490</v>
      </c>
      <c r="D128" s="15">
        <f>INDEX(MARKET_INPUT[Column1.price],MATCH(B128,MARKET_INPUT[Column1.type_id]))</f>
        <v>588</v>
      </c>
      <c r="E128" s="21">
        <f>VLOOKUP(B128,TypeIDs!C:D,2,FALSE)</f>
        <v>2.5000000000000001E-3</v>
      </c>
      <c r="F128" s="16">
        <v>1500</v>
      </c>
      <c r="G128" s="18">
        <f t="shared" si="18"/>
        <v>4647.0050000000001</v>
      </c>
      <c r="H128" s="23">
        <f t="shared" si="19"/>
        <v>10500</v>
      </c>
      <c r="I128" s="22">
        <f t="shared" si="11"/>
        <v>26.25</v>
      </c>
      <c r="J128" s="8">
        <f t="shared" si="12"/>
        <v>1.2</v>
      </c>
      <c r="K128" s="9">
        <f t="shared" si="13"/>
        <v>5168625</v>
      </c>
      <c r="L128" s="9">
        <f t="shared" si="14"/>
        <v>492.25</v>
      </c>
      <c r="M128" s="10">
        <f t="shared" si="15"/>
        <v>1005375</v>
      </c>
      <c r="N128" s="11">
        <f t="shared" si="16"/>
        <v>38300</v>
      </c>
      <c r="O128" s="26">
        <f t="shared" si="17"/>
        <v>6174000</v>
      </c>
    </row>
    <row r="129" spans="1:15">
      <c r="A129" s="32" t="s">
        <v>10478</v>
      </c>
      <c r="B129" s="20">
        <f>VLOOKUP(A129,TypeIDs!B:C,2,FALSE)</f>
        <v>21898</v>
      </c>
      <c r="C129" s="19">
        <v>579.9</v>
      </c>
      <c r="D129" s="15">
        <f>INDEX(MARKET_INPUT[Column1.price],MATCH(B129,MARKET_INPUT[Column1.type_id]))</f>
        <v>1200</v>
      </c>
      <c r="E129" s="21">
        <f>VLOOKUP(B129,TypeIDs!C:D,2,FALSE)</f>
        <v>2.5000000000000001E-3</v>
      </c>
      <c r="F129" s="16">
        <v>7000</v>
      </c>
      <c r="G129" s="18">
        <f t="shared" si="18"/>
        <v>21811.865000000002</v>
      </c>
      <c r="H129" s="23">
        <f t="shared" si="19"/>
        <v>49000</v>
      </c>
      <c r="I129" s="22">
        <f t="shared" si="11"/>
        <v>122.5</v>
      </c>
      <c r="J129" s="8">
        <f t="shared" si="12"/>
        <v>2.0693222969477496</v>
      </c>
      <c r="K129" s="9">
        <f t="shared" si="13"/>
        <v>28525350</v>
      </c>
      <c r="L129" s="9">
        <f t="shared" si="14"/>
        <v>582.15</v>
      </c>
      <c r="M129" s="10">
        <f t="shared" si="15"/>
        <v>30274650</v>
      </c>
      <c r="N129" s="11">
        <f t="shared" si="16"/>
        <v>247140</v>
      </c>
      <c r="O129" s="26">
        <f t="shared" si="17"/>
        <v>58800000</v>
      </c>
    </row>
    <row r="130" spans="1:15">
      <c r="A130" s="37" t="s">
        <v>10482</v>
      </c>
      <c r="B130" s="20">
        <f>VLOOKUP(A130,TypeIDs!B:C,2,FALSE)</f>
        <v>21906</v>
      </c>
      <c r="C130" s="19">
        <v>485.4</v>
      </c>
      <c r="D130" s="15">
        <f>INDEX(MARKET_INPUT[Column1.price],MATCH(B130,MARKET_INPUT[Column1.type_id]))</f>
        <v>598</v>
      </c>
      <c r="E130" s="21">
        <f>VLOOKUP(B130,TypeIDs!C:D,2,FALSE)</f>
        <v>2.5000000000000001E-3</v>
      </c>
      <c r="F130" s="16">
        <v>400</v>
      </c>
      <c r="G130" s="18">
        <f t="shared" si="18"/>
        <v>1238.837</v>
      </c>
      <c r="H130" s="23">
        <f t="shared" si="19"/>
        <v>2800</v>
      </c>
      <c r="I130" s="22">
        <f t="shared" ref="I130:I193" si="20">(E130*F130)*7</f>
        <v>7</v>
      </c>
      <c r="J130" s="8">
        <f t="shared" ref="J130:J193" si="21">D130/C130</f>
        <v>1.2319736299958797</v>
      </c>
      <c r="K130" s="9">
        <f t="shared" ref="K130:K193" si="22">(H130*C130)+((E130*ShippingCost)*H130)</f>
        <v>1365420</v>
      </c>
      <c r="L130" s="9">
        <f t="shared" ref="L130:L193" si="23">C130+(E130*ShippingCost)</f>
        <v>487.65</v>
      </c>
      <c r="M130" s="10">
        <f t="shared" ref="M130:M193" si="24">((D130-C130-(E130*ShippingCost))*H130)</f>
        <v>308980.00000000006</v>
      </c>
      <c r="N130" s="11">
        <f t="shared" ref="N130:N193" si="25">(D130-C130-(E130*ShippingCost))/E130</f>
        <v>44140.000000000007</v>
      </c>
      <c r="O130" s="26">
        <f t="shared" ref="O130:O193" si="26">K130+M130</f>
        <v>1674400</v>
      </c>
    </row>
    <row r="131" spans="1:15">
      <c r="A131" s="32" t="s">
        <v>10491</v>
      </c>
      <c r="B131" s="20">
        <f>VLOOKUP(A131,TypeIDs!B:C,2,FALSE)</f>
        <v>21924</v>
      </c>
      <c r="C131" s="19">
        <v>464</v>
      </c>
      <c r="D131" s="15">
        <f>INDEX(MARKET_INPUT[Column1.price],MATCH(B131,MARKET_INPUT[Column1.type_id]))</f>
        <v>807</v>
      </c>
      <c r="E131" s="21">
        <f>VLOOKUP(B131,TypeIDs!C:D,2,FALSE)</f>
        <v>2.5000000000000001E-3</v>
      </c>
      <c r="F131" s="16">
        <v>1000</v>
      </c>
      <c r="G131" s="18">
        <f t="shared" ref="G131:G194" si="27">((C131/(5000/F131))+(E131*2)+(F131*3))</f>
        <v>3092.8049999999998</v>
      </c>
      <c r="H131" s="23">
        <f t="shared" ref="H131:H194" si="28">F131*7</f>
        <v>7000</v>
      </c>
      <c r="I131" s="22">
        <f t="shared" si="20"/>
        <v>17.5</v>
      </c>
      <c r="J131" s="8">
        <f t="shared" si="21"/>
        <v>1.7392241379310345</v>
      </c>
      <c r="K131" s="9">
        <f t="shared" si="22"/>
        <v>3263750</v>
      </c>
      <c r="L131" s="9">
        <f t="shared" si="23"/>
        <v>466.25</v>
      </c>
      <c r="M131" s="10">
        <f t="shared" si="24"/>
        <v>2385250</v>
      </c>
      <c r="N131" s="11">
        <f t="shared" si="25"/>
        <v>136300</v>
      </c>
      <c r="O131" s="26">
        <f t="shared" si="26"/>
        <v>5649000</v>
      </c>
    </row>
    <row r="132" spans="1:15">
      <c r="A132" s="32" t="s">
        <v>118</v>
      </c>
      <c r="B132" s="20">
        <f>VLOOKUP(A132,TypeIDs!B:C,2,FALSE)</f>
        <v>193</v>
      </c>
      <c r="C132" s="19">
        <v>98.98</v>
      </c>
      <c r="D132" s="15">
        <f>INDEX(MARKET_INPUT[Column1.price],MATCH(B132,MARKET_INPUT[Column1.type_id]))</f>
        <v>230</v>
      </c>
      <c r="E132" s="21">
        <f>VLOOKUP(B132,TypeIDs!C:D,2,FALSE)</f>
        <v>1.2500000000000001E-2</v>
      </c>
      <c r="F132" s="16">
        <v>3000</v>
      </c>
      <c r="G132" s="18">
        <f t="shared" si="27"/>
        <v>9059.4130000000005</v>
      </c>
      <c r="H132" s="23">
        <f t="shared" si="28"/>
        <v>21000</v>
      </c>
      <c r="I132" s="22">
        <f t="shared" si="20"/>
        <v>262.5</v>
      </c>
      <c r="J132" s="8">
        <f t="shared" si="21"/>
        <v>2.3237017579308952</v>
      </c>
      <c r="K132" s="9">
        <f t="shared" si="22"/>
        <v>2314830</v>
      </c>
      <c r="L132" s="9">
        <f t="shared" si="23"/>
        <v>110.23</v>
      </c>
      <c r="M132" s="10">
        <f t="shared" si="24"/>
        <v>2515169.9999999995</v>
      </c>
      <c r="N132" s="11">
        <f t="shared" si="25"/>
        <v>9581.5999999999985</v>
      </c>
      <c r="O132" s="26">
        <f t="shared" si="26"/>
        <v>4830000</v>
      </c>
    </row>
    <row r="133" spans="1:15">
      <c r="A133" s="35" t="s">
        <v>25849</v>
      </c>
      <c r="B133" s="20">
        <f>VLOOKUP(A133,TypeIDs!B:C,2,FALSE)</f>
        <v>41155</v>
      </c>
      <c r="C133" s="19">
        <v>24930</v>
      </c>
      <c r="D133" s="15">
        <f>INDEX(MARKET_INPUT[Column1.price],MATCH(B133,MARKET_INPUT[Column1.type_id]))</f>
        <v>33500</v>
      </c>
      <c r="E133" s="21">
        <f>VLOOKUP(B133,TypeIDs!C:D,2,FALSE)</f>
        <v>1</v>
      </c>
      <c r="F133" s="16">
        <v>3</v>
      </c>
      <c r="G133" s="18">
        <f t="shared" si="27"/>
        <v>25.957999999999998</v>
      </c>
      <c r="H133" s="23">
        <f t="shared" si="28"/>
        <v>21</v>
      </c>
      <c r="I133" s="22">
        <f t="shared" si="20"/>
        <v>21</v>
      </c>
      <c r="J133" s="8">
        <f t="shared" si="21"/>
        <v>1.3437625350982751</v>
      </c>
      <c r="K133" s="9">
        <f t="shared" si="22"/>
        <v>542430</v>
      </c>
      <c r="L133" s="9">
        <f t="shared" si="23"/>
        <v>25830</v>
      </c>
      <c r="M133" s="10">
        <f t="shared" si="24"/>
        <v>161070</v>
      </c>
      <c r="N133" s="11">
        <f t="shared" si="25"/>
        <v>7670</v>
      </c>
      <c r="O133" s="26">
        <f t="shared" si="26"/>
        <v>703500</v>
      </c>
    </row>
    <row r="134" spans="1:15">
      <c r="A134" s="13" t="s">
        <v>21250</v>
      </c>
      <c r="B134" s="20">
        <f>VLOOKUP(A134,TypeIDs!B:C,2,FALSE)</f>
        <v>35795</v>
      </c>
      <c r="C134" s="19">
        <v>8900</v>
      </c>
      <c r="D134" s="15">
        <f>INDEX(MARKET_INPUT[Column1.price],MATCH(B134,MARKET_INPUT[Column1.type_id]))</f>
        <v>178600</v>
      </c>
      <c r="E134" s="21">
        <f>VLOOKUP(B134,TypeIDs!C:D,2,FALSE)</f>
        <v>1</v>
      </c>
      <c r="F134" s="16">
        <v>3</v>
      </c>
      <c r="G134" s="18">
        <f t="shared" si="27"/>
        <v>16.34</v>
      </c>
      <c r="H134" s="23">
        <f t="shared" si="28"/>
        <v>21</v>
      </c>
      <c r="I134" s="22">
        <f t="shared" si="20"/>
        <v>21</v>
      </c>
      <c r="J134" s="8">
        <f t="shared" si="21"/>
        <v>20.067415730337078</v>
      </c>
      <c r="K134" s="9">
        <f t="shared" si="22"/>
        <v>205800</v>
      </c>
      <c r="L134" s="9">
        <f t="shared" si="23"/>
        <v>9800</v>
      </c>
      <c r="M134" s="10">
        <f t="shared" si="24"/>
        <v>3544800</v>
      </c>
      <c r="N134" s="11">
        <f t="shared" si="25"/>
        <v>168800</v>
      </c>
      <c r="O134" s="26">
        <f t="shared" si="26"/>
        <v>3750600</v>
      </c>
    </row>
    <row r="135" spans="1:15">
      <c r="A135" s="13" t="s">
        <v>21249</v>
      </c>
      <c r="B135" s="20">
        <f>VLOOKUP(A135,TypeIDs!B:C,2,FALSE)</f>
        <v>35794</v>
      </c>
      <c r="C135" s="19">
        <v>11650</v>
      </c>
      <c r="D135" s="15">
        <f>INDEX(MARKET_INPUT[Column1.price],MATCH(B135,MARKET_INPUT[Column1.type_id]))</f>
        <v>39970</v>
      </c>
      <c r="E135" s="21">
        <f>VLOOKUP(B135,TypeIDs!C:D,2,FALSE)</f>
        <v>1</v>
      </c>
      <c r="F135" s="16">
        <v>7</v>
      </c>
      <c r="G135" s="18">
        <f t="shared" si="27"/>
        <v>39.31</v>
      </c>
      <c r="H135" s="23">
        <f t="shared" si="28"/>
        <v>49</v>
      </c>
      <c r="I135" s="22">
        <f t="shared" si="20"/>
        <v>49</v>
      </c>
      <c r="J135" s="8">
        <f t="shared" si="21"/>
        <v>3.430901287553648</v>
      </c>
      <c r="K135" s="9">
        <f t="shared" si="22"/>
        <v>614950</v>
      </c>
      <c r="L135" s="9">
        <f t="shared" si="23"/>
        <v>12550</v>
      </c>
      <c r="M135" s="10">
        <f t="shared" si="24"/>
        <v>1343580</v>
      </c>
      <c r="N135" s="11">
        <f t="shared" si="25"/>
        <v>27420</v>
      </c>
      <c r="O135" s="26">
        <f t="shared" si="26"/>
        <v>1958530</v>
      </c>
    </row>
    <row r="136" spans="1:15">
      <c r="A136" s="35" t="s">
        <v>15916</v>
      </c>
      <c r="B136" s="20">
        <f>VLOOKUP(A136,TypeIDs!B:C,2,FALSE)</f>
        <v>29005</v>
      </c>
      <c r="C136" s="19">
        <v>18740</v>
      </c>
      <c r="D136" s="15">
        <f>INDEX(MARKET_INPUT[Column1.price],MATCH(B136,MARKET_INPUT[Column1.type_id]))</f>
        <v>18990</v>
      </c>
      <c r="E136" s="21">
        <f>VLOOKUP(B136,TypeIDs!C:D,2,FALSE)</f>
        <v>1</v>
      </c>
      <c r="F136" s="16">
        <v>2</v>
      </c>
      <c r="G136" s="18">
        <f t="shared" si="27"/>
        <v>15.496</v>
      </c>
      <c r="H136" s="23">
        <f t="shared" si="28"/>
        <v>14</v>
      </c>
      <c r="I136" s="22">
        <f t="shared" si="20"/>
        <v>14</v>
      </c>
      <c r="J136" s="8">
        <f t="shared" si="21"/>
        <v>1.0133404482390609</v>
      </c>
      <c r="K136" s="9">
        <f t="shared" si="22"/>
        <v>274960</v>
      </c>
      <c r="L136" s="9">
        <f t="shared" si="23"/>
        <v>19640</v>
      </c>
      <c r="M136" s="10">
        <f t="shared" si="24"/>
        <v>-9100</v>
      </c>
      <c r="N136" s="11">
        <f t="shared" si="25"/>
        <v>-650</v>
      </c>
      <c r="O136" s="26">
        <f t="shared" si="26"/>
        <v>265860</v>
      </c>
    </row>
    <row r="137" spans="1:15">
      <c r="A137" s="13" t="s">
        <v>15910</v>
      </c>
      <c r="B137" s="20">
        <f>VLOOKUP(A137,TypeIDs!B:C,2,FALSE)</f>
        <v>28999</v>
      </c>
      <c r="C137" s="19">
        <v>9543</v>
      </c>
      <c r="D137" s="15">
        <f>INDEX(MARKET_INPUT[Column1.price],MATCH(B137,MARKET_INPUT[Column1.type_id]))</f>
        <v>10490</v>
      </c>
      <c r="E137" s="21">
        <f>VLOOKUP(B137,TypeIDs!C:D,2,FALSE)</f>
        <v>1</v>
      </c>
      <c r="F137" s="16">
        <v>7</v>
      </c>
      <c r="G137" s="18">
        <f t="shared" si="27"/>
        <v>36.360199999999999</v>
      </c>
      <c r="H137" s="23">
        <f t="shared" si="28"/>
        <v>49</v>
      </c>
      <c r="I137" s="22">
        <f t="shared" si="20"/>
        <v>49</v>
      </c>
      <c r="J137" s="8">
        <f t="shared" si="21"/>
        <v>1.0992350413915959</v>
      </c>
      <c r="K137" s="9">
        <f t="shared" si="22"/>
        <v>511707</v>
      </c>
      <c r="L137" s="9">
        <f t="shared" si="23"/>
        <v>10443</v>
      </c>
      <c r="M137" s="10">
        <f t="shared" si="24"/>
        <v>2303</v>
      </c>
      <c r="N137" s="11">
        <f t="shared" si="25"/>
        <v>47</v>
      </c>
      <c r="O137" s="26">
        <f t="shared" si="26"/>
        <v>514010</v>
      </c>
    </row>
    <row r="138" spans="1:15">
      <c r="A138" s="13" t="s">
        <v>15922</v>
      </c>
      <c r="B138" s="20">
        <f>VLOOKUP(A138,TypeIDs!B:C,2,FALSE)</f>
        <v>29011</v>
      </c>
      <c r="C138" s="19">
        <v>54000</v>
      </c>
      <c r="D138" s="15">
        <f>INDEX(MARKET_INPUT[Column1.price],MATCH(B138,MARKET_INPUT[Column1.type_id]))</f>
        <v>32960</v>
      </c>
      <c r="E138" s="21">
        <f>VLOOKUP(B138,TypeIDs!C:D,2,FALSE)</f>
        <v>1</v>
      </c>
      <c r="F138" s="16">
        <v>7</v>
      </c>
      <c r="G138" s="18">
        <f t="shared" si="27"/>
        <v>98.6</v>
      </c>
      <c r="H138" s="23">
        <f t="shared" si="28"/>
        <v>49</v>
      </c>
      <c r="I138" s="22">
        <f t="shared" si="20"/>
        <v>49</v>
      </c>
      <c r="J138" s="8">
        <f t="shared" si="21"/>
        <v>0.61037037037037034</v>
      </c>
      <c r="K138" s="9">
        <f t="shared" si="22"/>
        <v>2690100</v>
      </c>
      <c r="L138" s="9">
        <f t="shared" si="23"/>
        <v>54900</v>
      </c>
      <c r="M138" s="10">
        <f t="shared" si="24"/>
        <v>-1075060</v>
      </c>
      <c r="N138" s="11">
        <f t="shared" si="25"/>
        <v>-21940</v>
      </c>
      <c r="O138" s="26">
        <f t="shared" si="26"/>
        <v>1615040</v>
      </c>
    </row>
    <row r="139" spans="1:15">
      <c r="A139" s="35" t="s">
        <v>15926</v>
      </c>
      <c r="B139" s="20">
        <f>VLOOKUP(A139,TypeIDs!B:C,2,FALSE)</f>
        <v>29015</v>
      </c>
      <c r="C139" s="19">
        <v>10100</v>
      </c>
      <c r="D139" s="15">
        <f>INDEX(MARKET_INPUT[Column1.price],MATCH(B139,MARKET_INPUT[Column1.type_id]))</f>
        <v>48000</v>
      </c>
      <c r="E139" s="21">
        <f>VLOOKUP(B139,TypeIDs!C:D,2,FALSE)</f>
        <v>1</v>
      </c>
      <c r="F139" s="16">
        <v>2</v>
      </c>
      <c r="G139" s="18">
        <f t="shared" si="27"/>
        <v>12.04</v>
      </c>
      <c r="H139" s="23">
        <f t="shared" si="28"/>
        <v>14</v>
      </c>
      <c r="I139" s="22">
        <f t="shared" si="20"/>
        <v>14</v>
      </c>
      <c r="J139" s="8">
        <f t="shared" si="21"/>
        <v>4.7524752475247523</v>
      </c>
      <c r="K139" s="9">
        <f t="shared" si="22"/>
        <v>154000</v>
      </c>
      <c r="L139" s="9">
        <f t="shared" si="23"/>
        <v>11000</v>
      </c>
      <c r="M139" s="10">
        <f t="shared" si="24"/>
        <v>518000</v>
      </c>
      <c r="N139" s="11">
        <f t="shared" si="25"/>
        <v>37000</v>
      </c>
      <c r="O139" s="26">
        <f t="shared" si="26"/>
        <v>672000</v>
      </c>
    </row>
    <row r="140" spans="1:15">
      <c r="A140" s="13" t="s">
        <v>15920</v>
      </c>
      <c r="B140" s="20">
        <f>VLOOKUP(A140,TypeIDs!B:C,2,FALSE)</f>
        <v>29009</v>
      </c>
      <c r="C140" s="19">
        <v>9795</v>
      </c>
      <c r="D140" s="15">
        <f>INDEX(MARKET_INPUT[Column1.price],MATCH(B140,MARKET_INPUT[Column1.type_id]))</f>
        <v>9480</v>
      </c>
      <c r="E140" s="21">
        <f>VLOOKUP(B140,TypeIDs!C:D,2,FALSE)</f>
        <v>1</v>
      </c>
      <c r="F140" s="16">
        <v>10</v>
      </c>
      <c r="G140" s="18">
        <f t="shared" si="27"/>
        <v>51.59</v>
      </c>
      <c r="H140" s="23">
        <f t="shared" si="28"/>
        <v>70</v>
      </c>
      <c r="I140" s="22">
        <f t="shared" si="20"/>
        <v>70</v>
      </c>
      <c r="J140" s="8">
        <f t="shared" si="21"/>
        <v>0.96784073506891266</v>
      </c>
      <c r="K140" s="9">
        <f t="shared" si="22"/>
        <v>748650</v>
      </c>
      <c r="L140" s="9">
        <f t="shared" si="23"/>
        <v>10695</v>
      </c>
      <c r="M140" s="10">
        <f t="shared" si="24"/>
        <v>-85050</v>
      </c>
      <c r="N140" s="11">
        <f t="shared" si="25"/>
        <v>-1215</v>
      </c>
      <c r="O140" s="26">
        <f t="shared" si="26"/>
        <v>663600</v>
      </c>
    </row>
    <row r="141" spans="1:15">
      <c r="A141" s="13" t="s">
        <v>15912</v>
      </c>
      <c r="B141" s="20">
        <f>VLOOKUP(A141,TypeIDs!B:C,2,FALSE)</f>
        <v>29001</v>
      </c>
      <c r="C141" s="19">
        <v>8793</v>
      </c>
      <c r="D141" s="15">
        <f>INDEX(MARKET_INPUT[Column1.price],MATCH(B141,MARKET_INPUT[Column1.type_id]))</f>
        <v>2749</v>
      </c>
      <c r="E141" s="21">
        <f>VLOOKUP(B141,TypeIDs!C:D,2,FALSE)</f>
        <v>1</v>
      </c>
      <c r="F141" s="16">
        <v>7</v>
      </c>
      <c r="G141" s="18">
        <f t="shared" si="27"/>
        <v>35.310200000000002</v>
      </c>
      <c r="H141" s="23">
        <f t="shared" si="28"/>
        <v>49</v>
      </c>
      <c r="I141" s="22">
        <f t="shared" si="20"/>
        <v>49</v>
      </c>
      <c r="J141" s="8">
        <f t="shared" si="21"/>
        <v>0.31263505060843855</v>
      </c>
      <c r="K141" s="9">
        <f t="shared" si="22"/>
        <v>474957</v>
      </c>
      <c r="L141" s="9">
        <f t="shared" si="23"/>
        <v>9693</v>
      </c>
      <c r="M141" s="10">
        <f t="shared" si="24"/>
        <v>-340256</v>
      </c>
      <c r="N141" s="11">
        <f t="shared" si="25"/>
        <v>-6944</v>
      </c>
      <c r="O141" s="26">
        <f t="shared" si="26"/>
        <v>134701</v>
      </c>
    </row>
    <row r="142" spans="1:15">
      <c r="A142" s="29" t="s">
        <v>19374</v>
      </c>
      <c r="B142" s="20">
        <f>VLOOKUP(A142,TypeIDs!B:C,2,FALSE)</f>
        <v>33681</v>
      </c>
      <c r="C142" s="19">
        <v>107400000</v>
      </c>
      <c r="D142" s="15">
        <f>INDEX(MARKET_INPUT[Column1.price],MATCH(B142,MARKET_INPUT[Column1.type_id]))</f>
        <v>119000000</v>
      </c>
      <c r="E142" s="21">
        <f>VLOOKUP(B142,TypeIDs!C:D,2,FALSE)</f>
        <v>50</v>
      </c>
      <c r="F142" s="16">
        <v>1.4</v>
      </c>
      <c r="G142" s="18">
        <f t="shared" si="27"/>
        <v>30176.2</v>
      </c>
      <c r="H142" s="23">
        <f t="shared" si="28"/>
        <v>9.7999999999999989</v>
      </c>
      <c r="I142" s="22">
        <f t="shared" si="20"/>
        <v>490</v>
      </c>
      <c r="J142" s="8">
        <f t="shared" si="21"/>
        <v>1.1080074487895717</v>
      </c>
      <c r="K142" s="9">
        <f t="shared" si="22"/>
        <v>1052960999.9999999</v>
      </c>
      <c r="L142" s="9">
        <f t="shared" si="23"/>
        <v>107445000</v>
      </c>
      <c r="M142" s="10">
        <f t="shared" si="24"/>
        <v>113238999.99999999</v>
      </c>
      <c r="N142" s="11">
        <f t="shared" si="25"/>
        <v>231100</v>
      </c>
      <c r="O142" s="26">
        <f t="shared" si="26"/>
        <v>1166199999.9999998</v>
      </c>
    </row>
    <row r="143" spans="1:15">
      <c r="A143" s="29" t="s">
        <v>1039</v>
      </c>
      <c r="B143" s="20">
        <f>VLOOKUP(A143,TypeIDs!B:C,2,FALSE)</f>
        <v>2193</v>
      </c>
      <c r="C143" s="19">
        <v>84990</v>
      </c>
      <c r="D143" s="15">
        <f>INDEX(MARKET_INPUT[Column1.price],MATCH(B143,MARKET_INPUT[Column1.type_id]))</f>
        <v>110000</v>
      </c>
      <c r="E143" s="21">
        <f>VLOOKUP(B143,TypeIDs!C:D,2,FALSE)</f>
        <v>25</v>
      </c>
      <c r="F143" s="16">
        <v>5</v>
      </c>
      <c r="G143" s="18">
        <f t="shared" si="27"/>
        <v>149.99</v>
      </c>
      <c r="H143" s="23">
        <f t="shared" si="28"/>
        <v>35</v>
      </c>
      <c r="I143" s="22">
        <f t="shared" si="20"/>
        <v>875</v>
      </c>
      <c r="J143" s="8">
        <f t="shared" si="21"/>
        <v>1.294269914107542</v>
      </c>
      <c r="K143" s="9">
        <f t="shared" si="22"/>
        <v>3762150</v>
      </c>
      <c r="L143" s="9">
        <f t="shared" si="23"/>
        <v>107490</v>
      </c>
      <c r="M143" s="10">
        <f t="shared" si="24"/>
        <v>87850</v>
      </c>
      <c r="N143" s="11">
        <f t="shared" si="25"/>
        <v>100.4</v>
      </c>
      <c r="O143" s="26">
        <f t="shared" si="26"/>
        <v>3850000</v>
      </c>
    </row>
    <row r="144" spans="1:15">
      <c r="A144" s="38" t="s">
        <v>1259</v>
      </c>
      <c r="B144" s="20">
        <f>VLOOKUP(A144,TypeIDs!B:C,2,FALSE)</f>
        <v>2478</v>
      </c>
      <c r="C144" s="19">
        <v>1847000</v>
      </c>
      <c r="D144" s="15">
        <f>INDEX(MARKET_INPUT[Column1.price],MATCH(B144,MARKET_INPUT[Column1.type_id]))</f>
        <v>1798000</v>
      </c>
      <c r="E144" s="21">
        <f>VLOOKUP(B144,TypeIDs!C:D,2,FALSE)</f>
        <v>25</v>
      </c>
      <c r="F144" s="16">
        <v>5</v>
      </c>
      <c r="G144" s="18">
        <f t="shared" si="27"/>
        <v>1912</v>
      </c>
      <c r="H144" s="23">
        <f t="shared" si="28"/>
        <v>35</v>
      </c>
      <c r="I144" s="22">
        <f t="shared" si="20"/>
        <v>875</v>
      </c>
      <c r="J144" s="8">
        <f t="shared" si="21"/>
        <v>0.97347049269085006</v>
      </c>
      <c r="K144" s="9">
        <f t="shared" si="22"/>
        <v>65432500</v>
      </c>
      <c r="L144" s="9">
        <f t="shared" si="23"/>
        <v>1869500</v>
      </c>
      <c r="M144" s="10">
        <f t="shared" si="24"/>
        <v>-2502500</v>
      </c>
      <c r="N144" s="11">
        <f t="shared" si="25"/>
        <v>-2860</v>
      </c>
      <c r="O144" s="26">
        <f t="shared" si="26"/>
        <v>62930000</v>
      </c>
    </row>
    <row r="145" spans="1:15">
      <c r="A145" s="29" t="s">
        <v>1227</v>
      </c>
      <c r="B145" s="20">
        <f>VLOOKUP(A145,TypeIDs!B:C,2,FALSE)</f>
        <v>2446</v>
      </c>
      <c r="C145" s="19">
        <v>1565000</v>
      </c>
      <c r="D145" s="15">
        <f>INDEX(MARKET_INPUT[Column1.price],MATCH(B145,MARKET_INPUT[Column1.type_id]))</f>
        <v>2391000</v>
      </c>
      <c r="E145" s="21">
        <f>VLOOKUP(B145,TypeIDs!C:D,2,FALSE)</f>
        <v>25</v>
      </c>
      <c r="F145" s="16">
        <v>10</v>
      </c>
      <c r="G145" s="18">
        <f t="shared" si="27"/>
        <v>3210</v>
      </c>
      <c r="H145" s="23">
        <f t="shared" si="28"/>
        <v>70</v>
      </c>
      <c r="I145" s="22">
        <f t="shared" si="20"/>
        <v>1750</v>
      </c>
      <c r="J145" s="8">
        <f t="shared" si="21"/>
        <v>1.5277955271565495</v>
      </c>
      <c r="K145" s="9">
        <f t="shared" si="22"/>
        <v>111125000</v>
      </c>
      <c r="L145" s="9">
        <f t="shared" si="23"/>
        <v>1587500</v>
      </c>
      <c r="M145" s="10">
        <f t="shared" si="24"/>
        <v>56245000</v>
      </c>
      <c r="N145" s="11">
        <f t="shared" si="25"/>
        <v>32140</v>
      </c>
      <c r="O145" s="26">
        <f t="shared" si="26"/>
        <v>167370000</v>
      </c>
    </row>
    <row r="146" spans="1:15">
      <c r="A146" s="29" t="s">
        <v>1041</v>
      </c>
      <c r="B146" s="20">
        <f>VLOOKUP(A146,TypeIDs!B:C,2,FALSE)</f>
        <v>2195</v>
      </c>
      <c r="C146" s="19">
        <v>1544000</v>
      </c>
      <c r="D146" s="15">
        <f>INDEX(MARKET_INPUT[Column1.price],MATCH(B146,MARKET_INPUT[Column1.type_id]))</f>
        <v>1968000</v>
      </c>
      <c r="E146" s="21">
        <f>VLOOKUP(B146,TypeIDs!C:D,2,FALSE)</f>
        <v>25</v>
      </c>
      <c r="F146" s="16">
        <v>60</v>
      </c>
      <c r="G146" s="18">
        <f t="shared" si="27"/>
        <v>18758</v>
      </c>
      <c r="H146" s="23">
        <f t="shared" si="28"/>
        <v>420</v>
      </c>
      <c r="I146" s="22">
        <f t="shared" si="20"/>
        <v>10500</v>
      </c>
      <c r="J146" s="8">
        <f t="shared" si="21"/>
        <v>1.2746113989637307</v>
      </c>
      <c r="K146" s="9">
        <f t="shared" si="22"/>
        <v>657930000</v>
      </c>
      <c r="L146" s="9">
        <f t="shared" si="23"/>
        <v>1566500</v>
      </c>
      <c r="M146" s="10">
        <f t="shared" si="24"/>
        <v>168630000</v>
      </c>
      <c r="N146" s="11">
        <f t="shared" si="25"/>
        <v>16060</v>
      </c>
      <c r="O146" s="26">
        <f t="shared" si="26"/>
        <v>826560000</v>
      </c>
    </row>
    <row r="147" spans="1:15">
      <c r="A147" s="29" t="s">
        <v>1217</v>
      </c>
      <c r="B147" s="20">
        <f>VLOOKUP(A147,TypeIDs!B:C,2,FALSE)</f>
        <v>2436</v>
      </c>
      <c r="C147" s="19">
        <v>1599000</v>
      </c>
      <c r="D147" s="15">
        <f>INDEX(MARKET_INPUT[Column1.price],MATCH(B147,MARKET_INPUT[Column1.type_id]))</f>
        <v>2244000</v>
      </c>
      <c r="E147" s="21">
        <f>VLOOKUP(B147,TypeIDs!C:D,2,FALSE)</f>
        <v>25</v>
      </c>
      <c r="F147" s="16">
        <v>5</v>
      </c>
      <c r="G147" s="18">
        <f t="shared" si="27"/>
        <v>1664</v>
      </c>
      <c r="H147" s="23">
        <f t="shared" si="28"/>
        <v>35</v>
      </c>
      <c r="I147" s="22">
        <f t="shared" si="20"/>
        <v>875</v>
      </c>
      <c r="J147" s="8">
        <f t="shared" si="21"/>
        <v>1.4033771106941839</v>
      </c>
      <c r="K147" s="9">
        <f t="shared" si="22"/>
        <v>56752500</v>
      </c>
      <c r="L147" s="9">
        <f t="shared" si="23"/>
        <v>1621500</v>
      </c>
      <c r="M147" s="10">
        <f t="shared" si="24"/>
        <v>21787500</v>
      </c>
      <c r="N147" s="11">
        <f t="shared" si="25"/>
        <v>24900</v>
      </c>
      <c r="O147" s="26">
        <f t="shared" si="26"/>
        <v>78540000</v>
      </c>
    </row>
    <row r="148" spans="1:15">
      <c r="A148" s="29" t="s">
        <v>18133</v>
      </c>
      <c r="B148" s="20">
        <f>VLOOKUP(A148,TypeIDs!B:C,2,FALSE)</f>
        <v>31870</v>
      </c>
      <c r="C148" s="19">
        <v>2178000</v>
      </c>
      <c r="D148" s="15">
        <f>INDEX(MARKET_INPUT[Column1.price],MATCH(B148,MARKET_INPUT[Column1.type_id]))</f>
        <v>3597000</v>
      </c>
      <c r="E148" s="21">
        <f>VLOOKUP(B148,TypeIDs!C:D,2,FALSE)</f>
        <v>25</v>
      </c>
      <c r="F148" s="16">
        <v>20</v>
      </c>
      <c r="G148" s="18">
        <f t="shared" si="27"/>
        <v>8822</v>
      </c>
      <c r="H148" s="23">
        <f t="shared" si="28"/>
        <v>140</v>
      </c>
      <c r="I148" s="22">
        <f t="shared" si="20"/>
        <v>3500</v>
      </c>
      <c r="J148" s="8">
        <f t="shared" si="21"/>
        <v>1.6515151515151516</v>
      </c>
      <c r="K148" s="9">
        <f t="shared" si="22"/>
        <v>308070000</v>
      </c>
      <c r="L148" s="9">
        <f t="shared" si="23"/>
        <v>2200500</v>
      </c>
      <c r="M148" s="10">
        <f t="shared" si="24"/>
        <v>195510000</v>
      </c>
      <c r="N148" s="11">
        <f t="shared" si="25"/>
        <v>55860</v>
      </c>
      <c r="O148" s="26">
        <f t="shared" si="26"/>
        <v>503580000</v>
      </c>
    </row>
    <row r="149" spans="1:15">
      <c r="A149" s="29" t="s">
        <v>1049</v>
      </c>
      <c r="B149" s="20">
        <f>VLOOKUP(A149,TypeIDs!B:C,2,FALSE)</f>
        <v>2203</v>
      </c>
      <c r="C149" s="19">
        <v>3490</v>
      </c>
      <c r="D149" s="15">
        <f>INDEX(MARKET_INPUT[Column1.price],MATCH(B149,MARKET_INPUT[Column1.type_id]))</f>
        <v>40000</v>
      </c>
      <c r="E149" s="21">
        <f>VLOOKUP(B149,TypeIDs!C:D,2,FALSE)</f>
        <v>5</v>
      </c>
      <c r="F149" s="16">
        <v>15</v>
      </c>
      <c r="G149" s="18">
        <f t="shared" si="27"/>
        <v>65.47</v>
      </c>
      <c r="H149" s="23">
        <f t="shared" si="28"/>
        <v>105</v>
      </c>
      <c r="I149" s="22">
        <f t="shared" si="20"/>
        <v>525</v>
      </c>
      <c r="J149" s="8">
        <f t="shared" si="21"/>
        <v>11.461318051575931</v>
      </c>
      <c r="K149" s="9">
        <f t="shared" si="22"/>
        <v>838950</v>
      </c>
      <c r="L149" s="9">
        <f t="shared" si="23"/>
        <v>7990</v>
      </c>
      <c r="M149" s="10">
        <f t="shared" si="24"/>
        <v>3361050</v>
      </c>
      <c r="N149" s="11">
        <f t="shared" si="25"/>
        <v>6402</v>
      </c>
      <c r="O149" s="26">
        <f t="shared" si="26"/>
        <v>4200000</v>
      </c>
    </row>
    <row r="150" spans="1:15">
      <c r="A150" s="39" t="s">
        <v>1235</v>
      </c>
      <c r="B150" s="20">
        <f>VLOOKUP(A150,TypeIDs!B:C,2,FALSE)</f>
        <v>2454</v>
      </c>
      <c r="C150" s="19">
        <v>5748</v>
      </c>
      <c r="D150" s="15">
        <f>INDEX(MARKET_INPUT[Column1.price],MATCH(B150,MARKET_INPUT[Column1.type_id]))</f>
        <v>2391000</v>
      </c>
      <c r="E150" s="21">
        <f>VLOOKUP(B150,TypeIDs!C:D,2,FALSE)</f>
        <v>5</v>
      </c>
      <c r="F150" s="16">
        <v>5</v>
      </c>
      <c r="G150" s="18">
        <f t="shared" si="27"/>
        <v>30.748000000000001</v>
      </c>
      <c r="H150" s="23">
        <f t="shared" si="28"/>
        <v>35</v>
      </c>
      <c r="I150" s="22">
        <f t="shared" si="20"/>
        <v>175</v>
      </c>
      <c r="J150" s="8">
        <f t="shared" si="21"/>
        <v>415.97077244258872</v>
      </c>
      <c r="K150" s="9">
        <f t="shared" si="22"/>
        <v>358680</v>
      </c>
      <c r="L150" s="9">
        <f t="shared" si="23"/>
        <v>10248</v>
      </c>
      <c r="M150" s="10">
        <f t="shared" si="24"/>
        <v>83326320</v>
      </c>
      <c r="N150" s="11">
        <f t="shared" si="25"/>
        <v>476150.4</v>
      </c>
      <c r="O150" s="26">
        <f t="shared" si="26"/>
        <v>83685000</v>
      </c>
    </row>
    <row r="151" spans="1:15">
      <c r="A151" s="39" t="s">
        <v>1267</v>
      </c>
      <c r="B151" s="20">
        <f>VLOOKUP(A151,TypeIDs!B:C,2,FALSE)</f>
        <v>2486</v>
      </c>
      <c r="C151" s="19">
        <v>7380</v>
      </c>
      <c r="D151" s="15">
        <f>INDEX(MARKET_INPUT[Column1.price],MATCH(B151,MARKET_INPUT[Column1.type_id]))</f>
        <v>16290</v>
      </c>
      <c r="E151" s="21">
        <f>VLOOKUP(B151,TypeIDs!C:D,2,FALSE)</f>
        <v>5</v>
      </c>
      <c r="F151" s="16">
        <v>5</v>
      </c>
      <c r="G151" s="18">
        <f t="shared" si="27"/>
        <v>32.379999999999995</v>
      </c>
      <c r="H151" s="23">
        <f t="shared" si="28"/>
        <v>35</v>
      </c>
      <c r="I151" s="22">
        <f t="shared" si="20"/>
        <v>175</v>
      </c>
      <c r="J151" s="8">
        <f t="shared" si="21"/>
        <v>2.2073170731707319</v>
      </c>
      <c r="K151" s="9">
        <f t="shared" si="22"/>
        <v>415800</v>
      </c>
      <c r="L151" s="9">
        <f t="shared" si="23"/>
        <v>11880</v>
      </c>
      <c r="M151" s="10">
        <f t="shared" si="24"/>
        <v>154350</v>
      </c>
      <c r="N151" s="11">
        <f t="shared" si="25"/>
        <v>882</v>
      </c>
      <c r="O151" s="26">
        <f t="shared" si="26"/>
        <v>570150</v>
      </c>
    </row>
    <row r="152" spans="1:15">
      <c r="A152" s="29" t="s">
        <v>18127</v>
      </c>
      <c r="B152" s="20">
        <f>VLOOKUP(A152,TypeIDs!B:C,2,FALSE)</f>
        <v>31864</v>
      </c>
      <c r="C152" s="19">
        <v>1215000</v>
      </c>
      <c r="D152" s="15">
        <f>INDEX(MARKET_INPUT[Column1.price],MATCH(B152,MARKET_INPUT[Column1.type_id]))</f>
        <v>1749000</v>
      </c>
      <c r="E152" s="21">
        <f>VLOOKUP(B152,TypeIDs!C:D,2,FALSE)</f>
        <v>5</v>
      </c>
      <c r="F152" s="16">
        <v>5</v>
      </c>
      <c r="G152" s="18">
        <f t="shared" si="27"/>
        <v>1240</v>
      </c>
      <c r="H152" s="23">
        <f t="shared" si="28"/>
        <v>35</v>
      </c>
      <c r="I152" s="22">
        <f t="shared" si="20"/>
        <v>175</v>
      </c>
      <c r="J152" s="8">
        <f t="shared" si="21"/>
        <v>1.4395061728395062</v>
      </c>
      <c r="K152" s="9">
        <f t="shared" si="22"/>
        <v>42682500</v>
      </c>
      <c r="L152" s="9">
        <f t="shared" si="23"/>
        <v>1219500</v>
      </c>
      <c r="M152" s="10">
        <f t="shared" si="24"/>
        <v>18532500</v>
      </c>
      <c r="N152" s="11">
        <f t="shared" si="25"/>
        <v>105900</v>
      </c>
      <c r="O152" s="26">
        <f t="shared" si="26"/>
        <v>61215000</v>
      </c>
    </row>
    <row r="153" spans="1:15">
      <c r="A153" s="39" t="s">
        <v>18151</v>
      </c>
      <c r="B153" s="20">
        <f>VLOOKUP(A153,TypeIDs!B:C,2,FALSE)</f>
        <v>31888</v>
      </c>
      <c r="C153" s="19">
        <v>1150000</v>
      </c>
      <c r="D153" s="15">
        <f>INDEX(MARKET_INPUT[Column1.price],MATCH(B153,MARKET_INPUT[Column1.type_id]))</f>
        <v>1742000</v>
      </c>
      <c r="E153" s="21">
        <f>VLOOKUP(B153,TypeIDs!C:D,2,FALSE)</f>
        <v>5</v>
      </c>
      <c r="F153" s="16">
        <v>5</v>
      </c>
      <c r="G153" s="18">
        <f t="shared" si="27"/>
        <v>1175</v>
      </c>
      <c r="H153" s="23">
        <f t="shared" si="28"/>
        <v>35</v>
      </c>
      <c r="I153" s="22">
        <f t="shared" si="20"/>
        <v>175</v>
      </c>
      <c r="J153" s="8">
        <f t="shared" si="21"/>
        <v>1.5147826086956522</v>
      </c>
      <c r="K153" s="9">
        <f t="shared" si="22"/>
        <v>40407500</v>
      </c>
      <c r="L153" s="9">
        <f t="shared" si="23"/>
        <v>1154500</v>
      </c>
      <c r="M153" s="10">
        <f t="shared" si="24"/>
        <v>20562500</v>
      </c>
      <c r="N153" s="11">
        <f t="shared" si="25"/>
        <v>117500</v>
      </c>
      <c r="O153" s="26">
        <f t="shared" si="26"/>
        <v>60970000</v>
      </c>
    </row>
    <row r="154" spans="1:15">
      <c r="A154" s="29" t="s">
        <v>1051</v>
      </c>
      <c r="B154" s="20">
        <f>VLOOKUP(A154,TypeIDs!B:C,2,FALSE)</f>
        <v>2205</v>
      </c>
      <c r="C154" s="19">
        <v>333300</v>
      </c>
      <c r="D154" s="15">
        <f>INDEX(MARKET_INPUT[Column1.price],MATCH(B154,MARKET_INPUT[Column1.type_id]))</f>
        <v>590000</v>
      </c>
      <c r="E154" s="21">
        <f>VLOOKUP(B154,TypeIDs!C:D,2,FALSE)</f>
        <v>5</v>
      </c>
      <c r="F154" s="16">
        <v>50</v>
      </c>
      <c r="G154" s="18">
        <f t="shared" si="27"/>
        <v>3493</v>
      </c>
      <c r="H154" s="23">
        <f t="shared" si="28"/>
        <v>350</v>
      </c>
      <c r="I154" s="22">
        <f t="shared" si="20"/>
        <v>1750</v>
      </c>
      <c r="J154" s="8">
        <f t="shared" si="21"/>
        <v>1.7701770177017702</v>
      </c>
      <c r="K154" s="9">
        <f t="shared" si="22"/>
        <v>118230000</v>
      </c>
      <c r="L154" s="9">
        <f t="shared" si="23"/>
        <v>337800</v>
      </c>
      <c r="M154" s="10">
        <f t="shared" si="24"/>
        <v>88270000</v>
      </c>
      <c r="N154" s="11">
        <f t="shared" si="25"/>
        <v>50440</v>
      </c>
      <c r="O154" s="26">
        <f t="shared" si="26"/>
        <v>206500000</v>
      </c>
    </row>
    <row r="155" spans="1:15">
      <c r="A155" s="29" t="s">
        <v>1237</v>
      </c>
      <c r="B155" s="20">
        <f>VLOOKUP(A155,TypeIDs!B:C,2,FALSE)</f>
        <v>2456</v>
      </c>
      <c r="C155" s="19">
        <v>331000</v>
      </c>
      <c r="D155" s="15">
        <f>INDEX(MARKET_INPUT[Column1.price],MATCH(B155,MARKET_INPUT[Column1.type_id]))</f>
        <v>399700</v>
      </c>
      <c r="E155" s="21">
        <f>VLOOKUP(B155,TypeIDs!C:D,2,FALSE)</f>
        <v>5</v>
      </c>
      <c r="F155" s="16">
        <v>30</v>
      </c>
      <c r="G155" s="18">
        <f t="shared" si="27"/>
        <v>2086</v>
      </c>
      <c r="H155" s="23">
        <f t="shared" si="28"/>
        <v>210</v>
      </c>
      <c r="I155" s="22">
        <f t="shared" si="20"/>
        <v>1050</v>
      </c>
      <c r="J155" s="8">
        <f t="shared" si="21"/>
        <v>1.2075528700906344</v>
      </c>
      <c r="K155" s="9">
        <f t="shared" si="22"/>
        <v>70455000</v>
      </c>
      <c r="L155" s="9">
        <f t="shared" si="23"/>
        <v>335500</v>
      </c>
      <c r="M155" s="10">
        <f t="shared" si="24"/>
        <v>13482000</v>
      </c>
      <c r="N155" s="11">
        <f t="shared" si="25"/>
        <v>12840</v>
      </c>
      <c r="O155" s="26">
        <f t="shared" si="26"/>
        <v>83937000</v>
      </c>
    </row>
    <row r="156" spans="1:15">
      <c r="A156" s="29" t="s">
        <v>1247</v>
      </c>
      <c r="B156" s="20">
        <f>VLOOKUP(A156,TypeIDs!B:C,2,FALSE)</f>
        <v>2466</v>
      </c>
      <c r="C156" s="19">
        <v>355700</v>
      </c>
      <c r="D156" s="15">
        <f>INDEX(MARKET_INPUT[Column1.price],MATCH(B156,MARKET_INPUT[Column1.type_id]))</f>
        <v>699900</v>
      </c>
      <c r="E156" s="21">
        <f>VLOOKUP(B156,TypeIDs!C:D,2,FALSE)</f>
        <v>5</v>
      </c>
      <c r="F156" s="16">
        <v>5</v>
      </c>
      <c r="G156" s="18">
        <f t="shared" si="27"/>
        <v>380.7</v>
      </c>
      <c r="H156" s="23">
        <f t="shared" si="28"/>
        <v>35</v>
      </c>
      <c r="I156" s="22">
        <f t="shared" si="20"/>
        <v>175</v>
      </c>
      <c r="J156" s="8">
        <f t="shared" si="21"/>
        <v>1.9676693843126229</v>
      </c>
      <c r="K156" s="9">
        <f t="shared" si="22"/>
        <v>12607000</v>
      </c>
      <c r="L156" s="9">
        <f t="shared" si="23"/>
        <v>360200</v>
      </c>
      <c r="M156" s="10">
        <f t="shared" si="24"/>
        <v>11889500</v>
      </c>
      <c r="N156" s="11">
        <f t="shared" si="25"/>
        <v>67940</v>
      </c>
      <c r="O156" s="26">
        <f t="shared" si="26"/>
        <v>24496500</v>
      </c>
    </row>
    <row r="157" spans="1:15">
      <c r="A157" s="29" t="s">
        <v>1269</v>
      </c>
      <c r="B157" s="20">
        <f>VLOOKUP(A157,TypeIDs!B:C,2,FALSE)</f>
        <v>2488</v>
      </c>
      <c r="C157" s="19">
        <v>343500</v>
      </c>
      <c r="D157" s="15">
        <f>INDEX(MARKET_INPUT[Column1.price],MATCH(B157,MARKET_INPUT[Column1.type_id]))</f>
        <v>542800</v>
      </c>
      <c r="E157" s="21">
        <f>VLOOKUP(B157,TypeIDs!C:D,2,FALSE)</f>
        <v>5</v>
      </c>
      <c r="F157" s="16">
        <v>75</v>
      </c>
      <c r="G157" s="18">
        <f t="shared" si="27"/>
        <v>5387.5</v>
      </c>
      <c r="H157" s="23">
        <f t="shared" si="28"/>
        <v>525</v>
      </c>
      <c r="I157" s="22">
        <f t="shared" si="20"/>
        <v>2625</v>
      </c>
      <c r="J157" s="8">
        <f t="shared" si="21"/>
        <v>1.5802037845705967</v>
      </c>
      <c r="K157" s="9">
        <f t="shared" si="22"/>
        <v>182700000</v>
      </c>
      <c r="L157" s="9">
        <f t="shared" si="23"/>
        <v>348000</v>
      </c>
      <c r="M157" s="10">
        <f t="shared" si="24"/>
        <v>102270000</v>
      </c>
      <c r="N157" s="11">
        <f t="shared" si="25"/>
        <v>38960</v>
      </c>
      <c r="O157" s="26">
        <f t="shared" si="26"/>
        <v>284970000</v>
      </c>
    </row>
    <row r="158" spans="1:15">
      <c r="A158" s="29" t="s">
        <v>1020</v>
      </c>
      <c r="B158" s="20">
        <f>VLOOKUP(A158,TypeIDs!B:C,2,FALSE)</f>
        <v>2173</v>
      </c>
      <c r="C158" s="19">
        <v>22700</v>
      </c>
      <c r="D158" s="15">
        <f>INDEX(MARKET_INPUT[Column1.price],MATCH(B158,MARKET_INPUT[Column1.type_id]))</f>
        <v>300000</v>
      </c>
      <c r="E158" s="21">
        <f>VLOOKUP(B158,TypeIDs!C:D,2,FALSE)</f>
        <v>10</v>
      </c>
      <c r="F158" s="16">
        <v>10</v>
      </c>
      <c r="G158" s="18">
        <f t="shared" si="27"/>
        <v>95.4</v>
      </c>
      <c r="H158" s="23">
        <f t="shared" si="28"/>
        <v>70</v>
      </c>
      <c r="I158" s="22">
        <f t="shared" si="20"/>
        <v>700</v>
      </c>
      <c r="J158" s="8">
        <f t="shared" si="21"/>
        <v>13.215859030837004</v>
      </c>
      <c r="K158" s="9">
        <f t="shared" si="22"/>
        <v>2219000</v>
      </c>
      <c r="L158" s="9">
        <f t="shared" si="23"/>
        <v>31700</v>
      </c>
      <c r="M158" s="10">
        <f t="shared" si="24"/>
        <v>18781000</v>
      </c>
      <c r="N158" s="11">
        <f t="shared" si="25"/>
        <v>26830</v>
      </c>
      <c r="O158" s="26">
        <f t="shared" si="26"/>
        <v>21000000</v>
      </c>
    </row>
    <row r="159" spans="1:15">
      <c r="A159" s="29" t="s">
        <v>1031</v>
      </c>
      <c r="B159" s="20">
        <f>VLOOKUP(A159,TypeIDs!B:C,2,FALSE)</f>
        <v>2185</v>
      </c>
      <c r="C159" s="19">
        <v>854900</v>
      </c>
      <c r="D159" s="15">
        <f>INDEX(MARKET_INPUT[Column1.price],MATCH(B159,MARKET_INPUT[Column1.type_id]))</f>
        <v>1494000</v>
      </c>
      <c r="E159" s="21">
        <f>VLOOKUP(B159,TypeIDs!C:D,2,FALSE)</f>
        <v>10</v>
      </c>
      <c r="F159" s="16">
        <v>15</v>
      </c>
      <c r="G159" s="18">
        <f t="shared" si="27"/>
        <v>2629.7000000000003</v>
      </c>
      <c r="H159" s="23">
        <f t="shared" si="28"/>
        <v>105</v>
      </c>
      <c r="I159" s="22">
        <f t="shared" si="20"/>
        <v>1050</v>
      </c>
      <c r="J159" s="8">
        <f t="shared" si="21"/>
        <v>1.7475728155339805</v>
      </c>
      <c r="K159" s="9">
        <f t="shared" si="22"/>
        <v>90709500</v>
      </c>
      <c r="L159" s="9">
        <f t="shared" si="23"/>
        <v>863900</v>
      </c>
      <c r="M159" s="10">
        <f t="shared" si="24"/>
        <v>66160500</v>
      </c>
      <c r="N159" s="11">
        <f t="shared" si="25"/>
        <v>63010</v>
      </c>
      <c r="O159" s="26">
        <f t="shared" si="26"/>
        <v>156870000</v>
      </c>
    </row>
    <row r="160" spans="1:15">
      <c r="A160" s="29" t="s">
        <v>1022</v>
      </c>
      <c r="B160" s="20">
        <f>VLOOKUP(A160,TypeIDs!B:C,2,FALSE)</f>
        <v>2175</v>
      </c>
      <c r="C160" s="19">
        <v>921900</v>
      </c>
      <c r="D160" s="15">
        <f>INDEX(MARKET_INPUT[Column1.price],MATCH(B160,MARKET_INPUT[Column1.type_id]))</f>
        <v>1593000</v>
      </c>
      <c r="E160" s="21">
        <f>VLOOKUP(B160,TypeIDs!C:D,2,FALSE)</f>
        <v>10</v>
      </c>
      <c r="F160" s="16">
        <v>70</v>
      </c>
      <c r="G160" s="18">
        <f t="shared" si="27"/>
        <v>13136.6</v>
      </c>
      <c r="H160" s="23">
        <f t="shared" si="28"/>
        <v>490</v>
      </c>
      <c r="I160" s="22">
        <f t="shared" si="20"/>
        <v>4900</v>
      </c>
      <c r="J160" s="8">
        <f t="shared" si="21"/>
        <v>1.7279531402538235</v>
      </c>
      <c r="K160" s="9">
        <f t="shared" si="22"/>
        <v>456141000</v>
      </c>
      <c r="L160" s="9">
        <f t="shared" si="23"/>
        <v>930900</v>
      </c>
      <c r="M160" s="10">
        <f t="shared" si="24"/>
        <v>324429000</v>
      </c>
      <c r="N160" s="11">
        <f t="shared" si="25"/>
        <v>66210</v>
      </c>
      <c r="O160" s="26">
        <f t="shared" si="26"/>
        <v>780570000</v>
      </c>
    </row>
    <row r="161" spans="1:15">
      <c r="A161" s="29" t="s">
        <v>10259</v>
      </c>
      <c r="B161" s="20">
        <f>VLOOKUP(A161,TypeIDs!B:C,2,FALSE)</f>
        <v>21640</v>
      </c>
      <c r="C161" s="19">
        <v>1350000</v>
      </c>
      <c r="D161" s="15">
        <f>INDEX(MARKET_INPUT[Column1.price],MATCH(B161,MARKET_INPUT[Column1.type_id]))</f>
        <v>1500000</v>
      </c>
      <c r="E161" s="21">
        <f>VLOOKUP(B161,TypeIDs!C:D,2,FALSE)</f>
        <v>10</v>
      </c>
      <c r="F161" s="16">
        <v>10</v>
      </c>
      <c r="G161" s="18">
        <f t="shared" si="27"/>
        <v>2750</v>
      </c>
      <c r="H161" s="23">
        <f t="shared" si="28"/>
        <v>70</v>
      </c>
      <c r="I161" s="22">
        <f t="shared" si="20"/>
        <v>700</v>
      </c>
      <c r="J161" s="8">
        <f t="shared" si="21"/>
        <v>1.1111111111111112</v>
      </c>
      <c r="K161" s="9">
        <f t="shared" si="22"/>
        <v>95130000</v>
      </c>
      <c r="L161" s="9">
        <f t="shared" si="23"/>
        <v>1359000</v>
      </c>
      <c r="M161" s="10">
        <f t="shared" si="24"/>
        <v>9870000</v>
      </c>
      <c r="N161" s="11">
        <f t="shared" si="25"/>
        <v>14100</v>
      </c>
      <c r="O161" s="26">
        <f t="shared" si="26"/>
        <v>105000000</v>
      </c>
    </row>
    <row r="162" spans="1:15">
      <c r="A162" s="29" t="s">
        <v>10257</v>
      </c>
      <c r="B162" s="20">
        <f>VLOOKUP(A162,TypeIDs!B:C,2,FALSE)</f>
        <v>21638</v>
      </c>
      <c r="C162" s="19">
        <v>898800</v>
      </c>
      <c r="D162" s="15">
        <f>INDEX(MARKET_INPUT[Column1.price],MATCH(B162,MARKET_INPUT[Column1.type_id]))</f>
        <v>1394000</v>
      </c>
      <c r="E162" s="21">
        <f>VLOOKUP(B162,TypeIDs!C:D,2,FALSE)</f>
        <v>10</v>
      </c>
      <c r="F162" s="16">
        <v>5</v>
      </c>
      <c r="G162" s="18">
        <f t="shared" si="27"/>
        <v>933.8</v>
      </c>
      <c r="H162" s="23">
        <f t="shared" si="28"/>
        <v>35</v>
      </c>
      <c r="I162" s="22">
        <f t="shared" si="20"/>
        <v>350</v>
      </c>
      <c r="J162" s="8">
        <f t="shared" si="21"/>
        <v>1.5509568313306632</v>
      </c>
      <c r="K162" s="9">
        <f t="shared" si="22"/>
        <v>31773000</v>
      </c>
      <c r="L162" s="9">
        <f t="shared" si="23"/>
        <v>907800</v>
      </c>
      <c r="M162" s="10">
        <f t="shared" si="24"/>
        <v>17017000</v>
      </c>
      <c r="N162" s="11">
        <f t="shared" si="25"/>
        <v>48620</v>
      </c>
      <c r="O162" s="26">
        <f t="shared" si="26"/>
        <v>48790000</v>
      </c>
    </row>
    <row r="163" spans="1:15">
      <c r="A163" s="29" t="s">
        <v>18129</v>
      </c>
      <c r="B163" s="20">
        <f>VLOOKUP(A163,TypeIDs!B:C,2,FALSE)</f>
        <v>31866</v>
      </c>
      <c r="C163" s="19">
        <v>1787000</v>
      </c>
      <c r="D163" s="15">
        <f>INDEX(MARKET_INPUT[Column1.price],MATCH(B163,MARKET_INPUT[Column1.type_id]))</f>
        <v>2247000</v>
      </c>
      <c r="E163" s="21">
        <f>VLOOKUP(B163,TypeIDs!C:D,2,FALSE)</f>
        <v>10</v>
      </c>
      <c r="F163" s="16">
        <v>5</v>
      </c>
      <c r="G163" s="18">
        <f t="shared" si="27"/>
        <v>1822</v>
      </c>
      <c r="H163" s="23">
        <f t="shared" si="28"/>
        <v>35</v>
      </c>
      <c r="I163" s="22">
        <f t="shared" si="20"/>
        <v>350</v>
      </c>
      <c r="J163" s="8">
        <f t="shared" si="21"/>
        <v>1.2574146614437605</v>
      </c>
      <c r="K163" s="9">
        <f t="shared" si="22"/>
        <v>62860000</v>
      </c>
      <c r="L163" s="9">
        <f t="shared" si="23"/>
        <v>1796000</v>
      </c>
      <c r="M163" s="10">
        <f t="shared" si="24"/>
        <v>15785000</v>
      </c>
      <c r="N163" s="11">
        <f t="shared" si="25"/>
        <v>45100</v>
      </c>
      <c r="O163" s="26">
        <f t="shared" si="26"/>
        <v>78645000</v>
      </c>
    </row>
    <row r="164" spans="1:15">
      <c r="A164" s="29" t="s">
        <v>11840</v>
      </c>
      <c r="B164" s="20">
        <f>VLOOKUP(A164,TypeIDs!B:C,2,FALSE)</f>
        <v>23707</v>
      </c>
      <c r="C164" s="19">
        <v>5897</v>
      </c>
      <c r="D164" s="15">
        <f>INDEX(MARKET_INPUT[Column1.price],MATCH(B164,MARKET_INPUT[Column1.type_id]))</f>
        <v>18750</v>
      </c>
      <c r="E164" s="21">
        <f>VLOOKUP(B164,TypeIDs!C:D,2,FALSE)</f>
        <v>5</v>
      </c>
      <c r="F164" s="16">
        <v>55</v>
      </c>
      <c r="G164" s="18">
        <f t="shared" si="27"/>
        <v>239.86700000000002</v>
      </c>
      <c r="H164" s="23">
        <f t="shared" si="28"/>
        <v>385</v>
      </c>
      <c r="I164" s="22">
        <f t="shared" si="20"/>
        <v>1925</v>
      </c>
      <c r="J164" s="8">
        <f t="shared" si="21"/>
        <v>3.1795828387315583</v>
      </c>
      <c r="K164" s="9">
        <f t="shared" si="22"/>
        <v>4002845</v>
      </c>
      <c r="L164" s="9">
        <f t="shared" si="23"/>
        <v>10397</v>
      </c>
      <c r="M164" s="10">
        <f t="shared" si="24"/>
        <v>3215905</v>
      </c>
      <c r="N164" s="11">
        <f t="shared" si="25"/>
        <v>1670.6</v>
      </c>
      <c r="O164" s="26">
        <f t="shared" si="26"/>
        <v>7218750</v>
      </c>
    </row>
    <row r="165" spans="1:15">
      <c r="A165" s="29" t="s">
        <v>11838</v>
      </c>
      <c r="B165" s="20">
        <f>VLOOKUP(A165,TypeIDs!B:C,2,FALSE)</f>
        <v>23705</v>
      </c>
      <c r="C165" s="19">
        <v>58980</v>
      </c>
      <c r="D165" s="15">
        <f>INDEX(MARKET_INPUT[Column1.price],MATCH(B165,MARKET_INPUT[Column1.type_id]))</f>
        <v>245000</v>
      </c>
      <c r="E165" s="21">
        <f>VLOOKUP(B165,TypeIDs!C:D,2,FALSE)</f>
        <v>10</v>
      </c>
      <c r="F165" s="16">
        <v>10</v>
      </c>
      <c r="G165" s="18">
        <f t="shared" si="27"/>
        <v>167.95999999999998</v>
      </c>
      <c r="H165" s="23">
        <f t="shared" si="28"/>
        <v>70</v>
      </c>
      <c r="I165" s="22">
        <f t="shared" si="20"/>
        <v>700</v>
      </c>
      <c r="J165" s="8">
        <f t="shared" si="21"/>
        <v>4.1539504916920986</v>
      </c>
      <c r="K165" s="9">
        <f t="shared" si="22"/>
        <v>4758600</v>
      </c>
      <c r="L165" s="9">
        <f t="shared" si="23"/>
        <v>67980</v>
      </c>
      <c r="M165" s="10">
        <f t="shared" si="24"/>
        <v>12391400</v>
      </c>
      <c r="N165" s="11">
        <f t="shared" si="25"/>
        <v>17702</v>
      </c>
      <c r="O165" s="26">
        <f t="shared" si="26"/>
        <v>17150000</v>
      </c>
    </row>
    <row r="166" spans="1:15">
      <c r="A166" s="29" t="s">
        <v>11844</v>
      </c>
      <c r="B166" s="20">
        <f>VLOOKUP(A166,TypeIDs!B:C,2,FALSE)</f>
        <v>23711</v>
      </c>
      <c r="C166" s="19">
        <v>13080</v>
      </c>
      <c r="D166" s="15">
        <f>INDEX(MARKET_INPUT[Column1.price],MATCH(B166,MARKET_INPUT[Column1.type_id]))</f>
        <v>18750</v>
      </c>
      <c r="E166" s="21">
        <f>VLOOKUP(B166,TypeIDs!C:D,2,FALSE)</f>
        <v>5</v>
      </c>
      <c r="F166" s="16">
        <v>5</v>
      </c>
      <c r="G166" s="18">
        <f t="shared" si="27"/>
        <v>38.08</v>
      </c>
      <c r="H166" s="23">
        <f t="shared" si="28"/>
        <v>35</v>
      </c>
      <c r="I166" s="22">
        <f t="shared" si="20"/>
        <v>175</v>
      </c>
      <c r="J166" s="8">
        <f t="shared" si="21"/>
        <v>1.4334862385321101</v>
      </c>
      <c r="K166" s="9">
        <f t="shared" si="22"/>
        <v>615300</v>
      </c>
      <c r="L166" s="9">
        <f t="shared" si="23"/>
        <v>17580</v>
      </c>
      <c r="M166" s="10">
        <f t="shared" si="24"/>
        <v>40950</v>
      </c>
      <c r="N166" s="11">
        <f t="shared" si="25"/>
        <v>234</v>
      </c>
      <c r="O166" s="26">
        <f t="shared" si="26"/>
        <v>656250</v>
      </c>
    </row>
    <row r="167" spans="1:15">
      <c r="A167" s="39" t="s">
        <v>15267</v>
      </c>
      <c r="B167" s="20">
        <f>VLOOKUP(A167,TypeIDs!B:C,2,FALSE)</f>
        <v>28201</v>
      </c>
      <c r="C167" s="19">
        <v>506000</v>
      </c>
      <c r="D167" s="15">
        <f>INDEX(MARKET_INPUT[Column1.price],MATCH(B167,MARKET_INPUT[Column1.type_id]))</f>
        <v>2500000</v>
      </c>
      <c r="E167" s="21">
        <f>VLOOKUP(B167,TypeIDs!C:D,2,FALSE)</f>
        <v>5</v>
      </c>
      <c r="F167" s="16">
        <v>5</v>
      </c>
      <c r="G167" s="18">
        <f t="shared" si="27"/>
        <v>531</v>
      </c>
      <c r="H167" s="23">
        <f t="shared" si="28"/>
        <v>35</v>
      </c>
      <c r="I167" s="22">
        <f t="shared" si="20"/>
        <v>175</v>
      </c>
      <c r="J167" s="8">
        <f t="shared" si="21"/>
        <v>4.9407114624505928</v>
      </c>
      <c r="K167" s="9">
        <f t="shared" si="22"/>
        <v>17867500</v>
      </c>
      <c r="L167" s="9">
        <f t="shared" si="23"/>
        <v>510500</v>
      </c>
      <c r="M167" s="10">
        <f t="shared" si="24"/>
        <v>69632500</v>
      </c>
      <c r="N167" s="11">
        <f t="shared" si="25"/>
        <v>397900</v>
      </c>
      <c r="O167" s="26">
        <f t="shared" si="26"/>
        <v>87500000</v>
      </c>
    </row>
    <row r="168" spans="1:15">
      <c r="A168" s="29" t="s">
        <v>3901</v>
      </c>
      <c r="B168" s="20">
        <f>VLOOKUP(A168,TypeIDs!B:C,2,FALSE)</f>
        <v>10250</v>
      </c>
      <c r="C168" s="19">
        <v>706700</v>
      </c>
      <c r="D168" s="15">
        <f>INDEX(MARKET_INPUT[Column1.price],MATCH(B168,MARKET_INPUT[Column1.type_id]))</f>
        <v>1750000</v>
      </c>
      <c r="E168" s="21">
        <f>VLOOKUP(B168,TypeIDs!C:D,2,FALSE)</f>
        <v>5</v>
      </c>
      <c r="F168" s="16">
        <v>15</v>
      </c>
      <c r="G168" s="18">
        <f t="shared" si="27"/>
        <v>2175.1</v>
      </c>
      <c r="H168" s="23">
        <f t="shared" si="28"/>
        <v>105</v>
      </c>
      <c r="I168" s="22">
        <f t="shared" si="20"/>
        <v>525</v>
      </c>
      <c r="J168" s="8">
        <f t="shared" si="21"/>
        <v>2.4762982878166122</v>
      </c>
      <c r="K168" s="9">
        <f t="shared" si="22"/>
        <v>74676000</v>
      </c>
      <c r="L168" s="9">
        <f t="shared" si="23"/>
        <v>711200</v>
      </c>
      <c r="M168" s="10">
        <f t="shared" si="24"/>
        <v>109074000</v>
      </c>
      <c r="N168" s="11">
        <f t="shared" si="25"/>
        <v>207760</v>
      </c>
      <c r="O168" s="26">
        <f t="shared" si="26"/>
        <v>183750000</v>
      </c>
    </row>
    <row r="169" spans="1:15">
      <c r="A169" s="29" t="s">
        <v>18671</v>
      </c>
      <c r="B169" s="20">
        <f>VLOOKUP(A169,TypeIDs!B:C,2,FALSE)</f>
        <v>32787</v>
      </c>
      <c r="C169" s="19">
        <v>32480</v>
      </c>
      <c r="D169" s="15">
        <f>INDEX(MARKET_INPUT[Column1.price],MATCH(B169,MARKET_INPUT[Column1.type_id]))</f>
        <v>47980</v>
      </c>
      <c r="E169" s="21">
        <f>VLOOKUP(B169,TypeIDs!C:D,2,FALSE)</f>
        <v>5</v>
      </c>
      <c r="F169" s="16">
        <v>10</v>
      </c>
      <c r="G169" s="18">
        <f t="shared" si="27"/>
        <v>104.96</v>
      </c>
      <c r="H169" s="23">
        <f t="shared" si="28"/>
        <v>70</v>
      </c>
      <c r="I169" s="22">
        <f t="shared" si="20"/>
        <v>350</v>
      </c>
      <c r="J169" s="8">
        <f t="shared" si="21"/>
        <v>1.4772167487684729</v>
      </c>
      <c r="K169" s="9">
        <f t="shared" si="22"/>
        <v>2588600</v>
      </c>
      <c r="L169" s="9">
        <f t="shared" si="23"/>
        <v>36980</v>
      </c>
      <c r="M169" s="10">
        <f t="shared" si="24"/>
        <v>770000</v>
      </c>
      <c r="N169" s="11">
        <f t="shared" si="25"/>
        <v>2200</v>
      </c>
      <c r="O169" s="26">
        <f t="shared" si="26"/>
        <v>3358600</v>
      </c>
    </row>
    <row r="170" spans="1:15">
      <c r="A170" s="40" t="s">
        <v>13476</v>
      </c>
      <c r="B170" s="20">
        <f>VLOOKUP(A170,TypeIDs!B:C,2,FALSE)</f>
        <v>25894</v>
      </c>
      <c r="C170" s="19">
        <v>6510000</v>
      </c>
      <c r="D170" s="15">
        <f>INDEX(MARKET_INPUT[Column1.price],MATCH(B170,MARKET_INPUT[Column1.type_id]))</f>
        <v>8500000</v>
      </c>
      <c r="E170" s="21">
        <f>VLOOKUP(B170,TypeIDs!C:D,2,FALSE)</f>
        <v>20</v>
      </c>
      <c r="F170" s="16">
        <v>1</v>
      </c>
      <c r="G170" s="18">
        <f t="shared" si="27"/>
        <v>1345</v>
      </c>
      <c r="H170" s="23">
        <f t="shared" si="28"/>
        <v>7</v>
      </c>
      <c r="I170" s="22">
        <f t="shared" si="20"/>
        <v>140</v>
      </c>
      <c r="J170" s="8">
        <f t="shared" si="21"/>
        <v>1.3056835637480799</v>
      </c>
      <c r="K170" s="9">
        <f t="shared" si="22"/>
        <v>45696000</v>
      </c>
      <c r="L170" s="9">
        <f t="shared" si="23"/>
        <v>6528000</v>
      </c>
      <c r="M170" s="10">
        <f t="shared" si="24"/>
        <v>13804000</v>
      </c>
      <c r="N170" s="11">
        <f t="shared" si="25"/>
        <v>98600</v>
      </c>
      <c r="O170" s="26">
        <f t="shared" si="26"/>
        <v>59500000</v>
      </c>
    </row>
    <row r="171" spans="1:15">
      <c r="A171" s="31" t="s">
        <v>17360</v>
      </c>
      <c r="B171" s="20">
        <f>VLOOKUP(A171,TypeIDs!B:C,2,FALSE)</f>
        <v>31047</v>
      </c>
      <c r="C171" s="19">
        <v>2897000</v>
      </c>
      <c r="D171" s="15">
        <f>INDEX(MARKET_INPUT[Column1.price],MATCH(B171,MARKET_INPUT[Column1.type_id]))</f>
        <v>3196000</v>
      </c>
      <c r="E171" s="21">
        <f>VLOOKUP(B171,TypeIDs!C:D,2,FALSE)</f>
        <v>10</v>
      </c>
      <c r="F171" s="16">
        <v>3</v>
      </c>
      <c r="G171" s="18">
        <f t="shared" si="27"/>
        <v>1767.1999999999998</v>
      </c>
      <c r="H171" s="23">
        <f t="shared" si="28"/>
        <v>21</v>
      </c>
      <c r="I171" s="22">
        <f t="shared" si="20"/>
        <v>210</v>
      </c>
      <c r="J171" s="8">
        <f t="shared" si="21"/>
        <v>1.1032102174663445</v>
      </c>
      <c r="K171" s="9">
        <f t="shared" si="22"/>
        <v>61026000</v>
      </c>
      <c r="L171" s="9">
        <f t="shared" si="23"/>
        <v>2906000</v>
      </c>
      <c r="M171" s="10">
        <f t="shared" si="24"/>
        <v>6090000</v>
      </c>
      <c r="N171" s="11">
        <f t="shared" si="25"/>
        <v>29000</v>
      </c>
      <c r="O171" s="26">
        <f t="shared" si="26"/>
        <v>67116000</v>
      </c>
    </row>
    <row r="172" spans="1:15">
      <c r="A172" s="31" t="s">
        <v>17324</v>
      </c>
      <c r="B172" s="20">
        <f>VLOOKUP(A172,TypeIDs!B:C,2,FALSE)</f>
        <v>31011</v>
      </c>
      <c r="C172" s="19">
        <v>1191000</v>
      </c>
      <c r="D172" s="15">
        <f>INDEX(MARKET_INPUT[Column1.price],MATCH(B172,MARKET_INPUT[Column1.type_id]))</f>
        <v>3198000</v>
      </c>
      <c r="E172" s="21">
        <f>VLOOKUP(B172,TypeIDs!C:D,2,FALSE)</f>
        <v>10</v>
      </c>
      <c r="F172" s="16">
        <v>3</v>
      </c>
      <c r="G172" s="18">
        <f t="shared" si="27"/>
        <v>743.6</v>
      </c>
      <c r="H172" s="23">
        <f t="shared" si="28"/>
        <v>21</v>
      </c>
      <c r="I172" s="22">
        <f t="shared" si="20"/>
        <v>210</v>
      </c>
      <c r="J172" s="8">
        <f t="shared" si="21"/>
        <v>2.6851385390428213</v>
      </c>
      <c r="K172" s="9">
        <f t="shared" si="22"/>
        <v>25200000</v>
      </c>
      <c r="L172" s="9">
        <f t="shared" si="23"/>
        <v>1200000</v>
      </c>
      <c r="M172" s="10">
        <f t="shared" si="24"/>
        <v>41958000</v>
      </c>
      <c r="N172" s="11">
        <f t="shared" si="25"/>
        <v>199800</v>
      </c>
      <c r="O172" s="26">
        <f t="shared" si="26"/>
        <v>67158000</v>
      </c>
    </row>
    <row r="173" spans="1:15">
      <c r="A173" s="31" t="s">
        <v>19557</v>
      </c>
      <c r="B173" s="20">
        <f>VLOOKUP(A173,TypeIDs!B:C,2,FALSE)</f>
        <v>33894</v>
      </c>
      <c r="C173" s="19">
        <v>1787000</v>
      </c>
      <c r="D173" s="15">
        <f>INDEX(MARKET_INPUT[Column1.price],MATCH(B173,MARKET_INPUT[Column1.type_id]))</f>
        <v>2499000</v>
      </c>
      <c r="E173" s="21">
        <f>VLOOKUP(B173,TypeIDs!C:D,2,FALSE)</f>
        <v>10</v>
      </c>
      <c r="F173" s="16">
        <v>2</v>
      </c>
      <c r="G173" s="18">
        <f t="shared" si="27"/>
        <v>740.8</v>
      </c>
      <c r="H173" s="23">
        <f t="shared" si="28"/>
        <v>14</v>
      </c>
      <c r="I173" s="22">
        <f t="shared" si="20"/>
        <v>140</v>
      </c>
      <c r="J173" s="8">
        <f t="shared" si="21"/>
        <v>1.3984331281477336</v>
      </c>
      <c r="K173" s="9">
        <f t="shared" si="22"/>
        <v>25144000</v>
      </c>
      <c r="L173" s="9">
        <f t="shared" si="23"/>
        <v>1796000</v>
      </c>
      <c r="M173" s="10">
        <f t="shared" si="24"/>
        <v>9842000</v>
      </c>
      <c r="N173" s="11">
        <f t="shared" si="25"/>
        <v>70300</v>
      </c>
      <c r="O173" s="26">
        <f t="shared" si="26"/>
        <v>34986000</v>
      </c>
    </row>
    <row r="174" spans="1:15">
      <c r="A174" s="31" t="s">
        <v>17368</v>
      </c>
      <c r="B174" s="20">
        <f>VLOOKUP(A174,TypeIDs!B:C,2,FALSE)</f>
        <v>31055</v>
      </c>
      <c r="C174" s="19">
        <v>1288000</v>
      </c>
      <c r="D174" s="15">
        <f>INDEX(MARKET_INPUT[Column1.price],MATCH(B174,MARKET_INPUT[Column1.type_id]))</f>
        <v>1699000</v>
      </c>
      <c r="E174" s="21">
        <f>VLOOKUP(B174,TypeIDs!C:D,2,FALSE)</f>
        <v>10</v>
      </c>
      <c r="F174" s="16">
        <v>5</v>
      </c>
      <c r="G174" s="18">
        <f t="shared" si="27"/>
        <v>1323</v>
      </c>
      <c r="H174" s="23">
        <f t="shared" si="28"/>
        <v>35</v>
      </c>
      <c r="I174" s="22">
        <f t="shared" si="20"/>
        <v>350</v>
      </c>
      <c r="J174" s="8">
        <f t="shared" si="21"/>
        <v>1.3190993788819876</v>
      </c>
      <c r="K174" s="9">
        <f t="shared" si="22"/>
        <v>45395000</v>
      </c>
      <c r="L174" s="9">
        <f t="shared" si="23"/>
        <v>1297000</v>
      </c>
      <c r="M174" s="10">
        <f t="shared" si="24"/>
        <v>14070000</v>
      </c>
      <c r="N174" s="11">
        <f t="shared" si="25"/>
        <v>40200</v>
      </c>
      <c r="O174" s="26">
        <f t="shared" si="26"/>
        <v>59465000</v>
      </c>
    </row>
    <row r="175" spans="1:15">
      <c r="A175" s="31" t="s">
        <v>17366</v>
      </c>
      <c r="B175" s="20">
        <f>VLOOKUP(A175,TypeIDs!B:C,2,FALSE)</f>
        <v>31053</v>
      </c>
      <c r="C175" s="19">
        <v>36490000</v>
      </c>
      <c r="D175" s="15">
        <f>INDEX(MARKET_INPUT[Column1.price],MATCH(B175,MARKET_INPUT[Column1.type_id]))</f>
        <v>33300000</v>
      </c>
      <c r="E175" s="21">
        <f>VLOOKUP(B175,TypeIDs!C:D,2,FALSE)</f>
        <v>10</v>
      </c>
      <c r="F175" s="16">
        <v>1.3</v>
      </c>
      <c r="G175" s="18">
        <f t="shared" si="27"/>
        <v>9511.2999999999993</v>
      </c>
      <c r="H175" s="23">
        <f t="shared" si="28"/>
        <v>9.1</v>
      </c>
      <c r="I175" s="22">
        <f t="shared" si="20"/>
        <v>91</v>
      </c>
      <c r="J175" s="8">
        <f t="shared" si="21"/>
        <v>0.91257878870923537</v>
      </c>
      <c r="K175" s="9">
        <f t="shared" si="22"/>
        <v>332140900</v>
      </c>
      <c r="L175" s="9">
        <f t="shared" si="23"/>
        <v>36499000</v>
      </c>
      <c r="M175" s="10">
        <f t="shared" si="24"/>
        <v>-29110900</v>
      </c>
      <c r="N175" s="11">
        <f t="shared" si="25"/>
        <v>-319900</v>
      </c>
      <c r="O175" s="26">
        <f t="shared" si="26"/>
        <v>303030000</v>
      </c>
    </row>
    <row r="176" spans="1:15">
      <c r="A176" s="31" t="s">
        <v>17372</v>
      </c>
      <c r="B176" s="20">
        <f>VLOOKUP(A176,TypeIDs!B:C,2,FALSE)</f>
        <v>31059</v>
      </c>
      <c r="C176" s="19">
        <v>19340000</v>
      </c>
      <c r="D176" s="15">
        <f>INDEX(MARKET_INPUT[Column1.price],MATCH(B176,MARKET_INPUT[Column1.type_id]))</f>
        <v>25690000</v>
      </c>
      <c r="E176" s="21">
        <f>VLOOKUP(B176,TypeIDs!C:D,2,FALSE)</f>
        <v>10</v>
      </c>
      <c r="F176" s="16">
        <v>4</v>
      </c>
      <c r="G176" s="18">
        <f t="shared" si="27"/>
        <v>15504</v>
      </c>
      <c r="H176" s="23">
        <f t="shared" si="28"/>
        <v>28</v>
      </c>
      <c r="I176" s="22">
        <f t="shared" si="20"/>
        <v>280</v>
      </c>
      <c r="J176" s="8">
        <f t="shared" si="21"/>
        <v>1.328335056876939</v>
      </c>
      <c r="K176" s="9">
        <f t="shared" si="22"/>
        <v>541772000</v>
      </c>
      <c r="L176" s="9">
        <f t="shared" si="23"/>
        <v>19349000</v>
      </c>
      <c r="M176" s="10">
        <f t="shared" si="24"/>
        <v>177548000</v>
      </c>
      <c r="N176" s="11">
        <f t="shared" si="25"/>
        <v>634100</v>
      </c>
      <c r="O176" s="26">
        <f t="shared" si="26"/>
        <v>719320000</v>
      </c>
    </row>
    <row r="177" spans="1:15">
      <c r="A177" s="31" t="s">
        <v>17302</v>
      </c>
      <c r="B177" s="20">
        <f>VLOOKUP(A177,TypeIDs!B:C,2,FALSE)</f>
        <v>30987</v>
      </c>
      <c r="C177" s="19">
        <v>319400</v>
      </c>
      <c r="D177" s="15">
        <f>INDEX(MARKET_INPUT[Column1.price],MATCH(B177,MARKET_INPUT[Column1.type_id]))</f>
        <v>432700</v>
      </c>
      <c r="E177" s="21">
        <f>VLOOKUP(B177,TypeIDs!C:D,2,FALSE)</f>
        <v>5</v>
      </c>
      <c r="F177" s="16">
        <v>1</v>
      </c>
      <c r="G177" s="18">
        <f t="shared" si="27"/>
        <v>76.88</v>
      </c>
      <c r="H177" s="23">
        <f t="shared" si="28"/>
        <v>7</v>
      </c>
      <c r="I177" s="22">
        <f t="shared" si="20"/>
        <v>35</v>
      </c>
      <c r="J177" s="8">
        <f t="shared" si="21"/>
        <v>1.354727614276769</v>
      </c>
      <c r="K177" s="9">
        <f t="shared" si="22"/>
        <v>2267300</v>
      </c>
      <c r="L177" s="9">
        <f t="shared" si="23"/>
        <v>323900</v>
      </c>
      <c r="M177" s="10">
        <f t="shared" si="24"/>
        <v>761600</v>
      </c>
      <c r="N177" s="11">
        <f t="shared" si="25"/>
        <v>21760</v>
      </c>
      <c r="O177" s="26">
        <f t="shared" si="26"/>
        <v>3028900</v>
      </c>
    </row>
    <row r="178" spans="1:15">
      <c r="A178" s="31" t="s">
        <v>17364</v>
      </c>
      <c r="B178" s="20">
        <f>VLOOKUP(A178,TypeIDs!B:C,2,FALSE)</f>
        <v>31051</v>
      </c>
      <c r="C178" s="19">
        <f t="array" ref="C178:C262">_xlfn.FILTERXML(BD46,BE21)</f>
        <v>6670000</v>
      </c>
      <c r="D178" s="15">
        <f>INDEX(MARKET_INPUT[Column1.price],MATCH(B178,MARKET_INPUT[Column1.type_id]))</f>
        <v>10990000</v>
      </c>
      <c r="E178" s="21">
        <f>VLOOKUP(B178,TypeIDs!C:D,2,FALSE)</f>
        <v>5</v>
      </c>
      <c r="F178" s="16">
        <v>3</v>
      </c>
      <c r="G178" s="18">
        <f t="shared" si="27"/>
        <v>4021</v>
      </c>
      <c r="H178" s="23">
        <f t="shared" si="28"/>
        <v>21</v>
      </c>
      <c r="I178" s="22">
        <f t="shared" si="20"/>
        <v>105</v>
      </c>
      <c r="J178" s="8">
        <f t="shared" si="21"/>
        <v>1.6476761619190405</v>
      </c>
      <c r="K178" s="9">
        <f t="shared" si="22"/>
        <v>140164500</v>
      </c>
      <c r="L178" s="9">
        <f t="shared" si="23"/>
        <v>6674500</v>
      </c>
      <c r="M178" s="10">
        <f t="shared" si="24"/>
        <v>90625500</v>
      </c>
      <c r="N178" s="11">
        <f t="shared" si="25"/>
        <v>863100</v>
      </c>
      <c r="O178" s="26">
        <f t="shared" si="26"/>
        <v>230790000</v>
      </c>
    </row>
    <row r="179" spans="1:15">
      <c r="A179" s="31" t="s">
        <v>19555</v>
      </c>
      <c r="B179" s="20">
        <f>VLOOKUP(A179,TypeIDs!B:C,2,FALSE)</f>
        <v>33892</v>
      </c>
      <c r="C179" s="19">
        <v>2320000</v>
      </c>
      <c r="D179" s="15">
        <f>INDEX(MARKET_INPUT[Column1.price],MATCH(B179,MARKET_INPUT[Column1.type_id]))</f>
        <v>4194000</v>
      </c>
      <c r="E179" s="21">
        <f>VLOOKUP(B179,TypeIDs!C:D,2,FALSE)</f>
        <v>5</v>
      </c>
      <c r="F179" s="16">
        <v>4</v>
      </c>
      <c r="G179" s="18">
        <f t="shared" si="27"/>
        <v>1878</v>
      </c>
      <c r="H179" s="23">
        <f t="shared" si="28"/>
        <v>28</v>
      </c>
      <c r="I179" s="22">
        <f t="shared" si="20"/>
        <v>140</v>
      </c>
      <c r="J179" s="8">
        <f t="shared" si="21"/>
        <v>1.8077586206896552</v>
      </c>
      <c r="K179" s="9">
        <f t="shared" si="22"/>
        <v>65086000</v>
      </c>
      <c r="L179" s="9">
        <f t="shared" si="23"/>
        <v>2324500</v>
      </c>
      <c r="M179" s="10">
        <f t="shared" si="24"/>
        <v>52346000</v>
      </c>
      <c r="N179" s="11">
        <f t="shared" si="25"/>
        <v>373900</v>
      </c>
      <c r="O179" s="26">
        <f t="shared" si="26"/>
        <v>117432000</v>
      </c>
    </row>
    <row r="180" spans="1:15">
      <c r="A180" s="40" t="s">
        <v>17370</v>
      </c>
      <c r="B180" s="20">
        <f>VLOOKUP(A180,TypeIDs!B:C,2,FALSE)</f>
        <v>31057</v>
      </c>
      <c r="C180" s="19">
        <v>6672000</v>
      </c>
      <c r="D180" s="15">
        <f>INDEX(MARKET_INPUT[Column1.price],MATCH(B180,MARKET_INPUT[Column1.type_id]))</f>
        <v>7798000</v>
      </c>
      <c r="E180" s="21">
        <f>VLOOKUP(B180,TypeIDs!C:D,2,FALSE)</f>
        <v>5</v>
      </c>
      <c r="F180" s="16">
        <v>1</v>
      </c>
      <c r="G180" s="18">
        <f t="shared" si="27"/>
        <v>1347.4</v>
      </c>
      <c r="H180" s="23">
        <f t="shared" si="28"/>
        <v>7</v>
      </c>
      <c r="I180" s="22">
        <f t="shared" si="20"/>
        <v>35</v>
      </c>
      <c r="J180" s="8">
        <f t="shared" si="21"/>
        <v>1.1687649880095923</v>
      </c>
      <c r="K180" s="9">
        <f t="shared" si="22"/>
        <v>46735500</v>
      </c>
      <c r="L180" s="9">
        <f t="shared" si="23"/>
        <v>6676500</v>
      </c>
      <c r="M180" s="10">
        <f t="shared" si="24"/>
        <v>7850500</v>
      </c>
      <c r="N180" s="11">
        <f t="shared" si="25"/>
        <v>224300</v>
      </c>
      <c r="O180" s="26">
        <f t="shared" si="26"/>
        <v>54586000</v>
      </c>
    </row>
    <row r="181" spans="1:15">
      <c r="A181" s="31" t="s">
        <v>17423</v>
      </c>
      <c r="B181" s="20">
        <f>VLOOKUP(A181,TypeIDs!B:C,2,FALSE)</f>
        <v>31119</v>
      </c>
      <c r="C181" s="19">
        <v>224400</v>
      </c>
      <c r="D181" s="15">
        <f>INDEX(MARKET_INPUT[Column1.price],MATCH(B181,MARKET_INPUT[Column1.type_id]))</f>
        <v>936000</v>
      </c>
      <c r="E181" s="21">
        <f>VLOOKUP(B181,TypeIDs!C:D,2,FALSE)</f>
        <v>10</v>
      </c>
      <c r="F181" s="16">
        <v>6</v>
      </c>
      <c r="G181" s="18">
        <f t="shared" si="27"/>
        <v>307.27999999999997</v>
      </c>
      <c r="H181" s="23">
        <f t="shared" si="28"/>
        <v>42</v>
      </c>
      <c r="I181" s="22">
        <f t="shared" si="20"/>
        <v>420</v>
      </c>
      <c r="J181" s="8">
        <f t="shared" si="21"/>
        <v>4.1711229946524062</v>
      </c>
      <c r="K181" s="9">
        <f t="shared" si="22"/>
        <v>9802800</v>
      </c>
      <c r="L181" s="9">
        <f t="shared" si="23"/>
        <v>233400</v>
      </c>
      <c r="M181" s="10">
        <f t="shared" si="24"/>
        <v>29509200</v>
      </c>
      <c r="N181" s="11">
        <f t="shared" si="25"/>
        <v>70260</v>
      </c>
      <c r="O181" s="26">
        <f t="shared" si="26"/>
        <v>39312000</v>
      </c>
    </row>
    <row r="182" spans="1:15">
      <c r="A182" s="31" t="s">
        <v>17465</v>
      </c>
      <c r="B182" s="20">
        <f>VLOOKUP(A182,TypeIDs!B:C,2,FALSE)</f>
        <v>31161</v>
      </c>
      <c r="C182" s="19">
        <v>747800</v>
      </c>
      <c r="D182" s="15">
        <f>INDEX(MARKET_INPUT[Column1.price],MATCH(B182,MARKET_INPUT[Column1.type_id]))</f>
        <v>1447000</v>
      </c>
      <c r="E182" s="21">
        <f>VLOOKUP(B182,TypeIDs!C:D,2,FALSE)</f>
        <v>10</v>
      </c>
      <c r="F182" s="16">
        <v>5</v>
      </c>
      <c r="G182" s="18">
        <f t="shared" si="27"/>
        <v>782.8</v>
      </c>
      <c r="H182" s="23">
        <f t="shared" si="28"/>
        <v>35</v>
      </c>
      <c r="I182" s="22">
        <f t="shared" si="20"/>
        <v>350</v>
      </c>
      <c r="J182" s="8">
        <f t="shared" si="21"/>
        <v>1.9350093607916554</v>
      </c>
      <c r="K182" s="9">
        <f t="shared" si="22"/>
        <v>26488000</v>
      </c>
      <c r="L182" s="9">
        <f t="shared" si="23"/>
        <v>756800</v>
      </c>
      <c r="M182" s="10">
        <f t="shared" si="24"/>
        <v>24157000</v>
      </c>
      <c r="N182" s="11">
        <f t="shared" si="25"/>
        <v>69020</v>
      </c>
      <c r="O182" s="26">
        <f t="shared" si="26"/>
        <v>50645000</v>
      </c>
    </row>
    <row r="183" spans="1:15">
      <c r="A183" s="31" t="s">
        <v>17459</v>
      </c>
      <c r="B183" s="20">
        <f>VLOOKUP(A183,TypeIDs!B:C,2,FALSE)</f>
        <v>31155</v>
      </c>
      <c r="C183" s="19">
        <v>548600</v>
      </c>
      <c r="D183" s="15">
        <f>INDEX(MARKET_INPUT[Column1.price],MATCH(B183,MARKET_INPUT[Column1.type_id]))</f>
        <v>1789000</v>
      </c>
      <c r="E183" s="21">
        <f>VLOOKUP(B183,TypeIDs!C:D,2,FALSE)</f>
        <v>10</v>
      </c>
      <c r="F183" s="16">
        <v>6</v>
      </c>
      <c r="G183" s="18">
        <f t="shared" si="27"/>
        <v>696.31999999999994</v>
      </c>
      <c r="H183" s="23">
        <f t="shared" si="28"/>
        <v>42</v>
      </c>
      <c r="I183" s="22">
        <f t="shared" si="20"/>
        <v>420</v>
      </c>
      <c r="J183" s="8">
        <f t="shared" si="21"/>
        <v>3.2610280714546116</v>
      </c>
      <c r="K183" s="9">
        <f t="shared" si="22"/>
        <v>23419200</v>
      </c>
      <c r="L183" s="9">
        <f t="shared" si="23"/>
        <v>557600</v>
      </c>
      <c r="M183" s="10">
        <f t="shared" si="24"/>
        <v>51718800</v>
      </c>
      <c r="N183" s="11">
        <f t="shared" si="25"/>
        <v>123140</v>
      </c>
      <c r="O183" s="26">
        <f t="shared" si="26"/>
        <v>75138000</v>
      </c>
    </row>
    <row r="184" spans="1:15">
      <c r="A184" s="31" t="s">
        <v>17483</v>
      </c>
      <c r="B184" s="20">
        <f>VLOOKUP(A184,TypeIDs!B:C,2,FALSE)</f>
        <v>31179</v>
      </c>
      <c r="C184" s="19">
        <v>252600</v>
      </c>
      <c r="D184" s="15">
        <f>INDEX(MARKET_INPUT[Column1.price],MATCH(B184,MARKET_INPUT[Column1.type_id]))</f>
        <v>950000</v>
      </c>
      <c r="E184" s="21">
        <f>VLOOKUP(B184,TypeIDs!C:D,2,FALSE)</f>
        <v>10</v>
      </c>
      <c r="F184" s="16">
        <v>2</v>
      </c>
      <c r="G184" s="18">
        <f t="shared" si="27"/>
        <v>127.04</v>
      </c>
      <c r="H184" s="23">
        <f t="shared" si="28"/>
        <v>14</v>
      </c>
      <c r="I184" s="22">
        <f t="shared" si="20"/>
        <v>140</v>
      </c>
      <c r="J184" s="8">
        <f t="shared" si="21"/>
        <v>3.7608867775138557</v>
      </c>
      <c r="K184" s="9">
        <f t="shared" si="22"/>
        <v>3662400</v>
      </c>
      <c r="L184" s="9">
        <f t="shared" si="23"/>
        <v>261600</v>
      </c>
      <c r="M184" s="10">
        <f t="shared" si="24"/>
        <v>9637600</v>
      </c>
      <c r="N184" s="11">
        <f t="shared" si="25"/>
        <v>68840</v>
      </c>
      <c r="O184" s="26">
        <f t="shared" si="26"/>
        <v>13300000</v>
      </c>
    </row>
    <row r="185" spans="1:15">
      <c r="A185" s="31" t="s">
        <v>17429</v>
      </c>
      <c r="B185" s="20">
        <f>VLOOKUP(A185,TypeIDs!B:C,2,FALSE)</f>
        <v>31125</v>
      </c>
      <c r="C185" s="19">
        <v>8415000</v>
      </c>
      <c r="D185" s="15">
        <f>INDEX(MARKET_INPUT[Column1.price],MATCH(B185,MARKET_INPUT[Column1.type_id]))</f>
        <v>14730000</v>
      </c>
      <c r="E185" s="21">
        <f>VLOOKUP(B185,TypeIDs!C:D,2,FALSE)</f>
        <v>10</v>
      </c>
      <c r="F185" s="16">
        <v>2</v>
      </c>
      <c r="G185" s="18">
        <f t="shared" si="27"/>
        <v>3392</v>
      </c>
      <c r="H185" s="23">
        <f t="shared" si="28"/>
        <v>14</v>
      </c>
      <c r="I185" s="22">
        <f t="shared" si="20"/>
        <v>140</v>
      </c>
      <c r="J185" s="8">
        <f t="shared" si="21"/>
        <v>1.750445632798574</v>
      </c>
      <c r="K185" s="9">
        <f t="shared" si="22"/>
        <v>117936000</v>
      </c>
      <c r="L185" s="9">
        <f t="shared" si="23"/>
        <v>8424000</v>
      </c>
      <c r="M185" s="10">
        <f t="shared" si="24"/>
        <v>88284000</v>
      </c>
      <c r="N185" s="11">
        <f t="shared" si="25"/>
        <v>630600</v>
      </c>
      <c r="O185" s="26">
        <f t="shared" si="26"/>
        <v>206220000</v>
      </c>
    </row>
    <row r="186" spans="1:15">
      <c r="A186" s="31" t="s">
        <v>17471</v>
      </c>
      <c r="B186" s="20">
        <f>VLOOKUP(A186,TypeIDs!B:C,2,FALSE)</f>
        <v>31167</v>
      </c>
      <c r="C186" s="19">
        <v>5851000</v>
      </c>
      <c r="D186" s="15">
        <f>INDEX(MARKET_INPUT[Column1.price],MATCH(B186,MARKET_INPUT[Column1.type_id]))</f>
        <v>9100000</v>
      </c>
      <c r="E186" s="21">
        <f>VLOOKUP(B186,TypeIDs!C:D,2,FALSE)</f>
        <v>10</v>
      </c>
      <c r="F186" s="16">
        <v>1.5</v>
      </c>
      <c r="G186" s="18">
        <f t="shared" si="27"/>
        <v>1779.8</v>
      </c>
      <c r="H186" s="23">
        <f t="shared" si="28"/>
        <v>10.5</v>
      </c>
      <c r="I186" s="22">
        <f t="shared" si="20"/>
        <v>105</v>
      </c>
      <c r="J186" s="8">
        <f t="shared" si="21"/>
        <v>1.5552896940693899</v>
      </c>
      <c r="K186" s="9">
        <f t="shared" si="22"/>
        <v>61530000</v>
      </c>
      <c r="L186" s="9">
        <f t="shared" si="23"/>
        <v>5860000</v>
      </c>
      <c r="M186" s="10">
        <f t="shared" si="24"/>
        <v>34020000</v>
      </c>
      <c r="N186" s="11">
        <f t="shared" si="25"/>
        <v>324000</v>
      </c>
      <c r="O186" s="26">
        <f t="shared" si="26"/>
        <v>95550000</v>
      </c>
    </row>
    <row r="187" spans="1:15">
      <c r="A187" s="31" t="s">
        <v>17489</v>
      </c>
      <c r="B187" s="20">
        <f>VLOOKUP(A187,TypeIDs!B:C,2,FALSE)</f>
        <v>31185</v>
      </c>
      <c r="C187" s="19">
        <v>7619000</v>
      </c>
      <c r="D187" s="15">
        <f>INDEX(MARKET_INPUT[Column1.price],MATCH(B187,MARKET_INPUT[Column1.type_id]))</f>
        <v>15990000</v>
      </c>
      <c r="E187" s="21">
        <f>VLOOKUP(B187,TypeIDs!C:D,2,FALSE)</f>
        <v>10</v>
      </c>
      <c r="F187" s="16">
        <v>1</v>
      </c>
      <c r="G187" s="18">
        <f t="shared" si="27"/>
        <v>1546.8</v>
      </c>
      <c r="H187" s="23">
        <f t="shared" si="28"/>
        <v>7</v>
      </c>
      <c r="I187" s="22">
        <f t="shared" si="20"/>
        <v>70</v>
      </c>
      <c r="J187" s="8">
        <f t="shared" si="21"/>
        <v>2.0987006168788556</v>
      </c>
      <c r="K187" s="9">
        <f t="shared" si="22"/>
        <v>53396000</v>
      </c>
      <c r="L187" s="9">
        <f t="shared" si="23"/>
        <v>7628000</v>
      </c>
      <c r="M187" s="10">
        <f t="shared" si="24"/>
        <v>58534000</v>
      </c>
      <c r="N187" s="11">
        <f t="shared" si="25"/>
        <v>836200</v>
      </c>
      <c r="O187" s="26">
        <f t="shared" si="26"/>
        <v>111930000</v>
      </c>
    </row>
    <row r="188" spans="1:15">
      <c r="A188" s="31" t="s">
        <v>17477</v>
      </c>
      <c r="B188" s="20">
        <f>VLOOKUP(A188,TypeIDs!B:C,2,FALSE)</f>
        <v>31173</v>
      </c>
      <c r="C188" s="19">
        <v>6423000</v>
      </c>
      <c r="D188" s="15">
        <f>INDEX(MARKET_INPUT[Column1.price],MATCH(B188,MARKET_INPUT[Column1.type_id]))</f>
        <v>15820000</v>
      </c>
      <c r="E188" s="21">
        <f>VLOOKUP(B188,TypeIDs!C:D,2,FALSE)</f>
        <v>10</v>
      </c>
      <c r="F188" s="16">
        <v>1</v>
      </c>
      <c r="G188" s="18">
        <f t="shared" si="27"/>
        <v>1307.5999999999999</v>
      </c>
      <c r="H188" s="23">
        <f t="shared" si="28"/>
        <v>7</v>
      </c>
      <c r="I188" s="22">
        <f t="shared" si="20"/>
        <v>70</v>
      </c>
      <c r="J188" s="8">
        <f t="shared" si="21"/>
        <v>2.4630235092635839</v>
      </c>
      <c r="K188" s="9">
        <f t="shared" si="22"/>
        <v>45024000</v>
      </c>
      <c r="L188" s="9">
        <f t="shared" si="23"/>
        <v>6432000</v>
      </c>
      <c r="M188" s="10">
        <f t="shared" si="24"/>
        <v>65716000</v>
      </c>
      <c r="N188" s="11">
        <f t="shared" si="25"/>
        <v>938800</v>
      </c>
      <c r="O188" s="26">
        <f t="shared" si="26"/>
        <v>110740000</v>
      </c>
    </row>
    <row r="189" spans="1:15">
      <c r="A189" s="31" t="s">
        <v>17421</v>
      </c>
      <c r="B189" s="20">
        <f>VLOOKUP(A189,TypeIDs!B:C,2,FALSE)</f>
        <v>31117</v>
      </c>
      <c r="C189" s="19">
        <v>50000</v>
      </c>
      <c r="D189" s="15">
        <f>INDEX(MARKET_INPUT[Column1.price],MATCH(B189,MARKET_INPUT[Column1.type_id]))</f>
        <v>590000</v>
      </c>
      <c r="E189" s="21">
        <f>VLOOKUP(B189,TypeIDs!C:D,2,FALSE)</f>
        <v>5</v>
      </c>
      <c r="F189" s="16">
        <v>5</v>
      </c>
      <c r="G189" s="18">
        <f t="shared" si="27"/>
        <v>75</v>
      </c>
      <c r="H189" s="23">
        <f t="shared" si="28"/>
        <v>35</v>
      </c>
      <c r="I189" s="22">
        <f t="shared" si="20"/>
        <v>175</v>
      </c>
      <c r="J189" s="8">
        <f t="shared" si="21"/>
        <v>11.8</v>
      </c>
      <c r="K189" s="9">
        <f t="shared" si="22"/>
        <v>1907500</v>
      </c>
      <c r="L189" s="9">
        <f t="shared" si="23"/>
        <v>54500</v>
      </c>
      <c r="M189" s="10">
        <f t="shared" si="24"/>
        <v>18742500</v>
      </c>
      <c r="N189" s="11">
        <f t="shared" si="25"/>
        <v>107100</v>
      </c>
      <c r="O189" s="26">
        <f t="shared" si="26"/>
        <v>20650000</v>
      </c>
    </row>
    <row r="190" spans="1:15">
      <c r="A190" s="31" t="s">
        <v>17457</v>
      </c>
      <c r="B190" s="20">
        <f>VLOOKUP(A190,TypeIDs!B:C,2,FALSE)</f>
        <v>31153</v>
      </c>
      <c r="C190" s="19">
        <v>107500</v>
      </c>
      <c r="D190" s="15">
        <f>INDEX(MARKET_INPUT[Column1.price],MATCH(B190,MARKET_INPUT[Column1.type_id]))</f>
        <v>448000</v>
      </c>
      <c r="E190" s="21">
        <f>VLOOKUP(B190,TypeIDs!C:D,2,FALSE)</f>
        <v>5</v>
      </c>
      <c r="F190" s="16">
        <v>4</v>
      </c>
      <c r="G190" s="18">
        <f t="shared" si="27"/>
        <v>108</v>
      </c>
      <c r="H190" s="23">
        <f t="shared" si="28"/>
        <v>28</v>
      </c>
      <c r="I190" s="22">
        <f t="shared" si="20"/>
        <v>140</v>
      </c>
      <c r="J190" s="8">
        <f t="shared" si="21"/>
        <v>4.1674418604651162</v>
      </c>
      <c r="K190" s="9">
        <f t="shared" si="22"/>
        <v>3136000</v>
      </c>
      <c r="L190" s="9">
        <f t="shared" si="23"/>
        <v>112000</v>
      </c>
      <c r="M190" s="10">
        <f t="shared" si="24"/>
        <v>9408000</v>
      </c>
      <c r="N190" s="11">
        <f t="shared" si="25"/>
        <v>67200</v>
      </c>
      <c r="O190" s="26">
        <f t="shared" si="26"/>
        <v>12544000</v>
      </c>
    </row>
    <row r="191" spans="1:15">
      <c r="A191" s="31" t="s">
        <v>17481</v>
      </c>
      <c r="B191" s="20">
        <f>VLOOKUP(A191,TypeIDs!B:C,2,FALSE)</f>
        <v>31177</v>
      </c>
      <c r="C191" s="19">
        <v>41950</v>
      </c>
      <c r="D191" s="15">
        <f>INDEX(MARKET_INPUT[Column1.price],MATCH(B191,MARKET_INPUT[Column1.type_id]))</f>
        <v>1499000</v>
      </c>
      <c r="E191" s="21">
        <f>VLOOKUP(B191,TypeIDs!C:D,2,FALSE)</f>
        <v>5</v>
      </c>
      <c r="F191" s="16">
        <v>3</v>
      </c>
      <c r="G191" s="18">
        <f t="shared" si="27"/>
        <v>44.17</v>
      </c>
      <c r="H191" s="23">
        <f t="shared" si="28"/>
        <v>21</v>
      </c>
      <c r="I191" s="22">
        <f t="shared" si="20"/>
        <v>105</v>
      </c>
      <c r="J191" s="8">
        <f t="shared" si="21"/>
        <v>35.733015494636469</v>
      </c>
      <c r="K191" s="9">
        <f t="shared" si="22"/>
        <v>975450</v>
      </c>
      <c r="L191" s="9">
        <f t="shared" si="23"/>
        <v>46450</v>
      </c>
      <c r="M191" s="10">
        <f t="shared" si="24"/>
        <v>30503550</v>
      </c>
      <c r="N191" s="11">
        <f t="shared" si="25"/>
        <v>290510</v>
      </c>
      <c r="O191" s="26">
        <f t="shared" si="26"/>
        <v>31479000</v>
      </c>
    </row>
    <row r="192" spans="1:15">
      <c r="A192" s="31" t="s">
        <v>17469</v>
      </c>
      <c r="B192" s="20">
        <f>VLOOKUP(A192,TypeIDs!B:C,2,FALSE)</f>
        <v>31165</v>
      </c>
      <c r="C192" s="19">
        <v>1793000</v>
      </c>
      <c r="D192" s="15">
        <f>INDEX(MARKET_INPUT[Column1.price],MATCH(B192,MARKET_INPUT[Column1.type_id]))</f>
        <v>3853000</v>
      </c>
      <c r="E192" s="21">
        <f>VLOOKUP(B192,TypeIDs!C:D,2,FALSE)</f>
        <v>5</v>
      </c>
      <c r="F192" s="16">
        <v>4</v>
      </c>
      <c r="G192" s="18">
        <f t="shared" si="27"/>
        <v>1456.4</v>
      </c>
      <c r="H192" s="23">
        <f t="shared" si="28"/>
        <v>28</v>
      </c>
      <c r="I192" s="22">
        <f t="shared" si="20"/>
        <v>140</v>
      </c>
      <c r="J192" s="8">
        <f t="shared" si="21"/>
        <v>2.1489124372559956</v>
      </c>
      <c r="K192" s="9">
        <f t="shared" si="22"/>
        <v>50330000</v>
      </c>
      <c r="L192" s="9">
        <f t="shared" si="23"/>
        <v>1797500</v>
      </c>
      <c r="M192" s="10">
        <f t="shared" si="24"/>
        <v>57554000</v>
      </c>
      <c r="N192" s="11">
        <f t="shared" si="25"/>
        <v>411100</v>
      </c>
      <c r="O192" s="26">
        <f t="shared" si="26"/>
        <v>107884000</v>
      </c>
    </row>
    <row r="193" spans="1:15">
      <c r="A193" s="21" t="s">
        <v>17475</v>
      </c>
      <c r="B193" s="20">
        <f>VLOOKUP(A193,TypeIDs!B:C,2,FALSE)</f>
        <v>31171</v>
      </c>
      <c r="C193" s="19">
        <v>1512000</v>
      </c>
      <c r="D193" s="15">
        <f>INDEX(MARKET_INPUT[Column1.price],MATCH(B193,MARKET_INPUT[Column1.type_id]))</f>
        <v>2000000</v>
      </c>
      <c r="E193" s="21">
        <f>VLOOKUP(B193,TypeIDs!C:D,2,FALSE)</f>
        <v>5</v>
      </c>
      <c r="F193" s="16">
        <v>2</v>
      </c>
      <c r="G193" s="18">
        <f t="shared" si="27"/>
        <v>620.79999999999995</v>
      </c>
      <c r="H193" s="23">
        <f t="shared" si="28"/>
        <v>14</v>
      </c>
      <c r="I193" s="22">
        <f t="shared" si="20"/>
        <v>70</v>
      </c>
      <c r="J193" s="8">
        <f t="shared" si="21"/>
        <v>1.3227513227513228</v>
      </c>
      <c r="K193" s="9">
        <f t="shared" si="22"/>
        <v>21231000</v>
      </c>
      <c r="L193" s="9">
        <f t="shared" si="23"/>
        <v>1516500</v>
      </c>
      <c r="M193" s="10">
        <f t="shared" si="24"/>
        <v>6769000</v>
      </c>
      <c r="N193" s="11">
        <f t="shared" si="25"/>
        <v>96700</v>
      </c>
      <c r="O193" s="26">
        <f t="shared" si="26"/>
        <v>28000000</v>
      </c>
    </row>
    <row r="194" spans="1:15">
      <c r="A194" s="21" t="s">
        <v>17487</v>
      </c>
      <c r="B194" s="20">
        <f>VLOOKUP(A194,TypeIDs!B:C,2,FALSE)</f>
        <v>31183</v>
      </c>
      <c r="C194" s="19">
        <v>1881000</v>
      </c>
      <c r="D194" s="15">
        <f>INDEX(MARKET_INPUT[Column1.price],MATCH(B194,MARKET_INPUT[Column1.type_id]))</f>
        <v>950000</v>
      </c>
      <c r="E194" s="21">
        <f>VLOOKUP(B194,TypeIDs!C:D,2,FALSE)</f>
        <v>5</v>
      </c>
      <c r="F194" s="16">
        <v>3</v>
      </c>
      <c r="G194" s="18">
        <f t="shared" si="27"/>
        <v>1147.5999999999999</v>
      </c>
      <c r="H194" s="23">
        <f t="shared" si="28"/>
        <v>21</v>
      </c>
      <c r="I194" s="22">
        <f t="shared" ref="I194:I257" si="29">(E194*F194)*7</f>
        <v>105</v>
      </c>
      <c r="J194" s="8">
        <f t="shared" ref="J194:J257" si="30">D194/C194</f>
        <v>0.50505050505050508</v>
      </c>
      <c r="K194" s="9">
        <f t="shared" ref="K194:K257" si="31">(H194*C194)+((E194*ShippingCost)*H194)</f>
        <v>39595500</v>
      </c>
      <c r="L194" s="9">
        <f t="shared" ref="L194:L257" si="32">C194+(E194*ShippingCost)</f>
        <v>1885500</v>
      </c>
      <c r="M194" s="10">
        <f t="shared" ref="M194:M257" si="33">((D194-C194-(E194*ShippingCost))*H194)</f>
        <v>-19645500</v>
      </c>
      <c r="N194" s="11">
        <f t="shared" ref="N194:N257" si="34">(D194-C194-(E194*ShippingCost))/E194</f>
        <v>-187100</v>
      </c>
      <c r="O194" s="26">
        <f t="shared" ref="O194:O257" si="35">K194+M194</f>
        <v>19950000</v>
      </c>
    </row>
    <row r="195" spans="1:15">
      <c r="A195" s="40" t="s">
        <v>18254</v>
      </c>
      <c r="B195" s="20">
        <f>VLOOKUP(A195,TypeIDs!B:C,2,FALSE)</f>
        <v>32043</v>
      </c>
      <c r="C195" s="19">
        <v>981700</v>
      </c>
      <c r="D195" s="15">
        <f>INDEX(MARKET_INPUT[Column1.price],MATCH(B195,MARKET_INPUT[Column1.type_id]))</f>
        <v>2999000</v>
      </c>
      <c r="E195" s="21">
        <f>VLOOKUP(B195,TypeIDs!C:D,2,FALSE)</f>
        <v>10</v>
      </c>
      <c r="F195" s="16">
        <v>1</v>
      </c>
      <c r="G195" s="18">
        <f t="shared" ref="G195:G258" si="36">((C195/(5000/F195))+(E195*2)+(F195*3))</f>
        <v>219.34</v>
      </c>
      <c r="H195" s="23">
        <f t="shared" ref="H195:H258" si="37">F195*7</f>
        <v>7</v>
      </c>
      <c r="I195" s="22">
        <f t="shared" si="29"/>
        <v>70</v>
      </c>
      <c r="J195" s="8">
        <f t="shared" si="30"/>
        <v>3.0549047570540897</v>
      </c>
      <c r="K195" s="9">
        <f t="shared" si="31"/>
        <v>6934900</v>
      </c>
      <c r="L195" s="9">
        <f t="shared" si="32"/>
        <v>990700</v>
      </c>
      <c r="M195" s="10">
        <f t="shared" si="33"/>
        <v>14058100</v>
      </c>
      <c r="N195" s="11">
        <f t="shared" si="34"/>
        <v>200830</v>
      </c>
      <c r="O195" s="26">
        <f t="shared" si="35"/>
        <v>20993000</v>
      </c>
    </row>
    <row r="196" spans="1:15">
      <c r="A196" s="31" t="s">
        <v>13516</v>
      </c>
      <c r="B196" s="20">
        <f>VLOOKUP(A196,TypeIDs!B:C,2,FALSE)</f>
        <v>25948</v>
      </c>
      <c r="C196" s="19">
        <v>2440000</v>
      </c>
      <c r="D196" s="15">
        <f>INDEX(MARKET_INPUT[Column1.price],MATCH(B196,MARKET_INPUT[Column1.type_id]))</f>
        <v>8500000</v>
      </c>
      <c r="E196" s="21">
        <f>VLOOKUP(B196,TypeIDs!C:D,2,FALSE)</f>
        <v>20</v>
      </c>
      <c r="F196" s="16">
        <v>1</v>
      </c>
      <c r="G196" s="18">
        <f t="shared" si="36"/>
        <v>531</v>
      </c>
      <c r="H196" s="23">
        <f t="shared" si="37"/>
        <v>7</v>
      </c>
      <c r="I196" s="22">
        <f t="shared" si="29"/>
        <v>140</v>
      </c>
      <c r="J196" s="8">
        <f t="shared" si="30"/>
        <v>3.4836065573770494</v>
      </c>
      <c r="K196" s="9">
        <f t="shared" si="31"/>
        <v>17206000</v>
      </c>
      <c r="L196" s="9">
        <f t="shared" si="32"/>
        <v>2458000</v>
      </c>
      <c r="M196" s="10">
        <f t="shared" si="33"/>
        <v>42294000</v>
      </c>
      <c r="N196" s="11">
        <f t="shared" si="34"/>
        <v>302100</v>
      </c>
      <c r="O196" s="26">
        <f t="shared" si="35"/>
        <v>59500000</v>
      </c>
    </row>
    <row r="197" spans="1:15">
      <c r="A197" s="40" t="s">
        <v>13866</v>
      </c>
      <c r="B197" s="20">
        <f>VLOOKUP(A197,TypeIDs!B:C,2,FALSE)</f>
        <v>26374</v>
      </c>
      <c r="C197" s="19">
        <v>30170000</v>
      </c>
      <c r="D197" s="15">
        <f>INDEX(MARKET_INPUT[Column1.price],MATCH(B197,MARKET_INPUT[Column1.type_id]))</f>
        <v>51000000</v>
      </c>
      <c r="E197" s="21">
        <f>VLOOKUP(B197,TypeIDs!C:D,2,FALSE)</f>
        <v>20</v>
      </c>
      <c r="F197" s="16">
        <v>1</v>
      </c>
      <c r="G197" s="18">
        <f t="shared" si="36"/>
        <v>6077</v>
      </c>
      <c r="H197" s="23">
        <f t="shared" si="37"/>
        <v>7</v>
      </c>
      <c r="I197" s="22">
        <f t="shared" si="29"/>
        <v>140</v>
      </c>
      <c r="J197" s="8">
        <f t="shared" si="30"/>
        <v>1.6904209479615513</v>
      </c>
      <c r="K197" s="9">
        <f t="shared" si="31"/>
        <v>211316000</v>
      </c>
      <c r="L197" s="9">
        <f t="shared" si="32"/>
        <v>30188000</v>
      </c>
      <c r="M197" s="10">
        <f t="shared" si="33"/>
        <v>145684000</v>
      </c>
      <c r="N197" s="11">
        <f t="shared" si="34"/>
        <v>1040600</v>
      </c>
      <c r="O197" s="26">
        <f t="shared" si="35"/>
        <v>357000000</v>
      </c>
    </row>
    <row r="198" spans="1:15">
      <c r="A198" s="31" t="s">
        <v>17663</v>
      </c>
      <c r="B198" s="20">
        <f>VLOOKUP(A198,TypeIDs!B:C,2,FALSE)</f>
        <v>31360</v>
      </c>
      <c r="C198" s="19">
        <v>2939000</v>
      </c>
      <c r="D198" s="15">
        <f>INDEX(MARKET_INPUT[Column1.price],MATCH(B198,MARKET_INPUT[Column1.type_id]))</f>
        <v>4583000</v>
      </c>
      <c r="E198" s="21">
        <f>VLOOKUP(B198,TypeIDs!C:D,2,FALSE)</f>
        <v>10</v>
      </c>
      <c r="F198" s="16">
        <v>5</v>
      </c>
      <c r="G198" s="18">
        <f t="shared" si="36"/>
        <v>2974</v>
      </c>
      <c r="H198" s="23">
        <f t="shared" si="37"/>
        <v>35</v>
      </c>
      <c r="I198" s="22">
        <f t="shared" si="29"/>
        <v>350</v>
      </c>
      <c r="J198" s="8">
        <f t="shared" si="30"/>
        <v>1.5593739367131678</v>
      </c>
      <c r="K198" s="9">
        <f t="shared" si="31"/>
        <v>103180000</v>
      </c>
      <c r="L198" s="9">
        <f t="shared" si="32"/>
        <v>2948000</v>
      </c>
      <c r="M198" s="10">
        <f t="shared" si="33"/>
        <v>57225000</v>
      </c>
      <c r="N198" s="11">
        <f t="shared" si="34"/>
        <v>163500</v>
      </c>
      <c r="O198" s="26">
        <f t="shared" si="35"/>
        <v>160405000</v>
      </c>
    </row>
    <row r="199" spans="1:15">
      <c r="A199" s="31" t="s">
        <v>17675</v>
      </c>
      <c r="B199" s="20">
        <f>VLOOKUP(A199,TypeIDs!B:C,2,FALSE)</f>
        <v>31372</v>
      </c>
      <c r="C199" s="19">
        <v>494800</v>
      </c>
      <c r="D199" s="15">
        <f>INDEX(MARKET_INPUT[Column1.price],MATCH(B199,MARKET_INPUT[Column1.type_id]))</f>
        <v>1000000</v>
      </c>
      <c r="E199" s="21">
        <f>VLOOKUP(B199,TypeIDs!C:D,2,FALSE)</f>
        <v>10</v>
      </c>
      <c r="F199" s="16">
        <v>5</v>
      </c>
      <c r="G199" s="18">
        <f t="shared" si="36"/>
        <v>529.79999999999995</v>
      </c>
      <c r="H199" s="23">
        <f t="shared" si="37"/>
        <v>35</v>
      </c>
      <c r="I199" s="22">
        <f t="shared" si="29"/>
        <v>350</v>
      </c>
      <c r="J199" s="8">
        <f t="shared" si="30"/>
        <v>2.0210185933710592</v>
      </c>
      <c r="K199" s="9">
        <f t="shared" si="31"/>
        <v>17633000</v>
      </c>
      <c r="L199" s="9">
        <f t="shared" si="32"/>
        <v>503800</v>
      </c>
      <c r="M199" s="10">
        <f t="shared" si="33"/>
        <v>17367000</v>
      </c>
      <c r="N199" s="11">
        <f t="shared" si="34"/>
        <v>49620</v>
      </c>
      <c r="O199" s="26">
        <f t="shared" si="35"/>
        <v>35000000</v>
      </c>
    </row>
    <row r="200" spans="1:15">
      <c r="A200" s="31" t="s">
        <v>28223</v>
      </c>
      <c r="B200" s="20">
        <f>VLOOKUP(A200,TypeIDs!B:C,2,FALSE)</f>
        <v>43896</v>
      </c>
      <c r="C200" s="19">
        <v>579900</v>
      </c>
      <c r="D200" s="15">
        <f>INDEX(MARKET_INPUT[Column1.price],MATCH(B200,MARKET_INPUT[Column1.type_id]))</f>
        <v>999000</v>
      </c>
      <c r="E200" s="21">
        <f>VLOOKUP(B200,TypeIDs!C:D,2,FALSE)</f>
        <v>10</v>
      </c>
      <c r="F200" s="16">
        <v>1.5</v>
      </c>
      <c r="G200" s="18">
        <f t="shared" si="36"/>
        <v>198.47</v>
      </c>
      <c r="H200" s="23">
        <f t="shared" si="37"/>
        <v>10.5</v>
      </c>
      <c r="I200" s="22">
        <f t="shared" si="29"/>
        <v>105</v>
      </c>
      <c r="J200" s="8">
        <f t="shared" si="30"/>
        <v>1.7227108122090016</v>
      </c>
      <c r="K200" s="9">
        <f t="shared" si="31"/>
        <v>6183450</v>
      </c>
      <c r="L200" s="9">
        <f t="shared" si="32"/>
        <v>588900</v>
      </c>
      <c r="M200" s="10">
        <f t="shared" si="33"/>
        <v>4306050</v>
      </c>
      <c r="N200" s="11">
        <f t="shared" si="34"/>
        <v>41010</v>
      </c>
      <c r="O200" s="26">
        <f t="shared" si="35"/>
        <v>10489500</v>
      </c>
    </row>
    <row r="201" spans="1:15">
      <c r="A201" s="31" t="s">
        <v>3012</v>
      </c>
      <c r="B201" s="20">
        <f>VLOOKUP(A201,TypeIDs!B:C,2,FALSE)</f>
        <v>4395</v>
      </c>
      <c r="C201" s="19">
        <v>183900</v>
      </c>
      <c r="D201" s="15">
        <f>INDEX(MARKET_INPUT[Column1.price],MATCH(B201,MARKET_INPUT[Column1.type_id]))</f>
        <v>490000</v>
      </c>
      <c r="E201" s="21">
        <f>VLOOKUP(B201,TypeIDs!C:D,2,FALSE)</f>
        <v>5</v>
      </c>
      <c r="F201" s="16">
        <v>10</v>
      </c>
      <c r="G201" s="18">
        <f t="shared" si="36"/>
        <v>407.8</v>
      </c>
      <c r="H201" s="23">
        <f t="shared" si="37"/>
        <v>70</v>
      </c>
      <c r="I201" s="22">
        <f t="shared" si="29"/>
        <v>350</v>
      </c>
      <c r="J201" s="8">
        <f t="shared" si="30"/>
        <v>2.6644915715062534</v>
      </c>
      <c r="K201" s="9">
        <f t="shared" si="31"/>
        <v>13188000</v>
      </c>
      <c r="L201" s="9">
        <f t="shared" si="32"/>
        <v>188400</v>
      </c>
      <c r="M201" s="10">
        <f t="shared" si="33"/>
        <v>21112000</v>
      </c>
      <c r="N201" s="11">
        <f t="shared" si="34"/>
        <v>60320</v>
      </c>
      <c r="O201" s="26">
        <f t="shared" si="35"/>
        <v>34300000</v>
      </c>
    </row>
    <row r="202" spans="1:15">
      <c r="A202" s="40" t="s">
        <v>17711</v>
      </c>
      <c r="B202" s="20">
        <f>VLOOKUP(A202,TypeIDs!B:C,2,FALSE)</f>
        <v>31408</v>
      </c>
      <c r="C202" s="19">
        <v>1010000</v>
      </c>
      <c r="D202" s="15">
        <f>INDEX(MARKET_INPUT[Column1.price],MATCH(B202,MARKET_INPUT[Column1.type_id]))</f>
        <v>3104000</v>
      </c>
      <c r="E202" s="21">
        <f>VLOOKUP(B202,TypeIDs!C:D,2,FALSE)</f>
        <v>10</v>
      </c>
      <c r="F202" s="16">
        <v>1</v>
      </c>
      <c r="G202" s="18">
        <f t="shared" si="36"/>
        <v>225</v>
      </c>
      <c r="H202" s="23">
        <f t="shared" si="37"/>
        <v>7</v>
      </c>
      <c r="I202" s="22">
        <f t="shared" si="29"/>
        <v>70</v>
      </c>
      <c r="J202" s="8">
        <f t="shared" si="30"/>
        <v>3.0732673267326733</v>
      </c>
      <c r="K202" s="9">
        <f t="shared" si="31"/>
        <v>7133000</v>
      </c>
      <c r="L202" s="9">
        <f t="shared" si="32"/>
        <v>1019000</v>
      </c>
      <c r="M202" s="10">
        <f t="shared" si="33"/>
        <v>14595000</v>
      </c>
      <c r="N202" s="11">
        <f t="shared" si="34"/>
        <v>208500</v>
      </c>
      <c r="O202" s="26">
        <f t="shared" si="35"/>
        <v>21728000</v>
      </c>
    </row>
    <row r="203" spans="1:15">
      <c r="A203" s="31" t="s">
        <v>17669</v>
      </c>
      <c r="B203" s="20">
        <f>VLOOKUP(A203,TypeIDs!B:C,2,FALSE)</f>
        <v>31366</v>
      </c>
      <c r="C203" s="19">
        <v>19090000</v>
      </c>
      <c r="D203" s="15">
        <f>INDEX(MARKET_INPUT[Column1.price],MATCH(B203,MARKET_INPUT[Column1.type_id]))</f>
        <v>27990000</v>
      </c>
      <c r="E203" s="21">
        <f>VLOOKUP(B203,TypeIDs!C:D,2,FALSE)</f>
        <v>10</v>
      </c>
      <c r="F203" s="16">
        <v>4</v>
      </c>
      <c r="G203" s="18">
        <f t="shared" si="36"/>
        <v>15304</v>
      </c>
      <c r="H203" s="23">
        <f t="shared" si="37"/>
        <v>28</v>
      </c>
      <c r="I203" s="22">
        <f t="shared" si="29"/>
        <v>280</v>
      </c>
      <c r="J203" s="8">
        <f t="shared" si="30"/>
        <v>1.466212676794133</v>
      </c>
      <c r="K203" s="9">
        <f t="shared" si="31"/>
        <v>534772000</v>
      </c>
      <c r="L203" s="9">
        <f t="shared" si="32"/>
        <v>19099000</v>
      </c>
      <c r="M203" s="10">
        <f t="shared" si="33"/>
        <v>248948000</v>
      </c>
      <c r="N203" s="11">
        <f t="shared" si="34"/>
        <v>889100</v>
      </c>
      <c r="O203" s="26">
        <f t="shared" si="35"/>
        <v>783720000</v>
      </c>
    </row>
    <row r="204" spans="1:15">
      <c r="A204" s="31" t="s">
        <v>17681</v>
      </c>
      <c r="B204" s="20">
        <f>VLOOKUP(A204,TypeIDs!B:C,2,FALSE)</f>
        <v>31378</v>
      </c>
      <c r="C204" s="19">
        <v>7995000</v>
      </c>
      <c r="D204" s="15">
        <f>INDEX(MARKET_INPUT[Column1.price],MATCH(B204,MARKET_INPUT[Column1.type_id]))</f>
        <v>10790000</v>
      </c>
      <c r="E204" s="21">
        <f>VLOOKUP(B204,TypeIDs!C:D,2,FALSE)</f>
        <v>10</v>
      </c>
      <c r="F204" s="16">
        <v>2.5</v>
      </c>
      <c r="G204" s="18">
        <f t="shared" si="36"/>
        <v>4025</v>
      </c>
      <c r="H204" s="23">
        <f t="shared" si="37"/>
        <v>17.5</v>
      </c>
      <c r="I204" s="22">
        <f t="shared" si="29"/>
        <v>175</v>
      </c>
      <c r="J204" s="8">
        <f t="shared" si="30"/>
        <v>1.3495934959349594</v>
      </c>
      <c r="K204" s="9">
        <f t="shared" si="31"/>
        <v>140070000</v>
      </c>
      <c r="L204" s="9">
        <f t="shared" si="32"/>
        <v>8004000</v>
      </c>
      <c r="M204" s="10">
        <f t="shared" si="33"/>
        <v>48755000</v>
      </c>
      <c r="N204" s="11">
        <f t="shared" si="34"/>
        <v>278600</v>
      </c>
      <c r="O204" s="26">
        <f t="shared" si="35"/>
        <v>188825000</v>
      </c>
    </row>
    <row r="205" spans="1:15">
      <c r="A205" s="31" t="s">
        <v>17661</v>
      </c>
      <c r="B205" s="20">
        <f>VLOOKUP(A205,TypeIDs!B:C,2,FALSE)</f>
        <v>31358</v>
      </c>
      <c r="C205" s="19">
        <v>525000</v>
      </c>
      <c r="D205" s="15">
        <f>INDEX(MARKET_INPUT[Column1.price],MATCH(B205,MARKET_INPUT[Column1.type_id]))</f>
        <v>740000</v>
      </c>
      <c r="E205" s="21">
        <f>VLOOKUP(B205,TypeIDs!C:D,2,FALSE)</f>
        <v>5</v>
      </c>
      <c r="F205" s="16">
        <v>4</v>
      </c>
      <c r="G205" s="18">
        <f t="shared" si="36"/>
        <v>442</v>
      </c>
      <c r="H205" s="23">
        <f t="shared" si="37"/>
        <v>28</v>
      </c>
      <c r="I205" s="22">
        <f t="shared" si="29"/>
        <v>140</v>
      </c>
      <c r="J205" s="8">
        <f t="shared" si="30"/>
        <v>1.4095238095238096</v>
      </c>
      <c r="K205" s="9">
        <f t="shared" si="31"/>
        <v>14826000</v>
      </c>
      <c r="L205" s="9">
        <f t="shared" si="32"/>
        <v>529500</v>
      </c>
      <c r="M205" s="10">
        <f t="shared" si="33"/>
        <v>5894000</v>
      </c>
      <c r="N205" s="11">
        <f t="shared" si="34"/>
        <v>42100</v>
      </c>
      <c r="O205" s="26">
        <f t="shared" si="35"/>
        <v>20720000</v>
      </c>
    </row>
    <row r="206" spans="1:15">
      <c r="A206" s="31" t="s">
        <v>14309</v>
      </c>
      <c r="B206" s="20">
        <f>VLOOKUP(A206,TypeIDs!B:C,2,FALSE)</f>
        <v>26929</v>
      </c>
      <c r="C206" s="19">
        <v>48960</v>
      </c>
      <c r="D206" s="15">
        <f>INDEX(MARKET_INPUT[Column1.price],MATCH(B206,MARKET_INPUT[Column1.type_id]))</f>
        <v>217700</v>
      </c>
      <c r="E206" s="21">
        <f>VLOOKUP(B206,TypeIDs!C:D,2,FALSE)</f>
        <v>5</v>
      </c>
      <c r="F206" s="16">
        <v>4</v>
      </c>
      <c r="G206" s="18">
        <f t="shared" si="36"/>
        <v>61.167999999999999</v>
      </c>
      <c r="H206" s="23">
        <f t="shared" si="37"/>
        <v>28</v>
      </c>
      <c r="I206" s="22">
        <f t="shared" si="29"/>
        <v>140</v>
      </c>
      <c r="J206" s="8">
        <f t="shared" si="30"/>
        <v>4.4464869281045756</v>
      </c>
      <c r="K206" s="9">
        <f t="shared" si="31"/>
        <v>1496880</v>
      </c>
      <c r="L206" s="9">
        <f t="shared" si="32"/>
        <v>53460</v>
      </c>
      <c r="M206" s="10">
        <f t="shared" si="33"/>
        <v>4598720</v>
      </c>
      <c r="N206" s="11">
        <f t="shared" si="34"/>
        <v>32848</v>
      </c>
      <c r="O206" s="26">
        <f t="shared" si="35"/>
        <v>6095600</v>
      </c>
    </row>
    <row r="207" spans="1:15">
      <c r="A207" s="31" t="s">
        <v>17667</v>
      </c>
      <c r="B207" s="20">
        <f>VLOOKUP(A207,TypeIDs!B:C,2,FALSE)</f>
        <v>31364</v>
      </c>
      <c r="C207" s="19">
        <v>2945000</v>
      </c>
      <c r="D207" s="15">
        <f>INDEX(MARKET_INPUT[Column1.price],MATCH(B207,MARKET_INPUT[Column1.type_id]))</f>
        <v>3984000</v>
      </c>
      <c r="E207" s="21">
        <f>VLOOKUP(B207,TypeIDs!C:D,2,FALSE)</f>
        <v>5</v>
      </c>
      <c r="F207" s="16">
        <v>3</v>
      </c>
      <c r="G207" s="18">
        <f t="shared" si="36"/>
        <v>1786</v>
      </c>
      <c r="H207" s="23">
        <f t="shared" si="37"/>
        <v>21</v>
      </c>
      <c r="I207" s="22">
        <f t="shared" si="29"/>
        <v>105</v>
      </c>
      <c r="J207" s="8">
        <f t="shared" si="30"/>
        <v>1.3528013582342955</v>
      </c>
      <c r="K207" s="9">
        <f t="shared" si="31"/>
        <v>61939500</v>
      </c>
      <c r="L207" s="9">
        <f t="shared" si="32"/>
        <v>2949500</v>
      </c>
      <c r="M207" s="10">
        <f t="shared" si="33"/>
        <v>21724500</v>
      </c>
      <c r="N207" s="11">
        <f t="shared" si="34"/>
        <v>206900</v>
      </c>
      <c r="O207" s="26">
        <f t="shared" si="35"/>
        <v>83664000</v>
      </c>
    </row>
    <row r="208" spans="1:15">
      <c r="A208" s="31" t="s">
        <v>17903</v>
      </c>
      <c r="B208" s="20">
        <f>VLOOKUP(A208,TypeIDs!B:C,2,FALSE)</f>
        <v>31600</v>
      </c>
      <c r="C208" s="19">
        <v>824000</v>
      </c>
      <c r="D208" s="15">
        <f>INDEX(MARKET_INPUT[Column1.price],MATCH(B208,MARKET_INPUT[Column1.type_id]))</f>
        <v>1425000</v>
      </c>
      <c r="E208" s="21">
        <f>VLOOKUP(B208,TypeIDs!C:D,2,FALSE)</f>
        <v>10</v>
      </c>
      <c r="F208" s="16">
        <v>5</v>
      </c>
      <c r="G208" s="18">
        <f t="shared" si="36"/>
        <v>859</v>
      </c>
      <c r="H208" s="23">
        <f t="shared" si="37"/>
        <v>35</v>
      </c>
      <c r="I208" s="22">
        <f t="shared" si="29"/>
        <v>350</v>
      </c>
      <c r="J208" s="8">
        <f t="shared" si="30"/>
        <v>1.729368932038835</v>
      </c>
      <c r="K208" s="9">
        <f t="shared" si="31"/>
        <v>29155000</v>
      </c>
      <c r="L208" s="9">
        <f t="shared" si="32"/>
        <v>833000</v>
      </c>
      <c r="M208" s="10">
        <f t="shared" si="33"/>
        <v>20720000</v>
      </c>
      <c r="N208" s="11">
        <f t="shared" si="34"/>
        <v>59200</v>
      </c>
      <c r="O208" s="26">
        <f t="shared" si="35"/>
        <v>49875000</v>
      </c>
    </row>
    <row r="209" spans="1:15">
      <c r="A209" s="31" t="s">
        <v>17913</v>
      </c>
      <c r="B209" s="20">
        <f>VLOOKUP(A209,TypeIDs!B:C,2,FALSE)</f>
        <v>31610</v>
      </c>
      <c r="C209" s="19">
        <v>988800</v>
      </c>
      <c r="D209" s="15">
        <f>INDEX(MARKET_INPUT[Column1.price],MATCH(B209,MARKET_INPUT[Column1.type_id]))</f>
        <v>1855000</v>
      </c>
      <c r="E209" s="21">
        <f>VLOOKUP(B209,TypeIDs!C:D,2,FALSE)</f>
        <v>10</v>
      </c>
      <c r="F209" s="16">
        <v>4</v>
      </c>
      <c r="G209" s="18">
        <f t="shared" si="36"/>
        <v>823.04</v>
      </c>
      <c r="H209" s="23">
        <f t="shared" si="37"/>
        <v>28</v>
      </c>
      <c r="I209" s="22">
        <f t="shared" si="29"/>
        <v>280</v>
      </c>
      <c r="J209" s="8">
        <f t="shared" si="30"/>
        <v>1.8760113268608414</v>
      </c>
      <c r="K209" s="9">
        <f t="shared" si="31"/>
        <v>27938400</v>
      </c>
      <c r="L209" s="9">
        <f t="shared" si="32"/>
        <v>997800</v>
      </c>
      <c r="M209" s="10">
        <f t="shared" si="33"/>
        <v>24001600</v>
      </c>
      <c r="N209" s="11">
        <f t="shared" si="34"/>
        <v>85720</v>
      </c>
      <c r="O209" s="26">
        <f t="shared" si="35"/>
        <v>51940000</v>
      </c>
    </row>
    <row r="210" spans="1:15">
      <c r="A210" s="40" t="s">
        <v>17907</v>
      </c>
      <c r="B210" s="20">
        <f>VLOOKUP(A210,TypeIDs!B:C,2,FALSE)</f>
        <v>31604</v>
      </c>
      <c r="C210" s="19">
        <v>2130000</v>
      </c>
      <c r="D210" s="15">
        <f>INDEX(MARKET_INPUT[Column1.price],MATCH(B210,MARKET_INPUT[Column1.type_id]))</f>
        <v>2288000</v>
      </c>
      <c r="E210" s="21">
        <f>VLOOKUP(B210,TypeIDs!C:D,2,FALSE)</f>
        <v>5</v>
      </c>
      <c r="F210" s="16">
        <v>1</v>
      </c>
      <c r="G210" s="18">
        <f t="shared" si="36"/>
        <v>439</v>
      </c>
      <c r="H210" s="23">
        <f t="shared" si="37"/>
        <v>7</v>
      </c>
      <c r="I210" s="22">
        <f t="shared" si="29"/>
        <v>35</v>
      </c>
      <c r="J210" s="8">
        <f t="shared" si="30"/>
        <v>1.0741784037558686</v>
      </c>
      <c r="K210" s="9">
        <f t="shared" si="31"/>
        <v>14941500</v>
      </c>
      <c r="L210" s="9">
        <f t="shared" si="32"/>
        <v>2134500</v>
      </c>
      <c r="M210" s="10">
        <f t="shared" si="33"/>
        <v>1074500</v>
      </c>
      <c r="N210" s="11">
        <f t="shared" si="34"/>
        <v>30700</v>
      </c>
      <c r="O210" s="26">
        <f t="shared" si="35"/>
        <v>16016000</v>
      </c>
    </row>
    <row r="211" spans="1:15">
      <c r="A211" s="31" t="s">
        <v>18692</v>
      </c>
      <c r="B211" s="20">
        <f>VLOOKUP(A211,TypeIDs!B:C,2,FALSE)</f>
        <v>32819</v>
      </c>
      <c r="C211" s="19">
        <v>368300</v>
      </c>
      <c r="D211" s="15">
        <f>INDEX(MARKET_INPUT[Column1.price],MATCH(B211,MARKET_INPUT[Column1.type_id]))</f>
        <v>900000</v>
      </c>
      <c r="E211" s="21">
        <f>VLOOKUP(B211,TypeIDs!C:D,2,FALSE)</f>
        <v>10</v>
      </c>
      <c r="F211" s="16">
        <v>3</v>
      </c>
      <c r="G211" s="18">
        <f t="shared" si="36"/>
        <v>249.98</v>
      </c>
      <c r="H211" s="23">
        <f t="shared" si="37"/>
        <v>21</v>
      </c>
      <c r="I211" s="22">
        <f t="shared" si="29"/>
        <v>210</v>
      </c>
      <c r="J211" s="8">
        <f t="shared" si="30"/>
        <v>2.4436600597339124</v>
      </c>
      <c r="K211" s="9">
        <f t="shared" si="31"/>
        <v>7923300</v>
      </c>
      <c r="L211" s="9">
        <f t="shared" si="32"/>
        <v>377300</v>
      </c>
      <c r="M211" s="10">
        <f t="shared" si="33"/>
        <v>10976700</v>
      </c>
      <c r="N211" s="11">
        <f t="shared" si="34"/>
        <v>52270</v>
      </c>
      <c r="O211" s="26">
        <f t="shared" si="35"/>
        <v>18900000</v>
      </c>
    </row>
    <row r="212" spans="1:15">
      <c r="A212" s="31" t="s">
        <v>18690</v>
      </c>
      <c r="B212" s="20">
        <f>VLOOKUP(A212,TypeIDs!B:C,2,FALSE)</f>
        <v>32817</v>
      </c>
      <c r="C212" s="19">
        <v>443900</v>
      </c>
      <c r="D212" s="15">
        <f>INDEX(MARKET_INPUT[Column1.price],MATCH(B212,MARKET_INPUT[Column1.type_id]))</f>
        <v>2397000</v>
      </c>
      <c r="E212" s="21">
        <f>VLOOKUP(B212,TypeIDs!C:D,2,FALSE)</f>
        <v>10</v>
      </c>
      <c r="F212" s="16">
        <v>1.5</v>
      </c>
      <c r="G212" s="18">
        <f t="shared" si="36"/>
        <v>157.66999999999999</v>
      </c>
      <c r="H212" s="23">
        <f t="shared" si="37"/>
        <v>10.5</v>
      </c>
      <c r="I212" s="22">
        <f t="shared" si="29"/>
        <v>105</v>
      </c>
      <c r="J212" s="8">
        <f t="shared" si="30"/>
        <v>5.3998648344221669</v>
      </c>
      <c r="K212" s="9">
        <f t="shared" si="31"/>
        <v>4755450</v>
      </c>
      <c r="L212" s="9">
        <f t="shared" si="32"/>
        <v>452900</v>
      </c>
      <c r="M212" s="10">
        <f t="shared" si="33"/>
        <v>20413050</v>
      </c>
      <c r="N212" s="11">
        <f t="shared" si="34"/>
        <v>194410</v>
      </c>
      <c r="O212" s="26">
        <f t="shared" si="35"/>
        <v>25168500</v>
      </c>
    </row>
    <row r="213" spans="1:15">
      <c r="A213" s="31" t="s">
        <v>17398</v>
      </c>
      <c r="B213" s="20">
        <f>VLOOKUP(A213,TypeIDs!B:C,2,FALSE)</f>
        <v>31085</v>
      </c>
      <c r="C213" s="19">
        <v>1644000</v>
      </c>
      <c r="D213" s="15">
        <f>INDEX(MARKET_INPUT[Column1.price],MATCH(B213,MARKET_INPUT[Column1.type_id]))</f>
        <v>1999000</v>
      </c>
      <c r="E213" s="21">
        <f>VLOOKUP(B213,TypeIDs!C:D,2,FALSE)</f>
        <v>10</v>
      </c>
      <c r="F213" s="16">
        <v>1</v>
      </c>
      <c r="G213" s="18">
        <f t="shared" si="36"/>
        <v>351.8</v>
      </c>
      <c r="H213" s="23">
        <f t="shared" si="37"/>
        <v>7</v>
      </c>
      <c r="I213" s="22">
        <f t="shared" si="29"/>
        <v>70</v>
      </c>
      <c r="J213" s="8">
        <f t="shared" si="30"/>
        <v>1.2159367396593674</v>
      </c>
      <c r="K213" s="9">
        <f t="shared" si="31"/>
        <v>11571000</v>
      </c>
      <c r="L213" s="9">
        <f t="shared" si="32"/>
        <v>1653000</v>
      </c>
      <c r="M213" s="10">
        <f t="shared" si="33"/>
        <v>2422000</v>
      </c>
      <c r="N213" s="11">
        <f t="shared" si="34"/>
        <v>34600</v>
      </c>
      <c r="O213" s="26">
        <f t="shared" si="35"/>
        <v>13993000</v>
      </c>
    </row>
    <row r="214" spans="1:15">
      <c r="A214" s="31" t="s">
        <v>17404</v>
      </c>
      <c r="B214" s="20">
        <f>VLOOKUP(A214,TypeIDs!B:C,2,FALSE)</f>
        <v>31091</v>
      </c>
      <c r="C214" s="19">
        <v>29490000</v>
      </c>
      <c r="D214" s="15">
        <f>INDEX(MARKET_INPUT[Column1.price],MATCH(B214,MARKET_INPUT[Column1.type_id]))</f>
        <v>31630000</v>
      </c>
      <c r="E214" s="21">
        <f>VLOOKUP(B214,TypeIDs!C:D,2,FALSE)</f>
        <v>10</v>
      </c>
      <c r="F214" s="16">
        <v>1</v>
      </c>
      <c r="G214" s="18">
        <f t="shared" si="36"/>
        <v>5921</v>
      </c>
      <c r="H214" s="23">
        <f t="shared" si="37"/>
        <v>7</v>
      </c>
      <c r="I214" s="22">
        <f t="shared" si="29"/>
        <v>70</v>
      </c>
      <c r="J214" s="8">
        <f t="shared" si="30"/>
        <v>1.072566971854866</v>
      </c>
      <c r="K214" s="9">
        <f t="shared" si="31"/>
        <v>206493000</v>
      </c>
      <c r="L214" s="9">
        <f t="shared" si="32"/>
        <v>29499000</v>
      </c>
      <c r="M214" s="10">
        <f t="shared" si="33"/>
        <v>14917000</v>
      </c>
      <c r="N214" s="11">
        <f t="shared" si="34"/>
        <v>213100</v>
      </c>
      <c r="O214" s="26">
        <f t="shared" si="35"/>
        <v>221410000</v>
      </c>
    </row>
    <row r="215" spans="1:15">
      <c r="A215" s="31" t="s">
        <v>17396</v>
      </c>
      <c r="B215" s="20">
        <f>VLOOKUP(A215,TypeIDs!B:C,2,FALSE)</f>
        <v>31083</v>
      </c>
      <c r="C215" s="19">
        <v>426500</v>
      </c>
      <c r="D215" s="15">
        <f>INDEX(MARKET_INPUT[Column1.price],MATCH(B215,MARKET_INPUT[Column1.type_id]))</f>
        <v>994300</v>
      </c>
      <c r="E215" s="21">
        <f>VLOOKUP(B215,TypeIDs!C:D,2,FALSE)</f>
        <v>5</v>
      </c>
      <c r="F215" s="16">
        <v>2.5</v>
      </c>
      <c r="G215" s="18">
        <f t="shared" si="36"/>
        <v>230.75</v>
      </c>
      <c r="H215" s="23">
        <f t="shared" si="37"/>
        <v>17.5</v>
      </c>
      <c r="I215" s="22">
        <f t="shared" si="29"/>
        <v>87.5</v>
      </c>
      <c r="J215" s="8">
        <f t="shared" si="30"/>
        <v>2.3313012895662366</v>
      </c>
      <c r="K215" s="9">
        <f t="shared" si="31"/>
        <v>7542500</v>
      </c>
      <c r="L215" s="9">
        <f t="shared" si="32"/>
        <v>431000</v>
      </c>
      <c r="M215" s="10">
        <f t="shared" si="33"/>
        <v>9857750</v>
      </c>
      <c r="N215" s="11">
        <f t="shared" si="34"/>
        <v>112660</v>
      </c>
      <c r="O215" s="26">
        <f t="shared" si="35"/>
        <v>17400250</v>
      </c>
    </row>
    <row r="216" spans="1:15">
      <c r="A216" s="31" t="s">
        <v>17517</v>
      </c>
      <c r="B216" s="20">
        <f>VLOOKUP(A216,TypeIDs!B:C,2,FALSE)</f>
        <v>31213</v>
      </c>
      <c r="C216" s="19">
        <v>28400</v>
      </c>
      <c r="D216" s="15">
        <f>INDEX(MARKET_INPUT[Column1.price],MATCH(B216,MARKET_INPUT[Column1.type_id]))</f>
        <v>154000</v>
      </c>
      <c r="E216" s="21">
        <f>VLOOKUP(B216,TypeIDs!C:D,2,FALSE)</f>
        <v>5</v>
      </c>
      <c r="F216" s="16">
        <v>3</v>
      </c>
      <c r="G216" s="18">
        <f t="shared" si="36"/>
        <v>36.04</v>
      </c>
      <c r="H216" s="23">
        <f t="shared" si="37"/>
        <v>21</v>
      </c>
      <c r="I216" s="22">
        <f t="shared" si="29"/>
        <v>105</v>
      </c>
      <c r="J216" s="8">
        <f t="shared" si="30"/>
        <v>5.422535211267606</v>
      </c>
      <c r="K216" s="9">
        <f t="shared" si="31"/>
        <v>690900</v>
      </c>
      <c r="L216" s="9">
        <f t="shared" si="32"/>
        <v>32900</v>
      </c>
      <c r="M216" s="10">
        <f t="shared" si="33"/>
        <v>2543100</v>
      </c>
      <c r="N216" s="11">
        <f t="shared" si="34"/>
        <v>24220</v>
      </c>
      <c r="O216" s="26">
        <f t="shared" si="35"/>
        <v>3234000</v>
      </c>
    </row>
    <row r="217" spans="1:15">
      <c r="A217" s="31" t="s">
        <v>13620</v>
      </c>
      <c r="B217" s="20">
        <f>VLOOKUP(A217,TypeIDs!B:C,2,FALSE)</f>
        <v>26088</v>
      </c>
      <c r="C217" s="19">
        <v>3386000</v>
      </c>
      <c r="D217" s="15">
        <f>INDEX(MARKET_INPUT[Column1.price],MATCH(B217,MARKET_INPUT[Column1.type_id]))</f>
        <v>4316000</v>
      </c>
      <c r="E217" s="21">
        <f>VLOOKUP(B217,TypeIDs!C:D,2,FALSE)</f>
        <v>20</v>
      </c>
      <c r="F217" s="16">
        <v>1.5</v>
      </c>
      <c r="G217" s="18">
        <f t="shared" si="36"/>
        <v>1060.3</v>
      </c>
      <c r="H217" s="23">
        <f t="shared" si="37"/>
        <v>10.5</v>
      </c>
      <c r="I217" s="22">
        <f t="shared" si="29"/>
        <v>210</v>
      </c>
      <c r="J217" s="8">
        <f t="shared" si="30"/>
        <v>1.2746603662138216</v>
      </c>
      <c r="K217" s="9">
        <f t="shared" si="31"/>
        <v>35742000</v>
      </c>
      <c r="L217" s="9">
        <f t="shared" si="32"/>
        <v>3404000</v>
      </c>
      <c r="M217" s="10">
        <f t="shared" si="33"/>
        <v>9576000</v>
      </c>
      <c r="N217" s="11">
        <f t="shared" si="34"/>
        <v>45600</v>
      </c>
      <c r="O217" s="26">
        <f t="shared" si="35"/>
        <v>45318000</v>
      </c>
    </row>
    <row r="218" spans="1:15">
      <c r="A218" s="31" t="s">
        <v>18093</v>
      </c>
      <c r="B218" s="20">
        <f>VLOOKUP(A218,TypeIDs!B:C,2,FALSE)</f>
        <v>31790</v>
      </c>
      <c r="C218" s="19">
        <v>796800</v>
      </c>
      <c r="D218" s="15">
        <f>INDEX(MARKET_INPUT[Column1.price],MATCH(B218,MARKET_INPUT[Column1.type_id]))</f>
        <v>1375000</v>
      </c>
      <c r="E218" s="21">
        <f>VLOOKUP(B218,TypeIDs!C:D,2,FALSE)</f>
        <v>10</v>
      </c>
      <c r="F218" s="16">
        <v>21</v>
      </c>
      <c r="G218" s="18">
        <f t="shared" si="36"/>
        <v>3429.56</v>
      </c>
      <c r="H218" s="23">
        <f t="shared" si="37"/>
        <v>147</v>
      </c>
      <c r="I218" s="22">
        <f t="shared" si="29"/>
        <v>1470</v>
      </c>
      <c r="J218" s="8">
        <f t="shared" si="30"/>
        <v>1.7256526104417671</v>
      </c>
      <c r="K218" s="9">
        <f t="shared" si="31"/>
        <v>118452600</v>
      </c>
      <c r="L218" s="9">
        <f t="shared" si="32"/>
        <v>805800</v>
      </c>
      <c r="M218" s="10">
        <f t="shared" si="33"/>
        <v>83672400</v>
      </c>
      <c r="N218" s="11">
        <f t="shared" si="34"/>
        <v>56920</v>
      </c>
      <c r="O218" s="26">
        <f t="shared" si="35"/>
        <v>202125000</v>
      </c>
    </row>
    <row r="219" spans="1:15">
      <c r="A219" s="31" t="s">
        <v>18021</v>
      </c>
      <c r="B219" s="20">
        <f>VLOOKUP(A219,TypeIDs!B:C,2,FALSE)</f>
        <v>31718</v>
      </c>
      <c r="C219" s="19">
        <v>75000</v>
      </c>
      <c r="D219" s="15">
        <f>INDEX(MARKET_INPUT[Column1.price],MATCH(B219,MARKET_INPUT[Column1.type_id]))</f>
        <v>399900</v>
      </c>
      <c r="E219" s="21">
        <f>VLOOKUP(B219,TypeIDs!C:D,2,FALSE)</f>
        <v>10</v>
      </c>
      <c r="F219" s="16">
        <v>5</v>
      </c>
      <c r="G219" s="18">
        <f t="shared" si="36"/>
        <v>110</v>
      </c>
      <c r="H219" s="23">
        <f t="shared" si="37"/>
        <v>35</v>
      </c>
      <c r="I219" s="22">
        <f t="shared" si="29"/>
        <v>350</v>
      </c>
      <c r="J219" s="8">
        <f t="shared" si="30"/>
        <v>5.3319999999999999</v>
      </c>
      <c r="K219" s="9">
        <f t="shared" si="31"/>
        <v>2940000</v>
      </c>
      <c r="L219" s="9">
        <f t="shared" si="32"/>
        <v>84000</v>
      </c>
      <c r="M219" s="10">
        <f t="shared" si="33"/>
        <v>11056500</v>
      </c>
      <c r="N219" s="11">
        <f t="shared" si="34"/>
        <v>31590</v>
      </c>
      <c r="O219" s="26">
        <f t="shared" si="35"/>
        <v>13996500</v>
      </c>
    </row>
    <row r="220" spans="1:15">
      <c r="A220" s="31" t="s">
        <v>18057</v>
      </c>
      <c r="B220" s="20">
        <f>VLOOKUP(A220,TypeIDs!B:C,2,FALSE)</f>
        <v>31754</v>
      </c>
      <c r="C220" s="19">
        <v>102800</v>
      </c>
      <c r="D220" s="15">
        <f>INDEX(MARKET_INPUT[Column1.price],MATCH(B220,MARKET_INPUT[Column1.type_id]))</f>
        <v>1295000</v>
      </c>
      <c r="E220" s="21">
        <f>VLOOKUP(B220,TypeIDs!C:D,2,FALSE)</f>
        <v>10</v>
      </c>
      <c r="F220" s="16">
        <v>3</v>
      </c>
      <c r="G220" s="18">
        <f t="shared" si="36"/>
        <v>90.68</v>
      </c>
      <c r="H220" s="23">
        <f t="shared" si="37"/>
        <v>21</v>
      </c>
      <c r="I220" s="22">
        <f t="shared" si="29"/>
        <v>210</v>
      </c>
      <c r="J220" s="8">
        <f t="shared" si="30"/>
        <v>12.597276264591439</v>
      </c>
      <c r="K220" s="9">
        <f t="shared" si="31"/>
        <v>2347800</v>
      </c>
      <c r="L220" s="9">
        <f t="shared" si="32"/>
        <v>111800</v>
      </c>
      <c r="M220" s="10">
        <f t="shared" si="33"/>
        <v>24847200</v>
      </c>
      <c r="N220" s="11">
        <f t="shared" si="34"/>
        <v>118320</v>
      </c>
      <c r="O220" s="26">
        <f t="shared" si="35"/>
        <v>27195000</v>
      </c>
    </row>
    <row r="221" spans="1:15">
      <c r="A221" s="31" t="s">
        <v>18099</v>
      </c>
      <c r="B221" s="20">
        <f>VLOOKUP(A221,TypeIDs!B:C,2,FALSE)</f>
        <v>31796</v>
      </c>
      <c r="C221" s="19">
        <v>18270000</v>
      </c>
      <c r="D221" s="15">
        <f>INDEX(MARKET_INPUT[Column1.price],MATCH(B221,MARKET_INPUT[Column1.type_id]))</f>
        <v>23190000</v>
      </c>
      <c r="E221" s="21">
        <f>VLOOKUP(B221,TypeIDs!C:D,2,FALSE)</f>
        <v>10</v>
      </c>
      <c r="F221" s="16">
        <v>10</v>
      </c>
      <c r="G221" s="18">
        <f t="shared" si="36"/>
        <v>36590</v>
      </c>
      <c r="H221" s="23">
        <f t="shared" si="37"/>
        <v>70</v>
      </c>
      <c r="I221" s="22">
        <f t="shared" si="29"/>
        <v>700</v>
      </c>
      <c r="J221" s="8">
        <f t="shared" si="30"/>
        <v>1.2692939244663382</v>
      </c>
      <c r="K221" s="9">
        <f t="shared" si="31"/>
        <v>1279530000</v>
      </c>
      <c r="L221" s="9">
        <f t="shared" si="32"/>
        <v>18279000</v>
      </c>
      <c r="M221" s="10">
        <f t="shared" si="33"/>
        <v>343770000</v>
      </c>
      <c r="N221" s="11">
        <f t="shared" si="34"/>
        <v>491100</v>
      </c>
      <c r="O221" s="26">
        <f t="shared" si="35"/>
        <v>1623300000</v>
      </c>
    </row>
    <row r="222" spans="1:15">
      <c r="A222" s="31" t="s">
        <v>18027</v>
      </c>
      <c r="B222" s="20">
        <f>VLOOKUP(A222,TypeIDs!B:C,2,FALSE)</f>
        <v>31724</v>
      </c>
      <c r="C222" s="19">
        <v>3589000</v>
      </c>
      <c r="D222" s="15">
        <f>INDEX(MARKET_INPUT[Column1.price],MATCH(B222,MARKET_INPUT[Column1.type_id]))</f>
        <v>5996000</v>
      </c>
      <c r="E222" s="21">
        <f>VLOOKUP(B222,TypeIDs!C:D,2,FALSE)</f>
        <v>10</v>
      </c>
      <c r="F222" s="16">
        <v>8</v>
      </c>
      <c r="G222" s="18">
        <f t="shared" si="36"/>
        <v>5786.4</v>
      </c>
      <c r="H222" s="23">
        <f t="shared" si="37"/>
        <v>56</v>
      </c>
      <c r="I222" s="22">
        <f t="shared" si="29"/>
        <v>560</v>
      </c>
      <c r="J222" s="8">
        <f t="shared" si="30"/>
        <v>1.6706603510727223</v>
      </c>
      <c r="K222" s="9">
        <f t="shared" si="31"/>
        <v>201488000</v>
      </c>
      <c r="L222" s="9">
        <f t="shared" si="32"/>
        <v>3598000</v>
      </c>
      <c r="M222" s="10">
        <f t="shared" si="33"/>
        <v>134288000</v>
      </c>
      <c r="N222" s="11">
        <f t="shared" si="34"/>
        <v>239800</v>
      </c>
      <c r="O222" s="26">
        <f t="shared" si="35"/>
        <v>335776000</v>
      </c>
    </row>
    <row r="223" spans="1:15">
      <c r="A223" s="31" t="s">
        <v>18063</v>
      </c>
      <c r="B223" s="20">
        <f>VLOOKUP(A223,TypeIDs!B:C,2,FALSE)</f>
        <v>31760</v>
      </c>
      <c r="C223" s="19">
        <v>3598000</v>
      </c>
      <c r="D223" s="15">
        <f>INDEX(MARKET_INPUT[Column1.price],MATCH(B223,MARKET_INPUT[Column1.type_id]))</f>
        <v>2775000</v>
      </c>
      <c r="E223" s="21">
        <f>VLOOKUP(B223,TypeIDs!C:D,2,FALSE)</f>
        <v>10</v>
      </c>
      <c r="F223" s="16">
        <v>2</v>
      </c>
      <c r="G223" s="18">
        <f t="shared" si="36"/>
        <v>1465.2</v>
      </c>
      <c r="H223" s="23">
        <f t="shared" si="37"/>
        <v>14</v>
      </c>
      <c r="I223" s="22">
        <f t="shared" si="29"/>
        <v>140</v>
      </c>
      <c r="J223" s="8">
        <f t="shared" si="30"/>
        <v>0.77126181211784328</v>
      </c>
      <c r="K223" s="9">
        <f t="shared" si="31"/>
        <v>50498000</v>
      </c>
      <c r="L223" s="9">
        <f t="shared" si="32"/>
        <v>3607000</v>
      </c>
      <c r="M223" s="10">
        <f t="shared" si="33"/>
        <v>-11648000</v>
      </c>
      <c r="N223" s="11">
        <f t="shared" si="34"/>
        <v>-83200</v>
      </c>
      <c r="O223" s="26">
        <f t="shared" si="35"/>
        <v>38850000</v>
      </c>
    </row>
    <row r="224" spans="1:15">
      <c r="A224" s="31" t="s">
        <v>18091</v>
      </c>
      <c r="B224" s="20">
        <f>VLOOKUP(A224,TypeIDs!B:C,2,FALSE)</f>
        <v>31788</v>
      </c>
      <c r="C224" s="19">
        <v>176200</v>
      </c>
      <c r="D224" s="15">
        <f>INDEX(MARKET_INPUT[Column1.price],MATCH(B224,MARKET_INPUT[Column1.type_id]))</f>
        <v>650000</v>
      </c>
      <c r="E224" s="21">
        <f>VLOOKUP(B224,TypeIDs!C:D,2,FALSE)</f>
        <v>5</v>
      </c>
      <c r="F224" s="16">
        <v>5</v>
      </c>
      <c r="G224" s="18">
        <f t="shared" si="36"/>
        <v>201.2</v>
      </c>
      <c r="H224" s="23">
        <f t="shared" si="37"/>
        <v>35</v>
      </c>
      <c r="I224" s="22">
        <f t="shared" si="29"/>
        <v>175</v>
      </c>
      <c r="J224" s="8">
        <f t="shared" si="30"/>
        <v>3.6889897843359818</v>
      </c>
      <c r="K224" s="9">
        <f t="shared" si="31"/>
        <v>6324500</v>
      </c>
      <c r="L224" s="9">
        <f t="shared" si="32"/>
        <v>180700</v>
      </c>
      <c r="M224" s="10">
        <f t="shared" si="33"/>
        <v>16425500</v>
      </c>
      <c r="N224" s="11">
        <f t="shared" si="34"/>
        <v>93860</v>
      </c>
      <c r="O224" s="26">
        <f t="shared" si="35"/>
        <v>22750000</v>
      </c>
    </row>
    <row r="225" spans="1:15">
      <c r="A225" s="31" t="s">
        <v>18019</v>
      </c>
      <c r="B225" s="20">
        <f>VLOOKUP(A225,TypeIDs!B:C,2,FALSE)</f>
        <v>31716</v>
      </c>
      <c r="C225" s="19">
        <v>39800</v>
      </c>
      <c r="D225" s="15">
        <f>INDEX(MARKET_INPUT[Column1.price],MATCH(B225,MARKET_INPUT[Column1.type_id]))</f>
        <v>100000</v>
      </c>
      <c r="E225" s="21">
        <f>VLOOKUP(B225,TypeIDs!C:D,2,FALSE)</f>
        <v>5</v>
      </c>
      <c r="F225" s="16">
        <v>2</v>
      </c>
      <c r="G225" s="18">
        <f t="shared" si="36"/>
        <v>31.92</v>
      </c>
      <c r="H225" s="23">
        <f t="shared" si="37"/>
        <v>14</v>
      </c>
      <c r="I225" s="22">
        <f t="shared" si="29"/>
        <v>70</v>
      </c>
      <c r="J225" s="8">
        <f t="shared" si="30"/>
        <v>2.512562814070352</v>
      </c>
      <c r="K225" s="9">
        <f t="shared" si="31"/>
        <v>620200</v>
      </c>
      <c r="L225" s="9">
        <f t="shared" si="32"/>
        <v>44300</v>
      </c>
      <c r="M225" s="10">
        <f t="shared" si="33"/>
        <v>779800</v>
      </c>
      <c r="N225" s="11">
        <f t="shared" si="34"/>
        <v>11140</v>
      </c>
      <c r="O225" s="26">
        <f t="shared" si="35"/>
        <v>1400000</v>
      </c>
    </row>
    <row r="226" spans="1:15">
      <c r="A226" s="31" t="s">
        <v>18097</v>
      </c>
      <c r="B226" s="20">
        <f>VLOOKUP(A226,TypeIDs!B:C,2,FALSE)</f>
        <v>31794</v>
      </c>
      <c r="C226" s="19">
        <v>5737000</v>
      </c>
      <c r="D226" s="15">
        <f>INDEX(MARKET_INPUT[Column1.price],MATCH(B226,MARKET_INPUT[Column1.type_id]))</f>
        <v>8989000</v>
      </c>
      <c r="E226" s="21">
        <f>VLOOKUP(B226,TypeIDs!C:D,2,FALSE)</f>
        <v>5</v>
      </c>
      <c r="F226" s="16">
        <v>6</v>
      </c>
      <c r="G226" s="18">
        <f t="shared" si="36"/>
        <v>6912.4</v>
      </c>
      <c r="H226" s="23">
        <f t="shared" si="37"/>
        <v>42</v>
      </c>
      <c r="I226" s="22">
        <f t="shared" si="29"/>
        <v>210</v>
      </c>
      <c r="J226" s="8">
        <f t="shared" si="30"/>
        <v>1.566846784033467</v>
      </c>
      <c r="K226" s="9">
        <f t="shared" si="31"/>
        <v>241143000</v>
      </c>
      <c r="L226" s="9">
        <f t="shared" si="32"/>
        <v>5741500</v>
      </c>
      <c r="M226" s="10">
        <f t="shared" si="33"/>
        <v>136395000</v>
      </c>
      <c r="N226" s="11">
        <f t="shared" si="34"/>
        <v>649500</v>
      </c>
      <c r="O226" s="26">
        <f t="shared" si="35"/>
        <v>377538000</v>
      </c>
    </row>
    <row r="227" spans="1:15">
      <c r="A227" s="31" t="s">
        <v>18025</v>
      </c>
      <c r="B227" s="20">
        <f>VLOOKUP(A227,TypeIDs!B:C,2,FALSE)</f>
        <v>31722</v>
      </c>
      <c r="C227" s="19">
        <v>1688000</v>
      </c>
      <c r="D227" s="15">
        <f>INDEX(MARKET_INPUT[Column1.price],MATCH(B227,MARKET_INPUT[Column1.type_id]))</f>
        <v>3450000</v>
      </c>
      <c r="E227" s="21">
        <f>VLOOKUP(B227,TypeIDs!C:D,2,FALSE)</f>
        <v>5</v>
      </c>
      <c r="F227" s="16">
        <v>4</v>
      </c>
      <c r="G227" s="18">
        <f t="shared" si="36"/>
        <v>1372.4</v>
      </c>
      <c r="H227" s="23">
        <f t="shared" si="37"/>
        <v>28</v>
      </c>
      <c r="I227" s="22">
        <f t="shared" si="29"/>
        <v>140</v>
      </c>
      <c r="J227" s="8">
        <f t="shared" si="30"/>
        <v>2.0438388625592419</v>
      </c>
      <c r="K227" s="9">
        <f t="shared" si="31"/>
        <v>47390000</v>
      </c>
      <c r="L227" s="9">
        <f t="shared" si="32"/>
        <v>1692500</v>
      </c>
      <c r="M227" s="10">
        <f t="shared" si="33"/>
        <v>49210000</v>
      </c>
      <c r="N227" s="11">
        <f t="shared" si="34"/>
        <v>351500</v>
      </c>
      <c r="O227" s="26">
        <f t="shared" si="35"/>
        <v>96600000</v>
      </c>
    </row>
    <row r="228" spans="1:15">
      <c r="A228" s="31" t="s">
        <v>17579</v>
      </c>
      <c r="B228" s="20">
        <f>VLOOKUP(A228,TypeIDs!B:C,2,FALSE)</f>
        <v>31276</v>
      </c>
      <c r="C228" s="19">
        <v>705900</v>
      </c>
      <c r="D228" s="15">
        <f>INDEX(MARKET_INPUT[Column1.price],MATCH(B228,MARKET_INPUT[Column1.type_id]))</f>
        <v>2500000</v>
      </c>
      <c r="E228" s="21">
        <f>VLOOKUP(B228,TypeIDs!C:D,2,FALSE)</f>
        <v>10</v>
      </c>
      <c r="F228" s="16">
        <v>4</v>
      </c>
      <c r="G228" s="18">
        <f t="shared" si="36"/>
        <v>596.72</v>
      </c>
      <c r="H228" s="23">
        <f t="shared" si="37"/>
        <v>28</v>
      </c>
      <c r="I228" s="22">
        <f t="shared" si="29"/>
        <v>280</v>
      </c>
      <c r="J228" s="8">
        <f t="shared" si="30"/>
        <v>3.5415781272134863</v>
      </c>
      <c r="K228" s="9">
        <f t="shared" si="31"/>
        <v>20017200</v>
      </c>
      <c r="L228" s="9">
        <f t="shared" si="32"/>
        <v>714900</v>
      </c>
      <c r="M228" s="10">
        <f t="shared" si="33"/>
        <v>49982800</v>
      </c>
      <c r="N228" s="11">
        <f t="shared" si="34"/>
        <v>178510</v>
      </c>
      <c r="O228" s="26">
        <f t="shared" si="35"/>
        <v>70000000</v>
      </c>
    </row>
    <row r="229" spans="1:15">
      <c r="A229" s="13" t="s">
        <v>12464</v>
      </c>
      <c r="B229" s="20">
        <f>VLOOKUP(A229,TypeIDs!B:C,2,FALSE)</f>
        <v>24395</v>
      </c>
      <c r="C229" s="19">
        <v>338600</v>
      </c>
      <c r="D229" s="15">
        <f>INDEX(MARKET_INPUT[Column1.price],MATCH(B229,MARKET_INPUT[Column1.type_id]))</f>
        <v>693400</v>
      </c>
      <c r="E229" s="21">
        <f>VLOOKUP(B229,TypeIDs!C:D,2,FALSE)</f>
        <v>25</v>
      </c>
      <c r="F229" s="16">
        <v>5</v>
      </c>
      <c r="G229" s="18">
        <f t="shared" si="36"/>
        <v>403.6</v>
      </c>
      <c r="H229" s="23">
        <f t="shared" si="37"/>
        <v>35</v>
      </c>
      <c r="I229" s="22">
        <f t="shared" si="29"/>
        <v>875</v>
      </c>
      <c r="J229" s="8">
        <f t="shared" si="30"/>
        <v>2.0478440637920849</v>
      </c>
      <c r="K229" s="9">
        <f t="shared" si="31"/>
        <v>12638500</v>
      </c>
      <c r="L229" s="9">
        <f t="shared" si="32"/>
        <v>361100</v>
      </c>
      <c r="M229" s="10">
        <f t="shared" si="33"/>
        <v>11630500</v>
      </c>
      <c r="N229" s="11">
        <f t="shared" si="34"/>
        <v>13292</v>
      </c>
      <c r="O229" s="26">
        <f t="shared" si="35"/>
        <v>24269000</v>
      </c>
    </row>
    <row r="230" spans="1:15">
      <c r="A230" s="13" t="s">
        <v>3022</v>
      </c>
      <c r="B230" s="20">
        <f>VLOOKUP(A230,TypeIDs!B:C,2,FALSE)</f>
        <v>4405</v>
      </c>
      <c r="C230" s="19">
        <v>1136000</v>
      </c>
      <c r="D230" s="15">
        <f>INDEX(MARKET_INPUT[Column1.price],MATCH(B230,MARKET_INPUT[Column1.type_id]))</f>
        <v>1370000</v>
      </c>
      <c r="E230" s="21">
        <f>VLOOKUP(B230,TypeIDs!C:D,2,FALSE)</f>
        <v>5</v>
      </c>
      <c r="F230" s="16">
        <v>24</v>
      </c>
      <c r="G230" s="18">
        <f t="shared" si="36"/>
        <v>5534.8</v>
      </c>
      <c r="H230" s="23">
        <f t="shared" si="37"/>
        <v>168</v>
      </c>
      <c r="I230" s="22">
        <f t="shared" si="29"/>
        <v>840</v>
      </c>
      <c r="J230" s="8">
        <f t="shared" si="30"/>
        <v>1.2059859154929577</v>
      </c>
      <c r="K230" s="9">
        <f t="shared" si="31"/>
        <v>191604000</v>
      </c>
      <c r="L230" s="9">
        <f t="shared" si="32"/>
        <v>1140500</v>
      </c>
      <c r="M230" s="10">
        <f t="shared" si="33"/>
        <v>38556000</v>
      </c>
      <c r="N230" s="11">
        <f t="shared" si="34"/>
        <v>45900</v>
      </c>
      <c r="O230" s="26">
        <f t="shared" si="35"/>
        <v>230160000</v>
      </c>
    </row>
    <row r="231" spans="1:15">
      <c r="A231" s="13" t="s">
        <v>12470</v>
      </c>
      <c r="B231" s="20">
        <f>VLOOKUP(A231,TypeIDs!B:C,2,FALSE)</f>
        <v>24427</v>
      </c>
      <c r="C231" s="19">
        <v>1297000</v>
      </c>
      <c r="D231" s="15">
        <f>INDEX(MARKET_INPUT[Column1.price],MATCH(B231,MARKET_INPUT[Column1.type_id]))</f>
        <v>1942000</v>
      </c>
      <c r="E231" s="21">
        <f>VLOOKUP(B231,TypeIDs!C:D,2,FALSE)</f>
        <v>25</v>
      </c>
      <c r="F231" s="16">
        <v>4</v>
      </c>
      <c r="G231" s="18">
        <f t="shared" si="36"/>
        <v>1099.5999999999999</v>
      </c>
      <c r="H231" s="23">
        <f t="shared" si="37"/>
        <v>28</v>
      </c>
      <c r="I231" s="22">
        <f t="shared" si="29"/>
        <v>700</v>
      </c>
      <c r="J231" s="8">
        <f t="shared" si="30"/>
        <v>1.4973014649190439</v>
      </c>
      <c r="K231" s="9">
        <f t="shared" si="31"/>
        <v>36946000</v>
      </c>
      <c r="L231" s="9">
        <f t="shared" si="32"/>
        <v>1319500</v>
      </c>
      <c r="M231" s="10">
        <f t="shared" si="33"/>
        <v>17430000</v>
      </c>
      <c r="N231" s="11">
        <f t="shared" si="34"/>
        <v>24900</v>
      </c>
      <c r="O231" s="26">
        <f t="shared" si="35"/>
        <v>54376000</v>
      </c>
    </row>
    <row r="232" spans="1:15">
      <c r="A232" s="13" t="s">
        <v>12468</v>
      </c>
      <c r="B232" s="20">
        <f>VLOOKUP(A232,TypeIDs!B:C,2,FALSE)</f>
        <v>24417</v>
      </c>
      <c r="C232" s="19">
        <v>1390000</v>
      </c>
      <c r="D232" s="15">
        <f>INDEX(MARKET_INPUT[Column1.price],MATCH(B232,MARKET_INPUT[Column1.type_id]))</f>
        <v>1728000</v>
      </c>
      <c r="E232" s="21">
        <f>VLOOKUP(B232,TypeIDs!C:D,2,FALSE)</f>
        <v>5</v>
      </c>
      <c r="F232" s="16">
        <v>4</v>
      </c>
      <c r="G232" s="18">
        <f t="shared" si="36"/>
        <v>1134</v>
      </c>
      <c r="H232" s="23">
        <f t="shared" si="37"/>
        <v>28</v>
      </c>
      <c r="I232" s="22">
        <f t="shared" si="29"/>
        <v>140</v>
      </c>
      <c r="J232" s="8">
        <f t="shared" si="30"/>
        <v>1.2431654676258992</v>
      </c>
      <c r="K232" s="9">
        <f t="shared" si="31"/>
        <v>39046000</v>
      </c>
      <c r="L232" s="9">
        <f t="shared" si="32"/>
        <v>1394500</v>
      </c>
      <c r="M232" s="10">
        <f t="shared" si="33"/>
        <v>9338000</v>
      </c>
      <c r="N232" s="11">
        <f t="shared" si="34"/>
        <v>66700</v>
      </c>
      <c r="O232" s="26">
        <f t="shared" si="35"/>
        <v>48384000</v>
      </c>
    </row>
    <row r="233" spans="1:15">
      <c r="A233" s="13" t="s">
        <v>19509</v>
      </c>
      <c r="B233" s="20">
        <f>VLOOKUP(A233,TypeIDs!B:C,2,FALSE)</f>
        <v>33824</v>
      </c>
      <c r="C233" s="19">
        <v>1124000</v>
      </c>
      <c r="D233" s="15">
        <f>INDEX(MARKET_INPUT[Column1.price],MATCH(B233,MARKET_INPUT[Column1.type_id]))</f>
        <v>1390000</v>
      </c>
      <c r="E233" s="21">
        <f>VLOOKUP(B233,TypeIDs!C:D,2,FALSE)</f>
        <v>5</v>
      </c>
      <c r="F233" s="16">
        <v>3</v>
      </c>
      <c r="G233" s="18">
        <f t="shared" si="36"/>
        <v>693.4</v>
      </c>
      <c r="H233" s="23">
        <f t="shared" si="37"/>
        <v>21</v>
      </c>
      <c r="I233" s="22">
        <f t="shared" si="29"/>
        <v>105</v>
      </c>
      <c r="J233" s="8">
        <f t="shared" si="30"/>
        <v>1.2366548042704626</v>
      </c>
      <c r="K233" s="9">
        <f t="shared" si="31"/>
        <v>23698500</v>
      </c>
      <c r="L233" s="9">
        <f t="shared" si="32"/>
        <v>1128500</v>
      </c>
      <c r="M233" s="10">
        <f t="shared" si="33"/>
        <v>5491500</v>
      </c>
      <c r="N233" s="11">
        <f t="shared" si="34"/>
        <v>52300</v>
      </c>
      <c r="O233" s="26">
        <f t="shared" si="35"/>
        <v>29190000</v>
      </c>
    </row>
    <row r="234" spans="1:15">
      <c r="A234" s="13" t="s">
        <v>12473</v>
      </c>
      <c r="B234" s="20">
        <f>VLOOKUP(A234,TypeIDs!B:C,2,FALSE)</f>
        <v>24438</v>
      </c>
      <c r="C234" s="19">
        <v>894700</v>
      </c>
      <c r="D234" s="15">
        <f>INDEX(MARKET_INPUT[Column1.price],MATCH(B234,MARKET_INPUT[Column1.type_id]))</f>
        <v>946000</v>
      </c>
      <c r="E234" s="21">
        <f>VLOOKUP(B234,TypeIDs!C:D,2,FALSE)</f>
        <v>5</v>
      </c>
      <c r="F234" s="16">
        <v>2</v>
      </c>
      <c r="G234" s="18">
        <f t="shared" si="36"/>
        <v>373.88</v>
      </c>
      <c r="H234" s="23">
        <f t="shared" si="37"/>
        <v>14</v>
      </c>
      <c r="I234" s="22">
        <f t="shared" si="29"/>
        <v>70</v>
      </c>
      <c r="J234" s="8">
        <f t="shared" si="30"/>
        <v>1.057337655079915</v>
      </c>
      <c r="K234" s="9">
        <f t="shared" si="31"/>
        <v>12588800</v>
      </c>
      <c r="L234" s="9">
        <f t="shared" si="32"/>
        <v>899200</v>
      </c>
      <c r="M234" s="10">
        <f t="shared" si="33"/>
        <v>655200</v>
      </c>
      <c r="N234" s="11">
        <f t="shared" si="34"/>
        <v>9360</v>
      </c>
      <c r="O234" s="26">
        <f t="shared" si="35"/>
        <v>13244000</v>
      </c>
    </row>
    <row r="235" spans="1:15">
      <c r="A235" s="41" t="s">
        <v>19512</v>
      </c>
      <c r="B235" s="20">
        <f>VLOOKUP(A235,TypeIDs!B:C,2,FALSE)</f>
        <v>33828</v>
      </c>
      <c r="C235" s="19">
        <v>3499000</v>
      </c>
      <c r="D235" s="15">
        <f>INDEX(MARKET_INPUT[Column1.price],MATCH(B235,MARKET_INPUT[Column1.type_id]))</f>
        <v>4000000</v>
      </c>
      <c r="E235" s="21">
        <f>VLOOKUP(B235,TypeIDs!C:D,2,FALSE)</f>
        <v>5</v>
      </c>
      <c r="F235" s="16">
        <v>0.5</v>
      </c>
      <c r="G235" s="18">
        <f t="shared" si="36"/>
        <v>361.4</v>
      </c>
      <c r="H235" s="23">
        <f t="shared" si="37"/>
        <v>3.5</v>
      </c>
      <c r="I235" s="22">
        <f t="shared" si="29"/>
        <v>17.5</v>
      </c>
      <c r="J235" s="8">
        <f t="shared" si="30"/>
        <v>1.1431837667905116</v>
      </c>
      <c r="K235" s="9">
        <f t="shared" si="31"/>
        <v>12262250</v>
      </c>
      <c r="L235" s="9">
        <f t="shared" si="32"/>
        <v>3503500</v>
      </c>
      <c r="M235" s="10">
        <f t="shared" si="33"/>
        <v>1737750</v>
      </c>
      <c r="N235" s="11">
        <f t="shared" si="34"/>
        <v>99300</v>
      </c>
      <c r="O235" s="26">
        <f t="shared" si="35"/>
        <v>14000000</v>
      </c>
    </row>
    <row r="236" spans="1:15">
      <c r="A236" s="13" t="s">
        <v>973</v>
      </c>
      <c r="B236" s="20">
        <f>VLOOKUP(A236,TypeIDs!B:C,2,FALSE)</f>
        <v>2117</v>
      </c>
      <c r="C236" s="19">
        <v>1711000</v>
      </c>
      <c r="D236" s="15">
        <f>INDEX(MARKET_INPUT[Column1.price],MATCH(B236,MARKET_INPUT[Column1.type_id]))</f>
        <v>2300000</v>
      </c>
      <c r="E236" s="21">
        <f>VLOOKUP(B236,TypeIDs!C:D,2,FALSE)</f>
        <v>5</v>
      </c>
      <c r="F236" s="16">
        <v>2</v>
      </c>
      <c r="G236" s="18">
        <f t="shared" si="36"/>
        <v>700.4</v>
      </c>
      <c r="H236" s="23">
        <f t="shared" si="37"/>
        <v>14</v>
      </c>
      <c r="I236" s="22">
        <f t="shared" si="29"/>
        <v>70</v>
      </c>
      <c r="J236" s="8">
        <f t="shared" si="30"/>
        <v>1.3442431326709527</v>
      </c>
      <c r="K236" s="9">
        <f t="shared" si="31"/>
        <v>24017000</v>
      </c>
      <c r="L236" s="9">
        <f t="shared" si="32"/>
        <v>1715500</v>
      </c>
      <c r="M236" s="10">
        <f t="shared" si="33"/>
        <v>8183000</v>
      </c>
      <c r="N236" s="11">
        <f t="shared" si="34"/>
        <v>116900</v>
      </c>
      <c r="O236" s="26">
        <f t="shared" si="35"/>
        <v>32200000</v>
      </c>
    </row>
    <row r="237" spans="1:15">
      <c r="A237" s="13" t="s">
        <v>11059</v>
      </c>
      <c r="B237" s="20">
        <f>VLOOKUP(A237,TypeIDs!B:C,2,FALSE)</f>
        <v>22782</v>
      </c>
      <c r="C237" s="19">
        <v>1850000</v>
      </c>
      <c r="D237" s="15">
        <f>INDEX(MARKET_INPUT[Column1.price],MATCH(B237,MARKET_INPUT[Column1.type_id]))</f>
        <v>1839000</v>
      </c>
      <c r="E237" s="21">
        <f>VLOOKUP(B237,TypeIDs!C:D,2,FALSE)</f>
        <v>50</v>
      </c>
      <c r="F237" s="16">
        <v>3</v>
      </c>
      <c r="G237" s="18">
        <f t="shared" si="36"/>
        <v>1219</v>
      </c>
      <c r="H237" s="23">
        <f t="shared" si="37"/>
        <v>21</v>
      </c>
      <c r="I237" s="22">
        <f t="shared" si="29"/>
        <v>1050</v>
      </c>
      <c r="J237" s="8">
        <f t="shared" si="30"/>
        <v>0.994054054054054</v>
      </c>
      <c r="K237" s="9">
        <f t="shared" si="31"/>
        <v>39795000</v>
      </c>
      <c r="L237" s="9">
        <f t="shared" si="32"/>
        <v>1895000</v>
      </c>
      <c r="M237" s="10">
        <f t="shared" si="33"/>
        <v>-1176000</v>
      </c>
      <c r="N237" s="11">
        <f t="shared" si="34"/>
        <v>-1120</v>
      </c>
      <c r="O237" s="26">
        <f t="shared" si="35"/>
        <v>38619000</v>
      </c>
    </row>
    <row r="238" spans="1:15">
      <c r="A238" s="41" t="s">
        <v>865</v>
      </c>
      <c r="B238" s="20">
        <f>VLOOKUP(A238,TypeIDs!B:C,2,FALSE)</f>
        <v>1969</v>
      </c>
      <c r="C238" s="19">
        <v>1878000</v>
      </c>
      <c r="D238" s="15">
        <f>INDEX(MARKET_INPUT[Column1.price],MATCH(B238,MARKET_INPUT[Column1.type_id]))</f>
        <v>1874000</v>
      </c>
      <c r="E238" s="21">
        <f>VLOOKUP(B238,TypeIDs!C:D,2,FALSE)</f>
        <v>5</v>
      </c>
      <c r="F238" s="16">
        <v>1</v>
      </c>
      <c r="G238" s="18">
        <f t="shared" si="36"/>
        <v>388.6</v>
      </c>
      <c r="H238" s="23">
        <f t="shared" si="37"/>
        <v>7</v>
      </c>
      <c r="I238" s="22">
        <f t="shared" si="29"/>
        <v>35</v>
      </c>
      <c r="J238" s="8">
        <f t="shared" si="30"/>
        <v>0.99787007454739085</v>
      </c>
      <c r="K238" s="9">
        <f t="shared" si="31"/>
        <v>13177500</v>
      </c>
      <c r="L238" s="9">
        <f t="shared" si="32"/>
        <v>1882500</v>
      </c>
      <c r="M238" s="10">
        <f t="shared" si="33"/>
        <v>-59500</v>
      </c>
      <c r="N238" s="11">
        <f t="shared" si="34"/>
        <v>-1700</v>
      </c>
      <c r="O238" s="26">
        <f t="shared" si="35"/>
        <v>13118000</v>
      </c>
    </row>
    <row r="239" spans="1:15">
      <c r="A239" s="41" t="s">
        <v>25757</v>
      </c>
      <c r="B239" s="20">
        <f>VLOOKUP(A239,TypeIDs!B:C,2,FALSE)</f>
        <v>41057</v>
      </c>
      <c r="C239" s="19">
        <v>5298000</v>
      </c>
      <c r="D239" s="15">
        <f>INDEX(MARKET_INPUT[Column1.price],MATCH(B239,MARKET_INPUT[Column1.type_id]))</f>
        <v>6000000</v>
      </c>
      <c r="E239" s="21">
        <f>VLOOKUP(B239,TypeIDs!C:D,2,FALSE)</f>
        <v>50</v>
      </c>
      <c r="F239" s="16">
        <v>1</v>
      </c>
      <c r="G239" s="18">
        <f t="shared" si="36"/>
        <v>1162.5999999999999</v>
      </c>
      <c r="H239" s="23">
        <f t="shared" si="37"/>
        <v>7</v>
      </c>
      <c r="I239" s="22">
        <f t="shared" si="29"/>
        <v>350</v>
      </c>
      <c r="J239" s="8">
        <f t="shared" si="30"/>
        <v>1.1325028312570782</v>
      </c>
      <c r="K239" s="9">
        <f t="shared" si="31"/>
        <v>37401000</v>
      </c>
      <c r="L239" s="9">
        <f t="shared" si="32"/>
        <v>5343000</v>
      </c>
      <c r="M239" s="10">
        <f t="shared" si="33"/>
        <v>4599000</v>
      </c>
      <c r="N239" s="11">
        <f t="shared" si="34"/>
        <v>13140</v>
      </c>
      <c r="O239" s="26">
        <f t="shared" si="35"/>
        <v>42000000</v>
      </c>
    </row>
    <row r="240" spans="1:15">
      <c r="A240" s="13" t="s">
        <v>2677</v>
      </c>
      <c r="B240" s="20">
        <f>VLOOKUP(A240,TypeIDs!B:C,2,FALSE)</f>
        <v>4027</v>
      </c>
      <c r="C240" s="19">
        <v>30000</v>
      </c>
      <c r="D240" s="15">
        <f>INDEX(MARKET_INPUT[Column1.price],MATCH(B240,MARKET_INPUT[Column1.type_id]))</f>
        <v>88990</v>
      </c>
      <c r="E240" s="21">
        <f>VLOOKUP(B240,TypeIDs!C:D,2,FALSE)</f>
        <v>5</v>
      </c>
      <c r="F240" s="16">
        <v>5</v>
      </c>
      <c r="G240" s="18">
        <f t="shared" si="36"/>
        <v>55</v>
      </c>
      <c r="H240" s="23">
        <f t="shared" si="37"/>
        <v>35</v>
      </c>
      <c r="I240" s="22">
        <f t="shared" si="29"/>
        <v>175</v>
      </c>
      <c r="J240" s="8">
        <f t="shared" si="30"/>
        <v>2.9663333333333335</v>
      </c>
      <c r="K240" s="9">
        <f t="shared" si="31"/>
        <v>1207500</v>
      </c>
      <c r="L240" s="9">
        <f t="shared" si="32"/>
        <v>34500</v>
      </c>
      <c r="M240" s="10">
        <f t="shared" si="33"/>
        <v>1907150</v>
      </c>
      <c r="N240" s="11">
        <f t="shared" si="34"/>
        <v>10898</v>
      </c>
      <c r="O240" s="26">
        <f t="shared" si="35"/>
        <v>3114650</v>
      </c>
    </row>
    <row r="241" spans="1:15">
      <c r="A241" s="13" t="s">
        <v>2675</v>
      </c>
      <c r="B241" s="20">
        <f>VLOOKUP(A241,TypeIDs!B:C,2,FALSE)</f>
        <v>4025</v>
      </c>
      <c r="C241" s="19">
        <v>7316</v>
      </c>
      <c r="D241" s="15">
        <f>INDEX(MARKET_INPUT[Column1.price],MATCH(B241,MARKET_INPUT[Column1.type_id]))</f>
        <v>50000</v>
      </c>
      <c r="E241" s="21">
        <f>VLOOKUP(B241,TypeIDs!C:D,2,FALSE)</f>
        <v>5</v>
      </c>
      <c r="F241" s="16">
        <v>2</v>
      </c>
      <c r="G241" s="18">
        <f t="shared" si="36"/>
        <v>18.926400000000001</v>
      </c>
      <c r="H241" s="23">
        <f t="shared" si="37"/>
        <v>14</v>
      </c>
      <c r="I241" s="22">
        <f t="shared" si="29"/>
        <v>70</v>
      </c>
      <c r="J241" s="8">
        <f t="shared" si="30"/>
        <v>6.8343357025697102</v>
      </c>
      <c r="K241" s="9">
        <f t="shared" si="31"/>
        <v>165424</v>
      </c>
      <c r="L241" s="9">
        <f t="shared" si="32"/>
        <v>11816</v>
      </c>
      <c r="M241" s="10">
        <f t="shared" si="33"/>
        <v>534576</v>
      </c>
      <c r="N241" s="11">
        <f t="shared" si="34"/>
        <v>7636.8</v>
      </c>
      <c r="O241" s="26">
        <f t="shared" si="35"/>
        <v>700000</v>
      </c>
    </row>
    <row r="242" spans="1:15">
      <c r="A242" s="13" t="s">
        <v>258</v>
      </c>
      <c r="B242" s="20">
        <f>VLOOKUP(A242,TypeIDs!B:C,2,FALSE)</f>
        <v>527</v>
      </c>
      <c r="C242" s="19">
        <v>1228000</v>
      </c>
      <c r="D242" s="15">
        <f>INDEX(MARKET_INPUT[Column1.price],MATCH(B242,MARKET_INPUT[Column1.type_id]))</f>
        <v>1275000</v>
      </c>
      <c r="E242" s="21">
        <f>VLOOKUP(B242,TypeIDs!C:D,2,FALSE)</f>
        <v>5</v>
      </c>
      <c r="F242" s="16">
        <v>9</v>
      </c>
      <c r="G242" s="18">
        <f t="shared" si="36"/>
        <v>2247.4</v>
      </c>
      <c r="H242" s="23">
        <f t="shared" si="37"/>
        <v>63</v>
      </c>
      <c r="I242" s="22">
        <f t="shared" si="29"/>
        <v>315</v>
      </c>
      <c r="J242" s="8">
        <f t="shared" si="30"/>
        <v>1.0382736156351791</v>
      </c>
      <c r="K242" s="9">
        <f t="shared" si="31"/>
        <v>77647500</v>
      </c>
      <c r="L242" s="9">
        <f t="shared" si="32"/>
        <v>1232500</v>
      </c>
      <c r="M242" s="10">
        <f t="shared" si="33"/>
        <v>2677500</v>
      </c>
      <c r="N242" s="11">
        <f t="shared" si="34"/>
        <v>8500</v>
      </c>
      <c r="O242" s="26">
        <f t="shared" si="35"/>
        <v>80325000</v>
      </c>
    </row>
    <row r="243" spans="1:15">
      <c r="A243" s="13" t="s">
        <v>9124</v>
      </c>
      <c r="B243" s="20">
        <f>VLOOKUP(A243,TypeIDs!B:C,2,FALSE)</f>
        <v>19814</v>
      </c>
      <c r="C243" s="19">
        <v>30330</v>
      </c>
      <c r="D243" s="15">
        <f>INDEX(MARKET_INPUT[Column1.price],MATCH(B243,MARKET_INPUT[Column1.type_id]))</f>
        <v>398400</v>
      </c>
      <c r="E243" s="21">
        <f>VLOOKUP(B243,TypeIDs!C:D,2,FALSE)</f>
        <v>5</v>
      </c>
      <c r="F243" s="16">
        <v>2</v>
      </c>
      <c r="G243" s="18">
        <f t="shared" si="36"/>
        <v>28.131999999999998</v>
      </c>
      <c r="H243" s="23">
        <f t="shared" si="37"/>
        <v>14</v>
      </c>
      <c r="I243" s="22">
        <f t="shared" si="29"/>
        <v>70</v>
      </c>
      <c r="J243" s="8">
        <f t="shared" si="30"/>
        <v>13.135509396636992</v>
      </c>
      <c r="K243" s="9">
        <f t="shared" si="31"/>
        <v>487620</v>
      </c>
      <c r="L243" s="9">
        <f t="shared" si="32"/>
        <v>34830</v>
      </c>
      <c r="M243" s="10">
        <f t="shared" si="33"/>
        <v>5089980</v>
      </c>
      <c r="N243" s="11">
        <f t="shared" si="34"/>
        <v>72714</v>
      </c>
      <c r="O243" s="26">
        <f t="shared" si="35"/>
        <v>5577600</v>
      </c>
    </row>
    <row r="244" spans="1:15">
      <c r="A244" s="13" t="s">
        <v>9116</v>
      </c>
      <c r="B244" s="20">
        <f>VLOOKUP(A244,TypeIDs!B:C,2,FALSE)</f>
        <v>19806</v>
      </c>
      <c r="C244" s="19">
        <v>989000</v>
      </c>
      <c r="D244" s="15">
        <f>INDEX(MARKET_INPUT[Column1.price],MATCH(B244,MARKET_INPUT[Column1.type_id]))</f>
        <v>982000</v>
      </c>
      <c r="E244" s="21">
        <f>VLOOKUP(B244,TypeIDs!C:D,2,FALSE)</f>
        <v>5</v>
      </c>
      <c r="F244" s="16">
        <v>3</v>
      </c>
      <c r="G244" s="18">
        <f t="shared" si="36"/>
        <v>612.4</v>
      </c>
      <c r="H244" s="23">
        <f t="shared" si="37"/>
        <v>21</v>
      </c>
      <c r="I244" s="22">
        <f t="shared" si="29"/>
        <v>105</v>
      </c>
      <c r="J244" s="8">
        <f t="shared" si="30"/>
        <v>0.99292214357937314</v>
      </c>
      <c r="K244" s="9">
        <f t="shared" si="31"/>
        <v>20863500</v>
      </c>
      <c r="L244" s="9">
        <f t="shared" si="32"/>
        <v>993500</v>
      </c>
      <c r="M244" s="10">
        <f t="shared" si="33"/>
        <v>-241500</v>
      </c>
      <c r="N244" s="11">
        <f t="shared" si="34"/>
        <v>-2300</v>
      </c>
      <c r="O244" s="26">
        <f t="shared" si="35"/>
        <v>20622000</v>
      </c>
    </row>
    <row r="245" spans="1:15">
      <c r="A245" s="13" t="s">
        <v>3135</v>
      </c>
      <c r="B245" s="20">
        <f>VLOOKUP(A245,TypeIDs!B:C,2,FALSE)</f>
        <v>5405</v>
      </c>
      <c r="C245" s="19">
        <v>13190</v>
      </c>
      <c r="D245" s="15">
        <f>INDEX(MARKET_INPUT[Column1.price],MATCH(B245,MARKET_INPUT[Column1.type_id]))</f>
        <v>47900</v>
      </c>
      <c r="E245" s="21">
        <f>VLOOKUP(B245,TypeIDs!C:D,2,FALSE)</f>
        <v>5</v>
      </c>
      <c r="F245" s="16">
        <v>4</v>
      </c>
      <c r="G245" s="18">
        <f t="shared" si="36"/>
        <v>32.552</v>
      </c>
      <c r="H245" s="23">
        <f t="shared" si="37"/>
        <v>28</v>
      </c>
      <c r="I245" s="22">
        <f t="shared" si="29"/>
        <v>140</v>
      </c>
      <c r="J245" s="8">
        <f t="shared" si="30"/>
        <v>3.6315390447308569</v>
      </c>
      <c r="K245" s="9">
        <f t="shared" si="31"/>
        <v>495320</v>
      </c>
      <c r="L245" s="9">
        <f t="shared" si="32"/>
        <v>17690</v>
      </c>
      <c r="M245" s="10">
        <f t="shared" si="33"/>
        <v>845880</v>
      </c>
      <c r="N245" s="11">
        <f t="shared" si="34"/>
        <v>6042</v>
      </c>
      <c r="O245" s="26">
        <f t="shared" si="35"/>
        <v>1341200</v>
      </c>
    </row>
    <row r="246" spans="1:15">
      <c r="A246" s="13" t="s">
        <v>1968</v>
      </c>
      <c r="B246" s="20">
        <f>VLOOKUP(A246,TypeIDs!B:C,2,FALSE)</f>
        <v>3244</v>
      </c>
      <c r="C246" s="19">
        <v>1653000</v>
      </c>
      <c r="D246" s="15">
        <f>INDEX(MARKET_INPUT[Column1.price],MATCH(B246,MARKET_INPUT[Column1.type_id]))</f>
        <v>1424000</v>
      </c>
      <c r="E246" s="21">
        <f>VLOOKUP(B246,TypeIDs!C:D,2,FALSE)</f>
        <v>5</v>
      </c>
      <c r="F246" s="16">
        <v>8</v>
      </c>
      <c r="G246" s="18">
        <f t="shared" si="36"/>
        <v>2678.8</v>
      </c>
      <c r="H246" s="23">
        <f t="shared" si="37"/>
        <v>56</v>
      </c>
      <c r="I246" s="22">
        <f t="shared" si="29"/>
        <v>280</v>
      </c>
      <c r="J246" s="8">
        <f t="shared" si="30"/>
        <v>0.86146400483968544</v>
      </c>
      <c r="K246" s="9">
        <f t="shared" si="31"/>
        <v>92820000</v>
      </c>
      <c r="L246" s="9">
        <f t="shared" si="32"/>
        <v>1657500</v>
      </c>
      <c r="M246" s="10">
        <f t="shared" si="33"/>
        <v>-13076000</v>
      </c>
      <c r="N246" s="11">
        <f t="shared" si="34"/>
        <v>-46700</v>
      </c>
      <c r="O246" s="26">
        <f t="shared" si="35"/>
        <v>79744000</v>
      </c>
    </row>
    <row r="247" spans="1:15">
      <c r="A247" s="41" t="s">
        <v>6692</v>
      </c>
      <c r="B247" s="20">
        <f>VLOOKUP(A247,TypeIDs!B:C,2,FALSE)</f>
        <v>15889</v>
      </c>
      <c r="C247" s="19">
        <v>61940000</v>
      </c>
      <c r="D247" s="15">
        <f>INDEX(MARKET_INPUT[Column1.price],MATCH(B247,MARKET_INPUT[Column1.type_id]))</f>
        <v>89000000</v>
      </c>
      <c r="E247" s="21">
        <f>VLOOKUP(B247,TypeIDs!C:D,2,FALSE)</f>
        <v>5</v>
      </c>
      <c r="F247" s="16">
        <v>0.5</v>
      </c>
      <c r="G247" s="18">
        <f t="shared" si="36"/>
        <v>6205.5</v>
      </c>
      <c r="H247" s="23">
        <f t="shared" si="37"/>
        <v>3.5</v>
      </c>
      <c r="I247" s="22">
        <f t="shared" si="29"/>
        <v>17.5</v>
      </c>
      <c r="J247" s="8">
        <f t="shared" si="30"/>
        <v>1.4368743945753955</v>
      </c>
      <c r="K247" s="9">
        <f t="shared" si="31"/>
        <v>216805750</v>
      </c>
      <c r="L247" s="9">
        <f t="shared" si="32"/>
        <v>61944500</v>
      </c>
      <c r="M247" s="10">
        <f t="shared" si="33"/>
        <v>94694250</v>
      </c>
      <c r="N247" s="11">
        <f t="shared" si="34"/>
        <v>5411100</v>
      </c>
      <c r="O247" s="26">
        <f t="shared" si="35"/>
        <v>311500000</v>
      </c>
    </row>
    <row r="248" spans="1:15">
      <c r="A248" s="13" t="s">
        <v>3138</v>
      </c>
      <c r="B248" s="20">
        <f>VLOOKUP(A248,TypeIDs!B:C,2,FALSE)</f>
        <v>5443</v>
      </c>
      <c r="C248" s="19">
        <v>48280</v>
      </c>
      <c r="D248" s="15">
        <f>INDEX(MARKET_INPUT[Column1.price],MATCH(B248,MARKET_INPUT[Column1.type_id]))</f>
        <v>125800</v>
      </c>
      <c r="E248" s="21">
        <f>VLOOKUP(B248,TypeIDs!C:D,2,FALSE)</f>
        <v>5</v>
      </c>
      <c r="F248" s="16">
        <v>2</v>
      </c>
      <c r="G248" s="18">
        <f t="shared" si="36"/>
        <v>35.311999999999998</v>
      </c>
      <c r="H248" s="23">
        <f t="shared" si="37"/>
        <v>14</v>
      </c>
      <c r="I248" s="22">
        <f t="shared" si="29"/>
        <v>70</v>
      </c>
      <c r="J248" s="8">
        <f t="shared" si="30"/>
        <v>2.6056338028169015</v>
      </c>
      <c r="K248" s="9">
        <f t="shared" si="31"/>
        <v>738920</v>
      </c>
      <c r="L248" s="9">
        <f t="shared" si="32"/>
        <v>52780</v>
      </c>
      <c r="M248" s="10">
        <f t="shared" si="33"/>
        <v>1022280</v>
      </c>
      <c r="N248" s="11">
        <f t="shared" si="34"/>
        <v>14604</v>
      </c>
      <c r="O248" s="26">
        <f t="shared" si="35"/>
        <v>1761200</v>
      </c>
    </row>
    <row r="249" spans="1:15">
      <c r="A249" s="13" t="s">
        <v>3139</v>
      </c>
      <c r="B249" s="20">
        <f>VLOOKUP(A249,TypeIDs!B:C,2,FALSE)</f>
        <v>5445</v>
      </c>
      <c r="C249" s="19">
        <v>18010</v>
      </c>
      <c r="D249" s="15">
        <f>INDEX(MARKET_INPUT[Column1.price],MATCH(B249,MARKET_INPUT[Column1.type_id]))</f>
        <v>66700</v>
      </c>
      <c r="E249" s="21">
        <f>VLOOKUP(B249,TypeIDs!C:D,2,FALSE)</f>
        <v>5</v>
      </c>
      <c r="F249" s="16">
        <v>2.5</v>
      </c>
      <c r="G249" s="18">
        <f t="shared" si="36"/>
        <v>26.505000000000003</v>
      </c>
      <c r="H249" s="23">
        <f t="shared" si="37"/>
        <v>17.5</v>
      </c>
      <c r="I249" s="22">
        <f t="shared" si="29"/>
        <v>87.5</v>
      </c>
      <c r="J249" s="8">
        <f t="shared" si="30"/>
        <v>3.7034980566352025</v>
      </c>
      <c r="K249" s="9">
        <f t="shared" si="31"/>
        <v>393925</v>
      </c>
      <c r="L249" s="9">
        <f t="shared" si="32"/>
        <v>22510</v>
      </c>
      <c r="M249" s="10">
        <f t="shared" si="33"/>
        <v>773325</v>
      </c>
      <c r="N249" s="11">
        <f t="shared" si="34"/>
        <v>8838</v>
      </c>
      <c r="O249" s="26">
        <f t="shared" si="35"/>
        <v>1167250</v>
      </c>
    </row>
    <row r="250" spans="1:15">
      <c r="A250" s="13" t="s">
        <v>211</v>
      </c>
      <c r="B250" s="20">
        <f>VLOOKUP(A250,TypeIDs!B:C,2,FALSE)</f>
        <v>448</v>
      </c>
      <c r="C250" s="19">
        <v>1690000</v>
      </c>
      <c r="D250" s="15">
        <f>INDEX(MARKET_INPUT[Column1.price],MATCH(B250,MARKET_INPUT[Column1.type_id]))</f>
        <v>1550000</v>
      </c>
      <c r="E250" s="21">
        <f>VLOOKUP(B250,TypeIDs!C:D,2,FALSE)</f>
        <v>5</v>
      </c>
      <c r="F250" s="16">
        <v>9</v>
      </c>
      <c r="G250" s="18">
        <f t="shared" si="36"/>
        <v>3079</v>
      </c>
      <c r="H250" s="23">
        <f t="shared" si="37"/>
        <v>63</v>
      </c>
      <c r="I250" s="22">
        <f t="shared" si="29"/>
        <v>315</v>
      </c>
      <c r="J250" s="8">
        <f t="shared" si="30"/>
        <v>0.91715976331360949</v>
      </c>
      <c r="K250" s="9">
        <f t="shared" si="31"/>
        <v>106753500</v>
      </c>
      <c r="L250" s="9">
        <f t="shared" si="32"/>
        <v>1694500</v>
      </c>
      <c r="M250" s="10">
        <f t="shared" si="33"/>
        <v>-9103500</v>
      </c>
      <c r="N250" s="11">
        <f t="shared" si="34"/>
        <v>-28900</v>
      </c>
      <c r="O250" s="26">
        <f t="shared" si="35"/>
        <v>97650000</v>
      </c>
    </row>
    <row r="251" spans="1:15">
      <c r="A251" s="13" t="s">
        <v>584</v>
      </c>
      <c r="B251" s="20">
        <f>VLOOKUP(A251,TypeIDs!B:C,2,FALSE)</f>
        <v>1182</v>
      </c>
      <c r="C251" s="19">
        <v>14850</v>
      </c>
      <c r="D251" s="15">
        <f>INDEX(MARKET_INPUT[Column1.price],MATCH(B251,MARKET_INPUT[Column1.type_id]))</f>
        <v>898000</v>
      </c>
      <c r="E251" s="21">
        <f>VLOOKUP(B251,TypeIDs!C:D,2,FALSE)</f>
        <v>5</v>
      </c>
      <c r="F251" s="16">
        <v>4</v>
      </c>
      <c r="G251" s="18">
        <f t="shared" si="36"/>
        <v>33.880000000000003</v>
      </c>
      <c r="H251" s="23">
        <f t="shared" si="37"/>
        <v>28</v>
      </c>
      <c r="I251" s="22">
        <f t="shared" si="29"/>
        <v>140</v>
      </c>
      <c r="J251" s="8">
        <f t="shared" si="30"/>
        <v>60.471380471380471</v>
      </c>
      <c r="K251" s="9">
        <f t="shared" si="31"/>
        <v>541800</v>
      </c>
      <c r="L251" s="9">
        <f t="shared" si="32"/>
        <v>19350</v>
      </c>
      <c r="M251" s="10">
        <f t="shared" si="33"/>
        <v>24602200</v>
      </c>
      <c r="N251" s="11">
        <f t="shared" si="34"/>
        <v>175730</v>
      </c>
      <c r="O251" s="26">
        <f t="shared" si="35"/>
        <v>25144000</v>
      </c>
    </row>
    <row r="252" spans="1:15">
      <c r="A252" s="13" t="s">
        <v>4288</v>
      </c>
      <c r="B252" s="20">
        <f>VLOOKUP(A252,TypeIDs!B:C,2,FALSE)</f>
        <v>11370</v>
      </c>
      <c r="C252" s="19">
        <v>1969000</v>
      </c>
      <c r="D252" s="15">
        <f>INDEX(MARKET_INPUT[Column1.price],MATCH(B252,MARKET_INPUT[Column1.type_id]))</f>
        <v>2763000</v>
      </c>
      <c r="E252" s="21">
        <f>VLOOKUP(B252,TypeIDs!C:D,2,FALSE)</f>
        <v>100</v>
      </c>
      <c r="F252" s="16">
        <v>7</v>
      </c>
      <c r="G252" s="18">
        <f t="shared" si="36"/>
        <v>2977.6</v>
      </c>
      <c r="H252" s="23">
        <f t="shared" si="37"/>
        <v>49</v>
      </c>
      <c r="I252" s="22">
        <f t="shared" si="29"/>
        <v>4900</v>
      </c>
      <c r="J252" s="8">
        <f t="shared" si="30"/>
        <v>1.4032503809040122</v>
      </c>
      <c r="K252" s="9">
        <f t="shared" si="31"/>
        <v>100891000</v>
      </c>
      <c r="L252" s="9">
        <f t="shared" si="32"/>
        <v>2059000</v>
      </c>
      <c r="M252" s="10">
        <f t="shared" si="33"/>
        <v>34496000</v>
      </c>
      <c r="N252" s="11">
        <f t="shared" si="34"/>
        <v>7040</v>
      </c>
      <c r="O252" s="26">
        <f t="shared" si="35"/>
        <v>135387000</v>
      </c>
    </row>
    <row r="253" spans="1:15">
      <c r="A253" s="13" t="s">
        <v>4428</v>
      </c>
      <c r="B253" s="20">
        <f>VLOOKUP(A253,TypeIDs!B:C,2,FALSE)</f>
        <v>11578</v>
      </c>
      <c r="C253" s="19">
        <v>6151000</v>
      </c>
      <c r="D253" s="15">
        <f>INDEX(MARKET_INPUT[Column1.price],MATCH(B253,MARKET_INPUT[Column1.type_id]))</f>
        <v>7005000</v>
      </c>
      <c r="E253" s="21">
        <f>VLOOKUP(B253,TypeIDs!C:D,2,FALSE)</f>
        <v>100</v>
      </c>
      <c r="F253" s="16">
        <v>7</v>
      </c>
      <c r="G253" s="18">
        <f t="shared" si="36"/>
        <v>8832.4</v>
      </c>
      <c r="H253" s="23">
        <f t="shared" si="37"/>
        <v>49</v>
      </c>
      <c r="I253" s="22">
        <f t="shared" si="29"/>
        <v>4900</v>
      </c>
      <c r="J253" s="8">
        <f t="shared" si="30"/>
        <v>1.1388392131360754</v>
      </c>
      <c r="K253" s="9">
        <f t="shared" si="31"/>
        <v>305809000</v>
      </c>
      <c r="L253" s="9">
        <f t="shared" si="32"/>
        <v>6241000</v>
      </c>
      <c r="M253" s="10">
        <f t="shared" si="33"/>
        <v>37436000</v>
      </c>
      <c r="N253" s="11">
        <f t="shared" si="34"/>
        <v>7640</v>
      </c>
      <c r="O253" s="26">
        <f t="shared" si="35"/>
        <v>343245000</v>
      </c>
    </row>
    <row r="254" spans="1:15">
      <c r="A254" s="13" t="s">
        <v>4427</v>
      </c>
      <c r="B254" s="20">
        <f>VLOOKUP(A254,TypeIDs!B:C,2,FALSE)</f>
        <v>11577</v>
      </c>
      <c r="C254" s="19">
        <v>4500000</v>
      </c>
      <c r="D254" s="15">
        <f>INDEX(MARKET_INPUT[Column1.price],MATCH(B254,MARKET_INPUT[Column1.type_id]))</f>
        <v>6999000</v>
      </c>
      <c r="E254" s="21">
        <f>VLOOKUP(B254,TypeIDs!C:D,2,FALSE)</f>
        <v>100</v>
      </c>
      <c r="F254" s="16">
        <v>5</v>
      </c>
      <c r="G254" s="18">
        <f t="shared" si="36"/>
        <v>4715</v>
      </c>
      <c r="H254" s="23">
        <f t="shared" si="37"/>
        <v>35</v>
      </c>
      <c r="I254" s="22">
        <f t="shared" si="29"/>
        <v>3500</v>
      </c>
      <c r="J254" s="8">
        <f t="shared" si="30"/>
        <v>1.5553333333333332</v>
      </c>
      <c r="K254" s="9">
        <f t="shared" si="31"/>
        <v>160650000</v>
      </c>
      <c r="L254" s="9">
        <f t="shared" si="32"/>
        <v>4590000</v>
      </c>
      <c r="M254" s="10">
        <f t="shared" si="33"/>
        <v>84315000</v>
      </c>
      <c r="N254" s="11">
        <f t="shared" si="34"/>
        <v>24090</v>
      </c>
      <c r="O254" s="26">
        <f t="shared" si="35"/>
        <v>244965000</v>
      </c>
    </row>
    <row r="255" spans="1:15">
      <c r="A255" s="13" t="s">
        <v>2566</v>
      </c>
      <c r="B255" s="20">
        <f>VLOOKUP(A255,TypeIDs!B:C,2,FALSE)</f>
        <v>3888</v>
      </c>
      <c r="C255" s="19">
        <v>1024000</v>
      </c>
      <c r="D255" s="15">
        <f>INDEX(MARKET_INPUT[Column1.price],MATCH(B255,MARKET_INPUT[Column1.type_id]))</f>
        <v>970000</v>
      </c>
      <c r="E255" s="21">
        <f>VLOOKUP(B255,TypeIDs!C:D,2,FALSE)</f>
        <v>5</v>
      </c>
      <c r="F255" s="16">
        <v>5</v>
      </c>
      <c r="G255" s="18">
        <f t="shared" si="36"/>
        <v>1049</v>
      </c>
      <c r="H255" s="23">
        <f t="shared" si="37"/>
        <v>35</v>
      </c>
      <c r="I255" s="22">
        <f t="shared" si="29"/>
        <v>175</v>
      </c>
      <c r="J255" s="8">
        <f t="shared" si="30"/>
        <v>0.947265625</v>
      </c>
      <c r="K255" s="9">
        <f t="shared" si="31"/>
        <v>35997500</v>
      </c>
      <c r="L255" s="9">
        <f t="shared" si="32"/>
        <v>1028500</v>
      </c>
      <c r="M255" s="10">
        <f t="shared" si="33"/>
        <v>-2047500</v>
      </c>
      <c r="N255" s="11">
        <f t="shared" si="34"/>
        <v>-11700</v>
      </c>
      <c r="O255" s="26">
        <f t="shared" si="35"/>
        <v>33950000</v>
      </c>
    </row>
    <row r="256" spans="1:15">
      <c r="A256" s="13" t="s">
        <v>3243</v>
      </c>
      <c r="B256" s="20">
        <f>VLOOKUP(A256,TypeIDs!B:C,2,FALSE)</f>
        <v>6160</v>
      </c>
      <c r="C256" s="19">
        <v>10990</v>
      </c>
      <c r="D256" s="15">
        <f>INDEX(MARKET_INPUT[Column1.price],MATCH(B256,MARKET_INPUT[Column1.type_id]))</f>
        <v>45000</v>
      </c>
      <c r="E256" s="21">
        <f>VLOOKUP(B256,TypeIDs!C:D,2,FALSE)</f>
        <v>5</v>
      </c>
      <c r="F256" s="16">
        <v>2</v>
      </c>
      <c r="G256" s="18">
        <f t="shared" si="36"/>
        <v>20.396000000000001</v>
      </c>
      <c r="H256" s="23">
        <f t="shared" si="37"/>
        <v>14</v>
      </c>
      <c r="I256" s="22">
        <f t="shared" si="29"/>
        <v>70</v>
      </c>
      <c r="J256" s="8">
        <f t="shared" si="30"/>
        <v>4.0946314831665154</v>
      </c>
      <c r="K256" s="9">
        <f t="shared" si="31"/>
        <v>216860</v>
      </c>
      <c r="L256" s="9">
        <f t="shared" si="32"/>
        <v>15490</v>
      </c>
      <c r="M256" s="10">
        <f t="shared" si="33"/>
        <v>413140</v>
      </c>
      <c r="N256" s="11">
        <f t="shared" si="34"/>
        <v>5902</v>
      </c>
      <c r="O256" s="26">
        <f t="shared" si="35"/>
        <v>630000</v>
      </c>
    </row>
    <row r="257" spans="1:15">
      <c r="A257" s="13" t="s">
        <v>855</v>
      </c>
      <c r="B257" s="20">
        <f>VLOOKUP(A257,TypeIDs!B:C,2,FALSE)</f>
        <v>1952</v>
      </c>
      <c r="C257" s="19">
        <v>1295000</v>
      </c>
      <c r="D257" s="15">
        <f>INDEX(MARKET_INPUT[Column1.price],MATCH(B257,MARKET_INPUT[Column1.type_id]))</f>
        <v>1248000</v>
      </c>
      <c r="E257" s="21">
        <f>VLOOKUP(B257,TypeIDs!C:D,2,FALSE)</f>
        <v>5</v>
      </c>
      <c r="F257" s="16">
        <v>9</v>
      </c>
      <c r="G257" s="18">
        <f t="shared" si="36"/>
        <v>2368</v>
      </c>
      <c r="H257" s="23">
        <f t="shared" si="37"/>
        <v>63</v>
      </c>
      <c r="I257" s="22">
        <f t="shared" si="29"/>
        <v>315</v>
      </c>
      <c r="J257" s="8">
        <f t="shared" si="30"/>
        <v>0.96370656370656371</v>
      </c>
      <c r="K257" s="9">
        <f t="shared" si="31"/>
        <v>81868500</v>
      </c>
      <c r="L257" s="9">
        <f t="shared" si="32"/>
        <v>1299500</v>
      </c>
      <c r="M257" s="10">
        <f t="shared" si="33"/>
        <v>-3244500</v>
      </c>
      <c r="N257" s="11">
        <f t="shared" si="34"/>
        <v>-10300</v>
      </c>
      <c r="O257" s="26">
        <f t="shared" si="35"/>
        <v>78624000</v>
      </c>
    </row>
    <row r="258" spans="1:15">
      <c r="A258" s="13" t="s">
        <v>12420</v>
      </c>
      <c r="B258" s="20">
        <f>VLOOKUP(A258,TypeIDs!B:C,2,FALSE)</f>
        <v>24348</v>
      </c>
      <c r="C258" s="19">
        <v>1974000</v>
      </c>
      <c r="D258" s="15">
        <f>INDEX(MARKET_INPUT[Column1.price],MATCH(B258,MARKET_INPUT[Column1.type_id]))</f>
        <v>3200000</v>
      </c>
      <c r="E258" s="21">
        <f>VLOOKUP(B258,TypeIDs!C:D,2,FALSE)</f>
        <v>50</v>
      </c>
      <c r="F258" s="16">
        <v>2</v>
      </c>
      <c r="G258" s="18">
        <f t="shared" si="36"/>
        <v>895.6</v>
      </c>
      <c r="H258" s="23">
        <f t="shared" si="37"/>
        <v>14</v>
      </c>
      <c r="I258" s="22">
        <f t="shared" ref="I258:I321" si="38">(E258*F258)*7</f>
        <v>700</v>
      </c>
      <c r="J258" s="8">
        <f t="shared" ref="J258:J321" si="39">D258/C258</f>
        <v>1.6210739614994933</v>
      </c>
      <c r="K258" s="9">
        <f t="shared" ref="K258:K321" si="40">(H258*C258)+((E258*ShippingCost)*H258)</f>
        <v>28266000</v>
      </c>
      <c r="L258" s="9">
        <f t="shared" ref="L258:L321" si="41">C258+(E258*ShippingCost)</f>
        <v>2019000</v>
      </c>
      <c r="M258" s="10">
        <f t="shared" ref="M258:M321" si="42">((D258-C258-(E258*ShippingCost))*H258)</f>
        <v>16534000</v>
      </c>
      <c r="N258" s="11">
        <f t="shared" ref="N258:N321" si="43">(D258-C258-(E258*ShippingCost))/E258</f>
        <v>23620</v>
      </c>
      <c r="O258" s="26">
        <f t="shared" ref="O258:O321" si="44">K258+M258</f>
        <v>44800000</v>
      </c>
    </row>
    <row r="259" spans="1:15">
      <c r="A259" s="13" t="s">
        <v>2884</v>
      </c>
      <c r="B259" s="20">
        <f>VLOOKUP(A259,TypeIDs!B:C,2,FALSE)</f>
        <v>4250</v>
      </c>
      <c r="C259" s="19">
        <v>2323000</v>
      </c>
      <c r="D259" s="15">
        <f>INDEX(MARKET_INPUT[Column1.price],MATCH(B259,MARKET_INPUT[Column1.type_id]))</f>
        <v>2750000</v>
      </c>
      <c r="E259" s="21">
        <f>VLOOKUP(B259,TypeIDs!C:D,2,FALSE)</f>
        <v>50</v>
      </c>
      <c r="F259" s="16">
        <v>2</v>
      </c>
      <c r="G259" s="18">
        <f t="shared" ref="G259:G322" si="45">((C259/(5000/F259))+(E259*2)+(F259*3))</f>
        <v>1035.2</v>
      </c>
      <c r="H259" s="23">
        <f t="shared" ref="H259:H322" si="46">F259*7</f>
        <v>14</v>
      </c>
      <c r="I259" s="22">
        <f t="shared" si="38"/>
        <v>700</v>
      </c>
      <c r="J259" s="8">
        <f t="shared" si="39"/>
        <v>1.1838140335772707</v>
      </c>
      <c r="K259" s="9">
        <f t="shared" si="40"/>
        <v>33152000</v>
      </c>
      <c r="L259" s="9">
        <f t="shared" si="41"/>
        <v>2368000</v>
      </c>
      <c r="M259" s="10">
        <f t="shared" si="42"/>
        <v>5348000</v>
      </c>
      <c r="N259" s="11">
        <f t="shared" si="43"/>
        <v>7640</v>
      </c>
      <c r="O259" s="26">
        <f t="shared" si="44"/>
        <v>38500000</v>
      </c>
    </row>
    <row r="260" spans="1:15">
      <c r="A260" s="13" t="s">
        <v>4419</v>
      </c>
      <c r="B260" s="20">
        <f>VLOOKUP(A260,TypeIDs!B:C,2,FALSE)</f>
        <v>11563</v>
      </c>
      <c r="C260" s="19">
        <v>359700</v>
      </c>
      <c r="D260" s="15">
        <f>INDEX(MARKET_INPUT[Column1.price],MATCH(B260,MARKET_INPUT[Column1.type_id]))</f>
        <v>300000</v>
      </c>
      <c r="E260" s="21">
        <f>VLOOKUP(B260,TypeIDs!C:D,2,FALSE)</f>
        <v>20</v>
      </c>
      <c r="F260" s="16">
        <v>3</v>
      </c>
      <c r="G260" s="18">
        <f t="shared" si="45"/>
        <v>264.82</v>
      </c>
      <c r="H260" s="23">
        <f t="shared" si="46"/>
        <v>21</v>
      </c>
      <c r="I260" s="22">
        <f t="shared" si="38"/>
        <v>420</v>
      </c>
      <c r="J260" s="8">
        <f t="shared" si="39"/>
        <v>0.8340283569641368</v>
      </c>
      <c r="K260" s="9">
        <f t="shared" si="40"/>
        <v>7931700</v>
      </c>
      <c r="L260" s="9">
        <f t="shared" si="41"/>
        <v>377700</v>
      </c>
      <c r="M260" s="10">
        <f t="shared" si="42"/>
        <v>-1631700</v>
      </c>
      <c r="N260" s="11">
        <f t="shared" si="43"/>
        <v>-3885</v>
      </c>
      <c r="O260" s="26">
        <f t="shared" si="44"/>
        <v>6300000</v>
      </c>
    </row>
    <row r="261" spans="1:15">
      <c r="A261" s="13" t="s">
        <v>2888</v>
      </c>
      <c r="B261" s="20">
        <f>VLOOKUP(A261,TypeIDs!B:C,2,FALSE)</f>
        <v>4254</v>
      </c>
      <c r="C261" s="19">
        <v>997000</v>
      </c>
      <c r="D261" s="15">
        <f>INDEX(MARKET_INPUT[Column1.price],MATCH(B261,MARKET_INPUT[Column1.type_id]))</f>
        <v>999700</v>
      </c>
      <c r="E261" s="21">
        <f>VLOOKUP(B261,TypeIDs!C:D,2,FALSE)</f>
        <v>20</v>
      </c>
      <c r="F261" s="16">
        <v>3</v>
      </c>
      <c r="G261" s="18">
        <f t="shared" si="45"/>
        <v>647.19999999999993</v>
      </c>
      <c r="H261" s="23">
        <f t="shared" si="46"/>
        <v>21</v>
      </c>
      <c r="I261" s="22">
        <f t="shared" si="38"/>
        <v>420</v>
      </c>
      <c r="J261" s="8">
        <f t="shared" si="39"/>
        <v>1.0027081243731193</v>
      </c>
      <c r="K261" s="9">
        <f t="shared" si="40"/>
        <v>21315000</v>
      </c>
      <c r="L261" s="9">
        <f t="shared" si="41"/>
        <v>1015000</v>
      </c>
      <c r="M261" s="10">
        <f t="shared" si="42"/>
        <v>-321300</v>
      </c>
      <c r="N261" s="11">
        <f t="shared" si="43"/>
        <v>-765</v>
      </c>
      <c r="O261" s="26">
        <f t="shared" si="44"/>
        <v>20993700</v>
      </c>
    </row>
    <row r="262" spans="1:15">
      <c r="A262" s="13" t="s">
        <v>3068</v>
      </c>
      <c r="B262" s="20">
        <f>VLOOKUP(A262,TypeIDs!B:C,2,FALSE)</f>
        <v>4871</v>
      </c>
      <c r="C262" s="19">
        <v>41990</v>
      </c>
      <c r="D262" s="15">
        <f>INDEX(MARKET_INPUT[Column1.price],MATCH(B262,MARKET_INPUT[Column1.type_id]))</f>
        <v>99000</v>
      </c>
      <c r="E262" s="21">
        <f>VLOOKUP(B262,TypeIDs!C:D,2,FALSE)</f>
        <v>15</v>
      </c>
      <c r="F262" s="16">
        <v>2</v>
      </c>
      <c r="G262" s="18">
        <f t="shared" si="45"/>
        <v>52.795999999999999</v>
      </c>
      <c r="H262" s="23">
        <f t="shared" si="46"/>
        <v>14</v>
      </c>
      <c r="I262" s="22">
        <f t="shared" si="38"/>
        <v>210</v>
      </c>
      <c r="J262" s="8">
        <f t="shared" si="39"/>
        <v>2.3577042152893548</v>
      </c>
      <c r="K262" s="9">
        <f t="shared" si="40"/>
        <v>776860</v>
      </c>
      <c r="L262" s="9">
        <f t="shared" si="41"/>
        <v>55490</v>
      </c>
      <c r="M262" s="10">
        <f t="shared" si="42"/>
        <v>609140</v>
      </c>
      <c r="N262" s="11">
        <f t="shared" si="43"/>
        <v>2900.6666666666665</v>
      </c>
      <c r="O262" s="26">
        <f t="shared" si="44"/>
        <v>1386000</v>
      </c>
    </row>
    <row r="263" spans="1:15">
      <c r="A263" s="13" t="s">
        <v>2210</v>
      </c>
      <c r="B263" s="20">
        <f>VLOOKUP(A263,TypeIDs!B:C,2,FALSE)</f>
        <v>3504</v>
      </c>
      <c r="C263" s="19">
        <f t="array" ref="C263:C342">_xlfn.FILTERXML(BD47,BE21)</f>
        <v>1812000</v>
      </c>
      <c r="D263" s="15">
        <f>INDEX(MARKET_INPUT[Column1.price],MATCH(B263,MARKET_INPUT[Column1.type_id]))</f>
        <v>2923000</v>
      </c>
      <c r="E263" s="21">
        <f>VLOOKUP(B263,TypeIDs!C:D,2,FALSE)</f>
        <v>15</v>
      </c>
      <c r="F263" s="16">
        <v>1</v>
      </c>
      <c r="G263" s="18">
        <f t="shared" si="45"/>
        <v>395.4</v>
      </c>
      <c r="H263" s="23">
        <f t="shared" si="46"/>
        <v>7</v>
      </c>
      <c r="I263" s="22">
        <f t="shared" si="38"/>
        <v>105</v>
      </c>
      <c r="J263" s="8">
        <f t="shared" si="39"/>
        <v>1.6131346578366446</v>
      </c>
      <c r="K263" s="9">
        <f t="shared" si="40"/>
        <v>12778500</v>
      </c>
      <c r="L263" s="9">
        <f t="shared" si="41"/>
        <v>1825500</v>
      </c>
      <c r="M263" s="10">
        <f t="shared" si="42"/>
        <v>7682500</v>
      </c>
      <c r="N263" s="11">
        <f t="shared" si="43"/>
        <v>73166.666666666672</v>
      </c>
      <c r="O263" s="26">
        <f t="shared" si="44"/>
        <v>20461000</v>
      </c>
    </row>
    <row r="264" spans="1:15">
      <c r="A264" s="13" t="s">
        <v>25908</v>
      </c>
      <c r="B264" s="20">
        <f>VLOOKUP(A264,TypeIDs!B:C,2,FALSE)</f>
        <v>41218</v>
      </c>
      <c r="C264" s="19">
        <v>27520000</v>
      </c>
      <c r="D264" s="15">
        <f>INDEX(MARKET_INPUT[Column1.price],MATCH(B264,MARKET_INPUT[Column1.type_id]))</f>
        <v>35970000</v>
      </c>
      <c r="E264" s="21">
        <f>VLOOKUP(B264,TypeIDs!C:D,2,FALSE)</f>
        <v>15</v>
      </c>
      <c r="F264" s="16">
        <v>2</v>
      </c>
      <c r="G264" s="18">
        <f t="shared" si="45"/>
        <v>11044</v>
      </c>
      <c r="H264" s="23">
        <f t="shared" si="46"/>
        <v>14</v>
      </c>
      <c r="I264" s="22">
        <f t="shared" si="38"/>
        <v>210</v>
      </c>
      <c r="J264" s="8">
        <f t="shared" si="39"/>
        <v>1.3070494186046511</v>
      </c>
      <c r="K264" s="9">
        <f t="shared" si="40"/>
        <v>385469000</v>
      </c>
      <c r="L264" s="9">
        <f t="shared" si="41"/>
        <v>27533500</v>
      </c>
      <c r="M264" s="10">
        <f t="shared" si="42"/>
        <v>118111000</v>
      </c>
      <c r="N264" s="11">
        <f t="shared" si="43"/>
        <v>562433.33333333337</v>
      </c>
      <c r="O264" s="26">
        <f t="shared" si="44"/>
        <v>503580000</v>
      </c>
    </row>
    <row r="265" spans="1:15">
      <c r="A265" s="13" t="s">
        <v>2203</v>
      </c>
      <c r="B265" s="20">
        <f>VLOOKUP(A265,TypeIDs!B:C,2,FALSE)</f>
        <v>3496</v>
      </c>
      <c r="C265" s="19">
        <v>1399000</v>
      </c>
      <c r="D265" s="15">
        <f>INDEX(MARKET_INPUT[Column1.price],MATCH(B265,MARKET_INPUT[Column1.type_id]))</f>
        <v>1944000</v>
      </c>
      <c r="E265" s="21">
        <f>VLOOKUP(B265,TypeIDs!C:D,2,FALSE)</f>
        <v>10</v>
      </c>
      <c r="F265" s="16">
        <v>2</v>
      </c>
      <c r="G265" s="18">
        <f t="shared" si="45"/>
        <v>585.6</v>
      </c>
      <c r="H265" s="23">
        <f t="shared" si="46"/>
        <v>14</v>
      </c>
      <c r="I265" s="22">
        <f t="shared" si="38"/>
        <v>140</v>
      </c>
      <c r="J265" s="8">
        <f t="shared" si="39"/>
        <v>1.3895639742673338</v>
      </c>
      <c r="K265" s="9">
        <f t="shared" si="40"/>
        <v>19712000</v>
      </c>
      <c r="L265" s="9">
        <f t="shared" si="41"/>
        <v>1408000</v>
      </c>
      <c r="M265" s="10">
        <f t="shared" si="42"/>
        <v>7504000</v>
      </c>
      <c r="N265" s="11">
        <f t="shared" si="43"/>
        <v>53600</v>
      </c>
      <c r="O265" s="26">
        <f t="shared" si="44"/>
        <v>27216000</v>
      </c>
    </row>
    <row r="266" spans="1:15">
      <c r="A266" s="13" t="s">
        <v>3065</v>
      </c>
      <c r="B266" s="20">
        <f>VLOOKUP(A266,TypeIDs!B:C,2,FALSE)</f>
        <v>4833</v>
      </c>
      <c r="C266" s="19">
        <v>13510</v>
      </c>
      <c r="D266" s="15">
        <f>INDEX(MARKET_INPUT[Column1.price],MATCH(B266,MARKET_INPUT[Column1.type_id]))</f>
        <v>49000</v>
      </c>
      <c r="E266" s="21">
        <f>VLOOKUP(B266,TypeIDs!C:D,2,FALSE)</f>
        <v>10</v>
      </c>
      <c r="F266" s="16">
        <v>2</v>
      </c>
      <c r="G266" s="18">
        <f t="shared" si="45"/>
        <v>31.404</v>
      </c>
      <c r="H266" s="23">
        <f t="shared" si="46"/>
        <v>14</v>
      </c>
      <c r="I266" s="22">
        <f t="shared" si="38"/>
        <v>140</v>
      </c>
      <c r="J266" s="8">
        <f t="shared" si="39"/>
        <v>3.6269430051813472</v>
      </c>
      <c r="K266" s="9">
        <f t="shared" si="40"/>
        <v>315140</v>
      </c>
      <c r="L266" s="9">
        <f t="shared" si="41"/>
        <v>22510</v>
      </c>
      <c r="M266" s="10">
        <f t="shared" si="42"/>
        <v>370860</v>
      </c>
      <c r="N266" s="11">
        <f t="shared" si="43"/>
        <v>2649</v>
      </c>
      <c r="O266" s="26">
        <f t="shared" si="44"/>
        <v>686000</v>
      </c>
    </row>
    <row r="267" spans="1:15">
      <c r="A267" s="13" t="s">
        <v>900</v>
      </c>
      <c r="B267" s="20">
        <f>VLOOKUP(A267,TypeIDs!B:C,2,FALSE)</f>
        <v>2024</v>
      </c>
      <c r="C267" s="19">
        <v>1071000</v>
      </c>
      <c r="D267" s="15">
        <f>INDEX(MARKET_INPUT[Column1.price],MATCH(B267,MARKET_INPUT[Column1.type_id]))</f>
        <v>1562000</v>
      </c>
      <c r="E267" s="21">
        <f>VLOOKUP(B267,TypeIDs!C:D,2,FALSE)</f>
        <v>10</v>
      </c>
      <c r="F267" s="16">
        <v>2</v>
      </c>
      <c r="G267" s="18">
        <f t="shared" si="45"/>
        <v>454.4</v>
      </c>
      <c r="H267" s="23">
        <f t="shared" si="46"/>
        <v>14</v>
      </c>
      <c r="I267" s="22">
        <f t="shared" si="38"/>
        <v>140</v>
      </c>
      <c r="J267" s="8">
        <f t="shared" si="39"/>
        <v>1.4584500466853407</v>
      </c>
      <c r="K267" s="9">
        <f t="shared" si="40"/>
        <v>15120000</v>
      </c>
      <c r="L267" s="9">
        <f t="shared" si="41"/>
        <v>1080000</v>
      </c>
      <c r="M267" s="10">
        <f t="shared" si="42"/>
        <v>6748000</v>
      </c>
      <c r="N267" s="11">
        <f t="shared" si="43"/>
        <v>48200</v>
      </c>
      <c r="O267" s="26">
        <f t="shared" si="44"/>
        <v>21868000</v>
      </c>
    </row>
    <row r="268" spans="1:15">
      <c r="A268" s="13" t="s">
        <v>2274</v>
      </c>
      <c r="B268" s="20">
        <f>VLOOKUP(A268,TypeIDs!B:C,2,FALSE)</f>
        <v>3568</v>
      </c>
      <c r="C268" s="19">
        <v>696200</v>
      </c>
      <c r="D268" s="15">
        <f>INDEX(MARKET_INPUT[Column1.price],MATCH(B268,MARKET_INPUT[Column1.type_id]))</f>
        <v>1248000</v>
      </c>
      <c r="E268" s="21">
        <f>VLOOKUP(B268,TypeIDs!C:D,2,FALSE)</f>
        <v>5</v>
      </c>
      <c r="F268" s="16">
        <v>3</v>
      </c>
      <c r="G268" s="18">
        <f t="shared" si="45"/>
        <v>436.71999999999997</v>
      </c>
      <c r="H268" s="23">
        <f t="shared" si="46"/>
        <v>21</v>
      </c>
      <c r="I268" s="22">
        <f t="shared" si="38"/>
        <v>105</v>
      </c>
      <c r="J268" s="8">
        <f t="shared" si="39"/>
        <v>1.7925883366848607</v>
      </c>
      <c r="K268" s="9">
        <f t="shared" si="40"/>
        <v>14714700</v>
      </c>
      <c r="L268" s="9">
        <f t="shared" si="41"/>
        <v>700700</v>
      </c>
      <c r="M268" s="10">
        <f t="shared" si="42"/>
        <v>11493300</v>
      </c>
      <c r="N268" s="11">
        <f t="shared" si="43"/>
        <v>109460</v>
      </c>
      <c r="O268" s="26">
        <f t="shared" si="44"/>
        <v>26208000</v>
      </c>
    </row>
    <row r="269" spans="1:15">
      <c r="A269" s="13" t="s">
        <v>630</v>
      </c>
      <c r="B269" s="20">
        <f>VLOOKUP(A269,TypeIDs!B:C,2,FALSE)</f>
        <v>1248</v>
      </c>
      <c r="C269" s="19">
        <v>670100</v>
      </c>
      <c r="D269" s="15">
        <f>INDEX(MARKET_INPUT[Column1.price],MATCH(B269,MARKET_INPUT[Column1.type_id]))</f>
        <v>1100000</v>
      </c>
      <c r="E269" s="21">
        <f>VLOOKUP(B269,TypeIDs!C:D,2,FALSE)</f>
        <v>5</v>
      </c>
      <c r="F269" s="16">
        <v>3</v>
      </c>
      <c r="G269" s="18">
        <f t="shared" si="45"/>
        <v>421.06</v>
      </c>
      <c r="H269" s="23">
        <f t="shared" si="46"/>
        <v>21</v>
      </c>
      <c r="I269" s="22">
        <f t="shared" si="38"/>
        <v>105</v>
      </c>
      <c r="J269" s="8">
        <f t="shared" si="39"/>
        <v>1.6415460379047904</v>
      </c>
      <c r="K269" s="9">
        <f t="shared" si="40"/>
        <v>14166600</v>
      </c>
      <c r="L269" s="9">
        <f t="shared" si="41"/>
        <v>674600</v>
      </c>
      <c r="M269" s="10">
        <f t="shared" si="42"/>
        <v>8933400</v>
      </c>
      <c r="N269" s="11">
        <f t="shared" si="43"/>
        <v>85080</v>
      </c>
      <c r="O269" s="26">
        <f t="shared" si="44"/>
        <v>23100000</v>
      </c>
    </row>
    <row r="270" spans="1:15">
      <c r="A270" s="13" t="s">
        <v>701</v>
      </c>
      <c r="B270" s="20">
        <f>VLOOKUP(A270,TypeIDs!B:C,2,FALSE)</f>
        <v>1447</v>
      </c>
      <c r="C270" s="19">
        <v>649700</v>
      </c>
      <c r="D270" s="15">
        <f>INDEX(MARKET_INPUT[Column1.price],MATCH(B270,MARKET_INPUT[Column1.type_id]))</f>
        <v>709000</v>
      </c>
      <c r="E270" s="21">
        <f>VLOOKUP(B270,TypeIDs!C:D,2,FALSE)</f>
        <v>5</v>
      </c>
      <c r="F270" s="16">
        <v>6</v>
      </c>
      <c r="G270" s="18">
        <f t="shared" si="45"/>
        <v>807.64</v>
      </c>
      <c r="H270" s="23">
        <f t="shared" si="46"/>
        <v>42</v>
      </c>
      <c r="I270" s="22">
        <f t="shared" si="38"/>
        <v>210</v>
      </c>
      <c r="J270" s="8">
        <f t="shared" si="39"/>
        <v>1.0912728951823918</v>
      </c>
      <c r="K270" s="9">
        <f t="shared" si="40"/>
        <v>27476400</v>
      </c>
      <c r="L270" s="9">
        <f t="shared" si="41"/>
        <v>654200</v>
      </c>
      <c r="M270" s="10">
        <f t="shared" si="42"/>
        <v>2301600</v>
      </c>
      <c r="N270" s="11">
        <f t="shared" si="43"/>
        <v>10960</v>
      </c>
      <c r="O270" s="26">
        <f t="shared" si="44"/>
        <v>29778000</v>
      </c>
    </row>
    <row r="271" spans="1:15">
      <c r="A271" s="13" t="s">
        <v>908</v>
      </c>
      <c r="B271" s="20">
        <f>VLOOKUP(A271,TypeIDs!B:C,2,FALSE)</f>
        <v>2032</v>
      </c>
      <c r="C271" s="19">
        <v>694800</v>
      </c>
      <c r="D271" s="15">
        <f>INDEX(MARKET_INPUT[Column1.price],MATCH(B271,MARKET_INPUT[Column1.type_id]))</f>
        <v>795800</v>
      </c>
      <c r="E271" s="21">
        <f>VLOOKUP(B271,TypeIDs!C:D,2,FALSE)</f>
        <v>5</v>
      </c>
      <c r="F271" s="16">
        <v>8</v>
      </c>
      <c r="G271" s="18">
        <f t="shared" si="45"/>
        <v>1145.68</v>
      </c>
      <c r="H271" s="23">
        <f t="shared" si="46"/>
        <v>56</v>
      </c>
      <c r="I271" s="22">
        <f t="shared" si="38"/>
        <v>280</v>
      </c>
      <c r="J271" s="8">
        <f t="shared" si="39"/>
        <v>1.1453655728267127</v>
      </c>
      <c r="K271" s="9">
        <f t="shared" si="40"/>
        <v>39160800</v>
      </c>
      <c r="L271" s="9">
        <f t="shared" si="41"/>
        <v>699300</v>
      </c>
      <c r="M271" s="10">
        <f t="shared" si="42"/>
        <v>5404000</v>
      </c>
      <c r="N271" s="11">
        <f t="shared" si="43"/>
        <v>19300</v>
      </c>
      <c r="O271" s="26">
        <f t="shared" si="44"/>
        <v>44564800</v>
      </c>
    </row>
    <row r="272" spans="1:15">
      <c r="A272" s="41" t="s">
        <v>4860</v>
      </c>
      <c r="B272" s="20">
        <f>VLOOKUP(A272,TypeIDs!B:C,2,FALSE)</f>
        <v>12271</v>
      </c>
      <c r="C272" s="19">
        <v>5398000</v>
      </c>
      <c r="D272" s="15">
        <f>INDEX(MARKET_INPUT[Column1.price],MATCH(B272,MARKET_INPUT[Column1.type_id]))</f>
        <v>5999000</v>
      </c>
      <c r="E272" s="21">
        <f>VLOOKUP(B272,TypeIDs!C:D,2,FALSE)</f>
        <v>5</v>
      </c>
      <c r="F272" s="16">
        <v>1</v>
      </c>
      <c r="G272" s="18">
        <f t="shared" si="45"/>
        <v>1092.5999999999999</v>
      </c>
      <c r="H272" s="23">
        <f t="shared" si="46"/>
        <v>7</v>
      </c>
      <c r="I272" s="22">
        <f t="shared" si="38"/>
        <v>35</v>
      </c>
      <c r="J272" s="8">
        <f t="shared" si="39"/>
        <v>1.1113375324194146</v>
      </c>
      <c r="K272" s="9">
        <f t="shared" si="40"/>
        <v>37817500</v>
      </c>
      <c r="L272" s="9">
        <f t="shared" si="41"/>
        <v>5402500</v>
      </c>
      <c r="M272" s="10">
        <f t="shared" si="42"/>
        <v>4175500</v>
      </c>
      <c r="N272" s="11">
        <f t="shared" si="43"/>
        <v>119300</v>
      </c>
      <c r="O272" s="26">
        <f t="shared" si="44"/>
        <v>41993000</v>
      </c>
    </row>
    <row r="273" spans="1:15">
      <c r="A273" s="13" t="s">
        <v>4856</v>
      </c>
      <c r="B273" s="20">
        <f>VLOOKUP(A273,TypeIDs!B:C,2,FALSE)</f>
        <v>12267</v>
      </c>
      <c r="C273" s="19">
        <v>3330000</v>
      </c>
      <c r="D273" s="15">
        <f>INDEX(MARKET_INPUT[Column1.price],MATCH(B273,MARKET_INPUT[Column1.type_id]))</f>
        <v>5494000</v>
      </c>
      <c r="E273" s="21">
        <f>VLOOKUP(B273,TypeIDs!C:D,2,FALSE)</f>
        <v>5</v>
      </c>
      <c r="F273" s="16">
        <v>2</v>
      </c>
      <c r="G273" s="18">
        <f t="shared" si="45"/>
        <v>1348</v>
      </c>
      <c r="H273" s="23">
        <f t="shared" si="46"/>
        <v>14</v>
      </c>
      <c r="I273" s="22">
        <f t="shared" si="38"/>
        <v>70</v>
      </c>
      <c r="J273" s="8">
        <f t="shared" si="39"/>
        <v>1.6498498498498499</v>
      </c>
      <c r="K273" s="9">
        <f t="shared" si="40"/>
        <v>46683000</v>
      </c>
      <c r="L273" s="9">
        <f t="shared" si="41"/>
        <v>3334500</v>
      </c>
      <c r="M273" s="10">
        <f t="shared" si="42"/>
        <v>30233000</v>
      </c>
      <c r="N273" s="11">
        <f t="shared" si="43"/>
        <v>431900</v>
      </c>
      <c r="O273" s="26">
        <f t="shared" si="44"/>
        <v>76916000</v>
      </c>
    </row>
    <row r="274" spans="1:15">
      <c r="A274" s="13" t="s">
        <v>5149</v>
      </c>
      <c r="B274" s="20">
        <f>VLOOKUP(A274,TypeIDs!B:C,2,FALSE)</f>
        <v>13003</v>
      </c>
      <c r="C274" s="19">
        <v>1547000</v>
      </c>
      <c r="D274" s="15">
        <f>INDEX(MARKET_INPUT[Column1.price],MATCH(B274,MARKET_INPUT[Column1.type_id]))</f>
        <v>2300000</v>
      </c>
      <c r="E274" s="21">
        <f>VLOOKUP(B274,TypeIDs!C:D,2,FALSE)</f>
        <v>5</v>
      </c>
      <c r="F274" s="16">
        <v>4</v>
      </c>
      <c r="G274" s="18">
        <f t="shared" si="45"/>
        <v>1259.5999999999999</v>
      </c>
      <c r="H274" s="23">
        <f t="shared" si="46"/>
        <v>28</v>
      </c>
      <c r="I274" s="22">
        <f t="shared" si="38"/>
        <v>140</v>
      </c>
      <c r="J274" s="8">
        <f t="shared" si="39"/>
        <v>1.486748545572075</v>
      </c>
      <c r="K274" s="9">
        <f t="shared" si="40"/>
        <v>43442000</v>
      </c>
      <c r="L274" s="9">
        <f t="shared" si="41"/>
        <v>1551500</v>
      </c>
      <c r="M274" s="10">
        <f t="shared" si="42"/>
        <v>20958000</v>
      </c>
      <c r="N274" s="11">
        <f t="shared" si="43"/>
        <v>149700</v>
      </c>
      <c r="O274" s="26">
        <f t="shared" si="44"/>
        <v>64400000</v>
      </c>
    </row>
    <row r="275" spans="1:15">
      <c r="A275" s="41" t="s">
        <v>5147</v>
      </c>
      <c r="B275" s="20">
        <f>VLOOKUP(A275,TypeIDs!B:C,2,FALSE)</f>
        <v>13001</v>
      </c>
      <c r="C275" s="19">
        <v>2313000</v>
      </c>
      <c r="D275" s="15">
        <f>INDEX(MARKET_INPUT[Column1.price],MATCH(B275,MARKET_INPUT[Column1.type_id]))</f>
        <v>3250000</v>
      </c>
      <c r="E275" s="21">
        <f>VLOOKUP(B275,TypeIDs!C:D,2,FALSE)</f>
        <v>5</v>
      </c>
      <c r="F275" s="16">
        <v>1</v>
      </c>
      <c r="G275" s="18">
        <f t="shared" si="45"/>
        <v>475.6</v>
      </c>
      <c r="H275" s="23">
        <f t="shared" si="46"/>
        <v>7</v>
      </c>
      <c r="I275" s="22">
        <f t="shared" si="38"/>
        <v>35</v>
      </c>
      <c r="J275" s="8">
        <f t="shared" si="39"/>
        <v>1.4051015996541287</v>
      </c>
      <c r="K275" s="9">
        <f t="shared" si="40"/>
        <v>16222500</v>
      </c>
      <c r="L275" s="9">
        <f t="shared" si="41"/>
        <v>2317500</v>
      </c>
      <c r="M275" s="10">
        <f t="shared" si="42"/>
        <v>6527500</v>
      </c>
      <c r="N275" s="11">
        <f t="shared" si="43"/>
        <v>186500</v>
      </c>
      <c r="O275" s="26">
        <f t="shared" si="44"/>
        <v>22750000</v>
      </c>
    </row>
    <row r="276" spans="1:15">
      <c r="A276" s="13" t="s">
        <v>709</v>
      </c>
      <c r="B276" s="20">
        <f>VLOOKUP(A276,TypeIDs!B:C,2,FALSE)</f>
        <v>1541</v>
      </c>
      <c r="C276" s="19">
        <v>578700</v>
      </c>
      <c r="D276" s="15">
        <f>INDEX(MARKET_INPUT[Column1.price],MATCH(B276,MARKET_INPUT[Column1.type_id]))</f>
        <v>980000</v>
      </c>
      <c r="E276" s="21">
        <f>VLOOKUP(B276,TypeIDs!C:D,2,FALSE)</f>
        <v>5</v>
      </c>
      <c r="F276" s="16">
        <v>5</v>
      </c>
      <c r="G276" s="18">
        <f t="shared" si="45"/>
        <v>603.70000000000005</v>
      </c>
      <c r="H276" s="23">
        <f t="shared" si="46"/>
        <v>35</v>
      </c>
      <c r="I276" s="22">
        <f t="shared" si="38"/>
        <v>175</v>
      </c>
      <c r="J276" s="8">
        <f t="shared" si="39"/>
        <v>1.6934508380853637</v>
      </c>
      <c r="K276" s="9">
        <f t="shared" si="40"/>
        <v>20412000</v>
      </c>
      <c r="L276" s="9">
        <f t="shared" si="41"/>
        <v>583200</v>
      </c>
      <c r="M276" s="10">
        <f t="shared" si="42"/>
        <v>13888000</v>
      </c>
      <c r="N276" s="11">
        <f t="shared" si="43"/>
        <v>79360</v>
      </c>
      <c r="O276" s="26">
        <f t="shared" si="44"/>
        <v>34300000</v>
      </c>
    </row>
    <row r="277" spans="1:15">
      <c r="A277" s="13" t="s">
        <v>673</v>
      </c>
      <c r="B277" s="20">
        <f>VLOOKUP(A277,TypeIDs!B:C,2,FALSE)</f>
        <v>1355</v>
      </c>
      <c r="C277" s="19">
        <v>735700</v>
      </c>
      <c r="D277" s="15">
        <f>INDEX(MARKET_INPUT[Column1.price],MATCH(B277,MARKET_INPUT[Column1.type_id]))</f>
        <v>1224000</v>
      </c>
      <c r="E277" s="21">
        <f>VLOOKUP(B277,TypeIDs!C:D,2,FALSE)</f>
        <v>5</v>
      </c>
      <c r="F277" s="16">
        <v>4</v>
      </c>
      <c r="G277" s="18">
        <f t="shared" si="45"/>
        <v>610.55999999999995</v>
      </c>
      <c r="H277" s="23">
        <f t="shared" si="46"/>
        <v>28</v>
      </c>
      <c r="I277" s="22">
        <f t="shared" si="38"/>
        <v>140</v>
      </c>
      <c r="J277" s="8">
        <f t="shared" si="39"/>
        <v>1.6637216256626342</v>
      </c>
      <c r="K277" s="9">
        <f t="shared" si="40"/>
        <v>20725600</v>
      </c>
      <c r="L277" s="9">
        <f t="shared" si="41"/>
        <v>740200</v>
      </c>
      <c r="M277" s="10">
        <f t="shared" si="42"/>
        <v>13546400</v>
      </c>
      <c r="N277" s="11">
        <f t="shared" si="43"/>
        <v>96760</v>
      </c>
      <c r="O277" s="26">
        <f t="shared" si="44"/>
        <v>34272000</v>
      </c>
    </row>
    <row r="278" spans="1:15">
      <c r="A278" s="13" t="s">
        <v>13448</v>
      </c>
      <c r="B278" s="20">
        <f>VLOOKUP(A278,TypeIDs!B:C,2,FALSE)</f>
        <v>25861</v>
      </c>
      <c r="C278" s="19">
        <v>48000</v>
      </c>
      <c r="D278" s="15">
        <f>INDEX(MARKET_INPUT[Column1.price],MATCH(B278,MARKET_INPUT[Column1.type_id]))</f>
        <v>70000</v>
      </c>
      <c r="E278" s="21">
        <f>VLOOKUP(B278,TypeIDs!C:D,2,FALSE)</f>
        <v>5</v>
      </c>
      <c r="F278" s="16">
        <v>5</v>
      </c>
      <c r="G278" s="18">
        <f t="shared" si="45"/>
        <v>73</v>
      </c>
      <c r="H278" s="23">
        <f t="shared" si="46"/>
        <v>35</v>
      </c>
      <c r="I278" s="22">
        <f t="shared" si="38"/>
        <v>175</v>
      </c>
      <c r="J278" s="8">
        <f t="shared" si="39"/>
        <v>1.4583333333333333</v>
      </c>
      <c r="K278" s="9">
        <f t="shared" si="40"/>
        <v>1837500</v>
      </c>
      <c r="L278" s="9">
        <f t="shared" si="41"/>
        <v>52500</v>
      </c>
      <c r="M278" s="10">
        <f t="shared" si="42"/>
        <v>612500</v>
      </c>
      <c r="N278" s="11">
        <f t="shared" si="43"/>
        <v>3500</v>
      </c>
      <c r="O278" s="26">
        <f t="shared" si="44"/>
        <v>2450000</v>
      </c>
    </row>
    <row r="279" spans="1:15">
      <c r="A279" s="13" t="s">
        <v>17220</v>
      </c>
      <c r="B279" s="20">
        <f>VLOOKUP(A279,TypeIDs!B:C,2,FALSE)</f>
        <v>30836</v>
      </c>
      <c r="C279" s="19">
        <v>837600</v>
      </c>
      <c r="D279" s="15">
        <f>INDEX(MARKET_INPUT[Column1.price],MATCH(B279,MARKET_INPUT[Column1.type_id]))</f>
        <v>1224000</v>
      </c>
      <c r="E279" s="21">
        <f>VLOOKUP(B279,TypeIDs!C:D,2,FALSE)</f>
        <v>5</v>
      </c>
      <c r="F279" s="16">
        <v>4</v>
      </c>
      <c r="G279" s="18">
        <f t="shared" si="45"/>
        <v>692.08</v>
      </c>
      <c r="H279" s="23">
        <f t="shared" si="46"/>
        <v>28</v>
      </c>
      <c r="I279" s="22">
        <f t="shared" si="38"/>
        <v>140</v>
      </c>
      <c r="J279" s="8">
        <f t="shared" si="39"/>
        <v>1.4613180515759312</v>
      </c>
      <c r="K279" s="9">
        <f t="shared" si="40"/>
        <v>23578800</v>
      </c>
      <c r="L279" s="9">
        <f t="shared" si="41"/>
        <v>842100</v>
      </c>
      <c r="M279" s="10">
        <f t="shared" si="42"/>
        <v>10693200</v>
      </c>
      <c r="N279" s="11">
        <f t="shared" si="43"/>
        <v>76380</v>
      </c>
      <c r="O279" s="26">
        <f t="shared" si="44"/>
        <v>34272000</v>
      </c>
    </row>
    <row r="280" spans="1:15">
      <c r="A280" s="13" t="s">
        <v>3020</v>
      </c>
      <c r="B280" s="20">
        <f>VLOOKUP(A280,TypeIDs!B:C,2,FALSE)</f>
        <v>4403</v>
      </c>
      <c r="C280" s="19">
        <v>1369000</v>
      </c>
      <c r="D280" s="15">
        <f>INDEX(MARKET_INPUT[Column1.price],MATCH(B280,MARKET_INPUT[Column1.type_id]))</f>
        <v>1366000</v>
      </c>
      <c r="E280" s="21">
        <f>VLOOKUP(B280,TypeIDs!C:D,2,FALSE)</f>
        <v>25</v>
      </c>
      <c r="F280" s="16">
        <v>4</v>
      </c>
      <c r="G280" s="18">
        <f t="shared" si="45"/>
        <v>1157.2</v>
      </c>
      <c r="H280" s="23">
        <f t="shared" si="46"/>
        <v>28</v>
      </c>
      <c r="I280" s="22">
        <f t="shared" si="38"/>
        <v>700</v>
      </c>
      <c r="J280" s="8">
        <f t="shared" si="39"/>
        <v>0.99780861943024102</v>
      </c>
      <c r="K280" s="9">
        <f t="shared" si="40"/>
        <v>38962000</v>
      </c>
      <c r="L280" s="9">
        <f t="shared" si="41"/>
        <v>1391500</v>
      </c>
      <c r="M280" s="10">
        <f t="shared" si="42"/>
        <v>-714000</v>
      </c>
      <c r="N280" s="11">
        <f t="shared" si="43"/>
        <v>-1020</v>
      </c>
      <c r="O280" s="26">
        <f t="shared" si="44"/>
        <v>38248000</v>
      </c>
    </row>
    <row r="281" spans="1:15">
      <c r="A281" s="13" t="s">
        <v>9333</v>
      </c>
      <c r="B281" s="20">
        <f>VLOOKUP(A281,TypeIDs!B:C,2,FALSE)</f>
        <v>20351</v>
      </c>
      <c r="C281" s="19">
        <v>3179000</v>
      </c>
      <c r="D281" s="15">
        <f>INDEX(MARKET_INPUT[Column1.price],MATCH(B281,MARKET_INPUT[Column1.type_id]))</f>
        <v>4475000</v>
      </c>
      <c r="E281" s="21">
        <f>VLOOKUP(B281,TypeIDs!C:D,2,FALSE)</f>
        <v>20</v>
      </c>
      <c r="F281" s="16">
        <v>2</v>
      </c>
      <c r="G281" s="18">
        <f t="shared" si="45"/>
        <v>1317.6</v>
      </c>
      <c r="H281" s="23">
        <f t="shared" si="46"/>
        <v>14</v>
      </c>
      <c r="I281" s="22">
        <f t="shared" si="38"/>
        <v>280</v>
      </c>
      <c r="J281" s="8">
        <f t="shared" si="39"/>
        <v>1.4076753696130859</v>
      </c>
      <c r="K281" s="9">
        <f t="shared" si="40"/>
        <v>44758000</v>
      </c>
      <c r="L281" s="9">
        <f t="shared" si="41"/>
        <v>3197000</v>
      </c>
      <c r="M281" s="10">
        <f t="shared" si="42"/>
        <v>17892000</v>
      </c>
      <c r="N281" s="11">
        <f t="shared" si="43"/>
        <v>63900</v>
      </c>
      <c r="O281" s="26">
        <f t="shared" si="44"/>
        <v>62650000</v>
      </c>
    </row>
    <row r="282" spans="1:15">
      <c r="A282" s="13" t="s">
        <v>9335</v>
      </c>
      <c r="B282" s="20">
        <f>VLOOKUP(A282,TypeIDs!B:C,2,FALSE)</f>
        <v>20353</v>
      </c>
      <c r="C282" s="19">
        <v>5286000</v>
      </c>
      <c r="D282" s="15">
        <f>INDEX(MARKET_INPUT[Column1.price],MATCH(B282,MARKET_INPUT[Column1.type_id]))</f>
        <v>6969000</v>
      </c>
      <c r="E282" s="21">
        <f>VLOOKUP(B282,TypeIDs!C:D,2,FALSE)</f>
        <v>20</v>
      </c>
      <c r="F282" s="16">
        <v>3</v>
      </c>
      <c r="G282" s="18">
        <f t="shared" si="45"/>
        <v>3220.6</v>
      </c>
      <c r="H282" s="23">
        <f t="shared" si="46"/>
        <v>21</v>
      </c>
      <c r="I282" s="22">
        <f t="shared" si="38"/>
        <v>420</v>
      </c>
      <c r="J282" s="8">
        <f t="shared" si="39"/>
        <v>1.3183881952326901</v>
      </c>
      <c r="K282" s="9">
        <f t="shared" si="40"/>
        <v>111384000</v>
      </c>
      <c r="L282" s="9">
        <f t="shared" si="41"/>
        <v>5304000</v>
      </c>
      <c r="M282" s="10">
        <f t="shared" si="42"/>
        <v>34965000</v>
      </c>
      <c r="N282" s="11">
        <f t="shared" si="43"/>
        <v>83250</v>
      </c>
      <c r="O282" s="26">
        <f t="shared" si="44"/>
        <v>146349000</v>
      </c>
    </row>
    <row r="283" spans="1:15">
      <c r="A283" s="13" t="s">
        <v>18921</v>
      </c>
      <c r="B283" s="20">
        <f>VLOOKUP(A283,TypeIDs!B:C,2,FALSE)</f>
        <v>33101</v>
      </c>
      <c r="C283" s="19">
        <v>1290000</v>
      </c>
      <c r="D283" s="15">
        <f>INDEX(MARKET_INPUT[Column1.price],MATCH(B283,MARKET_INPUT[Column1.type_id]))</f>
        <v>1729000</v>
      </c>
      <c r="E283" s="21">
        <f>VLOOKUP(B283,TypeIDs!C:D,2,FALSE)</f>
        <v>10</v>
      </c>
      <c r="F283" s="16">
        <v>2</v>
      </c>
      <c r="G283" s="18">
        <f t="shared" si="45"/>
        <v>542</v>
      </c>
      <c r="H283" s="23">
        <f t="shared" si="46"/>
        <v>14</v>
      </c>
      <c r="I283" s="22">
        <f t="shared" si="38"/>
        <v>140</v>
      </c>
      <c r="J283" s="8">
        <f t="shared" si="39"/>
        <v>1.3403100775193799</v>
      </c>
      <c r="K283" s="9">
        <f t="shared" si="40"/>
        <v>18186000</v>
      </c>
      <c r="L283" s="9">
        <f t="shared" si="41"/>
        <v>1299000</v>
      </c>
      <c r="M283" s="10">
        <f t="shared" si="42"/>
        <v>6020000</v>
      </c>
      <c r="N283" s="11">
        <f t="shared" si="43"/>
        <v>43000</v>
      </c>
      <c r="O283" s="26">
        <f t="shared" si="44"/>
        <v>24206000</v>
      </c>
    </row>
    <row r="284" spans="1:15">
      <c r="A284" s="13" t="s">
        <v>2236</v>
      </c>
      <c r="B284" s="20">
        <f>VLOOKUP(A284,TypeIDs!B:C,2,FALSE)</f>
        <v>3530</v>
      </c>
      <c r="C284" s="19">
        <v>1535000</v>
      </c>
      <c r="D284" s="15">
        <f>INDEX(MARKET_INPUT[Column1.price],MATCH(B284,MARKET_INPUT[Column1.type_id]))</f>
        <v>3498000</v>
      </c>
      <c r="E284" s="21">
        <f>VLOOKUP(B284,TypeIDs!C:D,2,FALSE)</f>
        <v>10</v>
      </c>
      <c r="F284" s="16">
        <v>4</v>
      </c>
      <c r="G284" s="18">
        <f t="shared" si="45"/>
        <v>1260</v>
      </c>
      <c r="H284" s="23">
        <f t="shared" si="46"/>
        <v>28</v>
      </c>
      <c r="I284" s="22">
        <f t="shared" si="38"/>
        <v>280</v>
      </c>
      <c r="J284" s="8">
        <f t="shared" si="39"/>
        <v>2.278827361563518</v>
      </c>
      <c r="K284" s="9">
        <f t="shared" si="40"/>
        <v>43232000</v>
      </c>
      <c r="L284" s="9">
        <f t="shared" si="41"/>
        <v>1544000</v>
      </c>
      <c r="M284" s="10">
        <f t="shared" si="42"/>
        <v>54712000</v>
      </c>
      <c r="N284" s="11">
        <f t="shared" si="43"/>
        <v>195400</v>
      </c>
      <c r="O284" s="26">
        <f t="shared" si="44"/>
        <v>97944000</v>
      </c>
    </row>
    <row r="285" spans="1:15">
      <c r="A285" s="13" t="s">
        <v>18901</v>
      </c>
      <c r="B285" s="20">
        <f>VLOOKUP(A285,TypeIDs!B:C,2,FALSE)</f>
        <v>33076</v>
      </c>
      <c r="C285" s="19">
        <v>20770</v>
      </c>
      <c r="D285" s="15">
        <f>INDEX(MARKET_INPUT[Column1.price],MATCH(B285,MARKET_INPUT[Column1.type_id]))</f>
        <v>144400</v>
      </c>
      <c r="E285" s="21">
        <f>VLOOKUP(B285,TypeIDs!C:D,2,FALSE)</f>
        <v>5</v>
      </c>
      <c r="F285" s="16">
        <v>5</v>
      </c>
      <c r="G285" s="18">
        <f t="shared" si="45"/>
        <v>45.769999999999996</v>
      </c>
      <c r="H285" s="23">
        <f t="shared" si="46"/>
        <v>35</v>
      </c>
      <c r="I285" s="22">
        <f t="shared" si="38"/>
        <v>175</v>
      </c>
      <c r="J285" s="8">
        <f t="shared" si="39"/>
        <v>6.9523350987000478</v>
      </c>
      <c r="K285" s="9">
        <f t="shared" si="40"/>
        <v>884450</v>
      </c>
      <c r="L285" s="9">
        <f t="shared" si="41"/>
        <v>25270</v>
      </c>
      <c r="M285" s="10">
        <f t="shared" si="42"/>
        <v>4169550</v>
      </c>
      <c r="N285" s="11">
        <f t="shared" si="43"/>
        <v>23826</v>
      </c>
      <c r="O285" s="26">
        <f t="shared" si="44"/>
        <v>5054000</v>
      </c>
    </row>
    <row r="286" spans="1:15">
      <c r="A286" s="13" t="s">
        <v>659</v>
      </c>
      <c r="B286" s="20">
        <f>VLOOKUP(A286,TypeIDs!B:C,2,FALSE)</f>
        <v>1306</v>
      </c>
      <c r="C286" s="19">
        <v>385400</v>
      </c>
      <c r="D286" s="15">
        <f>INDEX(MARKET_INPUT[Column1.price],MATCH(B286,MARKET_INPUT[Column1.type_id]))</f>
        <v>715000</v>
      </c>
      <c r="E286" s="21">
        <f>VLOOKUP(B286,TypeIDs!C:D,2,FALSE)</f>
        <v>5</v>
      </c>
      <c r="F286" s="16">
        <v>3</v>
      </c>
      <c r="G286" s="18">
        <f t="shared" si="45"/>
        <v>250.23999999999998</v>
      </c>
      <c r="H286" s="23">
        <f t="shared" si="46"/>
        <v>21</v>
      </c>
      <c r="I286" s="22">
        <f t="shared" si="38"/>
        <v>105</v>
      </c>
      <c r="J286" s="8">
        <f t="shared" si="39"/>
        <v>1.855215360664245</v>
      </c>
      <c r="K286" s="9">
        <f t="shared" si="40"/>
        <v>8187900</v>
      </c>
      <c r="L286" s="9">
        <f t="shared" si="41"/>
        <v>389900</v>
      </c>
      <c r="M286" s="10">
        <f t="shared" si="42"/>
        <v>6827100</v>
      </c>
      <c r="N286" s="11">
        <f t="shared" si="43"/>
        <v>65020</v>
      </c>
      <c r="O286" s="26">
        <f t="shared" si="44"/>
        <v>15015000</v>
      </c>
    </row>
    <row r="287" spans="1:15">
      <c r="A287" s="13" t="s">
        <v>922</v>
      </c>
      <c r="B287" s="20">
        <f>VLOOKUP(A287,TypeIDs!B:C,2,FALSE)</f>
        <v>2046</v>
      </c>
      <c r="C287" s="19">
        <v>11260</v>
      </c>
      <c r="D287" s="15">
        <f>INDEX(MARKET_INPUT[Column1.price],MATCH(B287,MARKET_INPUT[Column1.type_id]))</f>
        <v>98910</v>
      </c>
      <c r="E287" s="21">
        <f>VLOOKUP(B287,TypeIDs!C:D,2,FALSE)</f>
        <v>5</v>
      </c>
      <c r="F287" s="16">
        <v>2</v>
      </c>
      <c r="G287" s="18">
        <f t="shared" si="45"/>
        <v>20.503999999999998</v>
      </c>
      <c r="H287" s="23">
        <f t="shared" si="46"/>
        <v>14</v>
      </c>
      <c r="I287" s="22">
        <f t="shared" si="38"/>
        <v>70</v>
      </c>
      <c r="J287" s="8">
        <f t="shared" si="39"/>
        <v>8.784191829484902</v>
      </c>
      <c r="K287" s="9">
        <f t="shared" si="40"/>
        <v>220640</v>
      </c>
      <c r="L287" s="9">
        <f t="shared" si="41"/>
        <v>15760</v>
      </c>
      <c r="M287" s="10">
        <f t="shared" si="42"/>
        <v>1164100</v>
      </c>
      <c r="N287" s="11">
        <f t="shared" si="43"/>
        <v>16630</v>
      </c>
      <c r="O287" s="26">
        <f t="shared" si="44"/>
        <v>1384740</v>
      </c>
    </row>
    <row r="288" spans="1:15">
      <c r="A288" s="13" t="s">
        <v>30864</v>
      </c>
      <c r="B288" s="20">
        <f>VLOOKUP(A288,TypeIDs!B:C,2,FALSE)</f>
        <v>47255</v>
      </c>
      <c r="C288" s="19">
        <v>18450</v>
      </c>
      <c r="D288" s="15">
        <f>INDEX(MARKET_INPUT[Column1.price],MATCH(B288,MARKET_INPUT[Column1.type_id]))</f>
        <v>45000</v>
      </c>
      <c r="E288" s="21">
        <f>VLOOKUP(B288,TypeIDs!C:D,2,FALSE)</f>
        <v>5</v>
      </c>
      <c r="F288" s="16">
        <v>2</v>
      </c>
      <c r="G288" s="18">
        <f t="shared" si="45"/>
        <v>23.38</v>
      </c>
      <c r="H288" s="23">
        <f t="shared" si="46"/>
        <v>14</v>
      </c>
      <c r="I288" s="22">
        <f t="shared" si="38"/>
        <v>70</v>
      </c>
      <c r="J288" s="8">
        <f t="shared" si="39"/>
        <v>2.4390243902439024</v>
      </c>
      <c r="K288" s="9">
        <f t="shared" si="40"/>
        <v>321300</v>
      </c>
      <c r="L288" s="9">
        <f t="shared" si="41"/>
        <v>22950</v>
      </c>
      <c r="M288" s="10">
        <f t="shared" si="42"/>
        <v>308700</v>
      </c>
      <c r="N288" s="11">
        <f t="shared" si="43"/>
        <v>4410</v>
      </c>
      <c r="O288" s="26">
        <f t="shared" si="44"/>
        <v>630000</v>
      </c>
    </row>
    <row r="289" spans="1:15">
      <c r="A289" s="13" t="s">
        <v>3197</v>
      </c>
      <c r="B289" s="20">
        <f>VLOOKUP(A289,TypeIDs!B:C,2,FALSE)</f>
        <v>5839</v>
      </c>
      <c r="C289" s="19">
        <v>2296000</v>
      </c>
      <c r="D289" s="15">
        <f>INDEX(MARKET_INPUT[Column1.price],MATCH(B289,MARKET_INPUT[Column1.type_id]))</f>
        <v>1800000</v>
      </c>
      <c r="E289" s="21">
        <f>VLOOKUP(B289,TypeIDs!C:D,2,FALSE)</f>
        <v>5</v>
      </c>
      <c r="F289" s="16">
        <v>3</v>
      </c>
      <c r="G289" s="18">
        <f t="shared" si="45"/>
        <v>1396.6</v>
      </c>
      <c r="H289" s="23">
        <f t="shared" si="46"/>
        <v>21</v>
      </c>
      <c r="I289" s="22">
        <f t="shared" si="38"/>
        <v>105</v>
      </c>
      <c r="J289" s="8">
        <f t="shared" si="39"/>
        <v>0.78397212543554007</v>
      </c>
      <c r="K289" s="9">
        <f t="shared" si="40"/>
        <v>48310500</v>
      </c>
      <c r="L289" s="9">
        <f t="shared" si="41"/>
        <v>2300500</v>
      </c>
      <c r="M289" s="10">
        <f t="shared" si="42"/>
        <v>-10510500</v>
      </c>
      <c r="N289" s="11">
        <f t="shared" si="43"/>
        <v>-100100</v>
      </c>
      <c r="O289" s="26">
        <f t="shared" si="44"/>
        <v>37800000</v>
      </c>
    </row>
    <row r="290" spans="1:15">
      <c r="A290" s="13" t="s">
        <v>30866</v>
      </c>
      <c r="B290" s="20">
        <f>VLOOKUP(A290,TypeIDs!B:C,2,FALSE)</f>
        <v>47257</v>
      </c>
      <c r="C290" s="19">
        <v>461600</v>
      </c>
      <c r="D290" s="15">
        <f>INDEX(MARKET_INPUT[Column1.price],MATCH(B290,MARKET_INPUT[Column1.type_id]))</f>
        <v>500000</v>
      </c>
      <c r="E290" s="21">
        <f>VLOOKUP(B290,TypeIDs!C:D,2,FALSE)</f>
        <v>5</v>
      </c>
      <c r="F290" s="16">
        <v>4</v>
      </c>
      <c r="G290" s="18">
        <f t="shared" si="45"/>
        <v>391.28</v>
      </c>
      <c r="H290" s="23">
        <f t="shared" si="46"/>
        <v>28</v>
      </c>
      <c r="I290" s="22">
        <f t="shared" si="38"/>
        <v>140</v>
      </c>
      <c r="J290" s="8">
        <f t="shared" si="39"/>
        <v>1.0831889081455806</v>
      </c>
      <c r="K290" s="9">
        <f t="shared" si="40"/>
        <v>13050800</v>
      </c>
      <c r="L290" s="9">
        <f t="shared" si="41"/>
        <v>466100</v>
      </c>
      <c r="M290" s="10">
        <f t="shared" si="42"/>
        <v>949200</v>
      </c>
      <c r="N290" s="11">
        <f t="shared" si="43"/>
        <v>6780</v>
      </c>
      <c r="O290" s="26">
        <f t="shared" si="44"/>
        <v>14000000</v>
      </c>
    </row>
    <row r="291" spans="1:15">
      <c r="A291" s="13" t="s">
        <v>924</v>
      </c>
      <c r="B291" s="20">
        <f>VLOOKUP(A291,TypeIDs!B:C,2,FALSE)</f>
        <v>2048</v>
      </c>
      <c r="C291" s="19">
        <v>458600</v>
      </c>
      <c r="D291" s="15">
        <f>INDEX(MARKET_INPUT[Column1.price],MATCH(B291,MARKET_INPUT[Column1.type_id]))</f>
        <v>370000</v>
      </c>
      <c r="E291" s="21">
        <f>VLOOKUP(B291,TypeIDs!C:D,2,FALSE)</f>
        <v>5</v>
      </c>
      <c r="F291" s="16">
        <v>25</v>
      </c>
      <c r="G291" s="18">
        <f t="shared" si="45"/>
        <v>2378</v>
      </c>
      <c r="H291" s="23">
        <f t="shared" si="46"/>
        <v>175</v>
      </c>
      <c r="I291" s="22">
        <f t="shared" si="38"/>
        <v>875</v>
      </c>
      <c r="J291" s="8">
        <f t="shared" si="39"/>
        <v>0.80680331443523767</v>
      </c>
      <c r="K291" s="9">
        <f t="shared" si="40"/>
        <v>81042500</v>
      </c>
      <c r="L291" s="9">
        <f t="shared" si="41"/>
        <v>463100</v>
      </c>
      <c r="M291" s="10">
        <f t="shared" si="42"/>
        <v>-16292500</v>
      </c>
      <c r="N291" s="11">
        <f t="shared" si="43"/>
        <v>-18620</v>
      </c>
      <c r="O291" s="26">
        <f t="shared" si="44"/>
        <v>64750000</v>
      </c>
    </row>
    <row r="292" spans="1:15">
      <c r="A292" s="13" t="s">
        <v>4224</v>
      </c>
      <c r="B292" s="20">
        <f>VLOOKUP(A292,TypeIDs!B:C,2,FALSE)</f>
        <v>11269</v>
      </c>
      <c r="C292" s="19">
        <v>979800</v>
      </c>
      <c r="D292" s="15">
        <f>INDEX(MARKET_INPUT[Column1.price],MATCH(B292,MARKET_INPUT[Column1.type_id]))</f>
        <v>1150000</v>
      </c>
      <c r="E292" s="21">
        <f>VLOOKUP(B292,TypeIDs!C:D,2,FALSE)</f>
        <v>5</v>
      </c>
      <c r="F292" s="16">
        <v>9</v>
      </c>
      <c r="G292" s="18">
        <f t="shared" si="45"/>
        <v>1800.64</v>
      </c>
      <c r="H292" s="23">
        <f t="shared" si="46"/>
        <v>63</v>
      </c>
      <c r="I292" s="22">
        <f t="shared" si="38"/>
        <v>315</v>
      </c>
      <c r="J292" s="8">
        <f t="shared" si="39"/>
        <v>1.1737089201877935</v>
      </c>
      <c r="K292" s="9">
        <f t="shared" si="40"/>
        <v>62010900</v>
      </c>
      <c r="L292" s="9">
        <f t="shared" si="41"/>
        <v>984300</v>
      </c>
      <c r="M292" s="10">
        <f t="shared" si="42"/>
        <v>10439100</v>
      </c>
      <c r="N292" s="11">
        <f t="shared" si="43"/>
        <v>33140</v>
      </c>
      <c r="O292" s="26">
        <f t="shared" si="44"/>
        <v>72450000</v>
      </c>
    </row>
    <row r="293" spans="1:15">
      <c r="A293" s="13" t="s">
        <v>6534</v>
      </c>
      <c r="B293" s="20">
        <f>VLOOKUP(A293,TypeIDs!B:C,2,FALSE)</f>
        <v>15729</v>
      </c>
      <c r="C293" s="19">
        <v>25670000</v>
      </c>
      <c r="D293" s="15">
        <f>INDEX(MARKET_INPUT[Column1.price],MATCH(B293,MARKET_INPUT[Column1.type_id]))</f>
        <v>30360000</v>
      </c>
      <c r="E293" s="21">
        <f>VLOOKUP(B293,TypeIDs!C:D,2,FALSE)</f>
        <v>5</v>
      </c>
      <c r="F293" s="16">
        <v>2</v>
      </c>
      <c r="G293" s="18">
        <f t="shared" si="45"/>
        <v>10284</v>
      </c>
      <c r="H293" s="23">
        <f t="shared" si="46"/>
        <v>14</v>
      </c>
      <c r="I293" s="22">
        <f t="shared" si="38"/>
        <v>70</v>
      </c>
      <c r="J293" s="8">
        <f t="shared" si="39"/>
        <v>1.1827035449941565</v>
      </c>
      <c r="K293" s="9">
        <f t="shared" si="40"/>
        <v>359443000</v>
      </c>
      <c r="L293" s="9">
        <f t="shared" si="41"/>
        <v>25674500</v>
      </c>
      <c r="M293" s="10">
        <f t="shared" si="42"/>
        <v>65597000</v>
      </c>
      <c r="N293" s="11">
        <f t="shared" si="43"/>
        <v>937100</v>
      </c>
      <c r="O293" s="26">
        <f t="shared" si="44"/>
        <v>425040000</v>
      </c>
    </row>
    <row r="294" spans="1:15">
      <c r="A294" s="41" t="s">
        <v>662</v>
      </c>
      <c r="B294" s="20">
        <f>VLOOKUP(A294,TypeIDs!B:C,2,FALSE)</f>
        <v>1317</v>
      </c>
      <c r="C294" s="19">
        <v>4100</v>
      </c>
      <c r="D294" s="15">
        <f>INDEX(MARKET_INPUT[Column1.price],MATCH(B294,MARKET_INPUT[Column1.type_id]))</f>
        <v>25000</v>
      </c>
      <c r="E294" s="21">
        <f>VLOOKUP(B294,TypeIDs!C:D,2,FALSE)</f>
        <v>5</v>
      </c>
      <c r="F294" s="16">
        <v>2</v>
      </c>
      <c r="G294" s="18">
        <f t="shared" si="45"/>
        <v>17.64</v>
      </c>
      <c r="H294" s="23">
        <f t="shared" si="46"/>
        <v>14</v>
      </c>
      <c r="I294" s="22">
        <f t="shared" si="38"/>
        <v>70</v>
      </c>
      <c r="J294" s="8">
        <f t="shared" si="39"/>
        <v>6.0975609756097562</v>
      </c>
      <c r="K294" s="9">
        <f t="shared" si="40"/>
        <v>120400</v>
      </c>
      <c r="L294" s="9">
        <f t="shared" si="41"/>
        <v>8600</v>
      </c>
      <c r="M294" s="10">
        <f t="shared" si="42"/>
        <v>229600</v>
      </c>
      <c r="N294" s="11">
        <f t="shared" si="43"/>
        <v>3280</v>
      </c>
      <c r="O294" s="26">
        <f t="shared" si="44"/>
        <v>350000</v>
      </c>
    </row>
    <row r="295" spans="1:15">
      <c r="A295" s="13" t="s">
        <v>664</v>
      </c>
      <c r="B295" s="20">
        <f>VLOOKUP(A295,TypeIDs!B:C,2,FALSE)</f>
        <v>1319</v>
      </c>
      <c r="C295" s="19">
        <v>406000</v>
      </c>
      <c r="D295" s="15">
        <f>INDEX(MARKET_INPUT[Column1.price],MATCH(B295,MARKET_INPUT[Column1.type_id]))</f>
        <v>490000</v>
      </c>
      <c r="E295" s="21">
        <f>VLOOKUP(B295,TypeIDs!C:D,2,FALSE)</f>
        <v>5</v>
      </c>
      <c r="F295" s="16">
        <v>20</v>
      </c>
      <c r="G295" s="18">
        <f t="shared" si="45"/>
        <v>1694</v>
      </c>
      <c r="H295" s="23">
        <f t="shared" si="46"/>
        <v>140</v>
      </c>
      <c r="I295" s="22">
        <f t="shared" si="38"/>
        <v>700</v>
      </c>
      <c r="J295" s="8">
        <f t="shared" si="39"/>
        <v>1.2068965517241379</v>
      </c>
      <c r="K295" s="9">
        <f t="shared" si="40"/>
        <v>57470000</v>
      </c>
      <c r="L295" s="9">
        <f t="shared" si="41"/>
        <v>410500</v>
      </c>
      <c r="M295" s="10">
        <f t="shared" si="42"/>
        <v>11130000</v>
      </c>
      <c r="N295" s="11">
        <f t="shared" si="43"/>
        <v>15900</v>
      </c>
      <c r="O295" s="26">
        <f t="shared" si="44"/>
        <v>68600000</v>
      </c>
    </row>
    <row r="296" spans="1:15">
      <c r="A296" s="13" t="s">
        <v>1366</v>
      </c>
      <c r="B296" s="20">
        <f>VLOOKUP(A296,TypeIDs!B:C,2,FALSE)</f>
        <v>2605</v>
      </c>
      <c r="C296" s="19">
        <v>269300</v>
      </c>
      <c r="D296" s="15">
        <f>INDEX(MARKET_INPUT[Column1.price],MATCH(B296,MARKET_INPUT[Column1.type_id]))</f>
        <v>465000</v>
      </c>
      <c r="E296" s="21">
        <f>VLOOKUP(B296,TypeIDs!C:D,2,FALSE)</f>
        <v>5</v>
      </c>
      <c r="F296" s="16">
        <v>15</v>
      </c>
      <c r="G296" s="18">
        <f t="shared" si="45"/>
        <v>862.90000000000009</v>
      </c>
      <c r="H296" s="23">
        <f t="shared" si="46"/>
        <v>105</v>
      </c>
      <c r="I296" s="22">
        <f t="shared" si="38"/>
        <v>525</v>
      </c>
      <c r="J296" s="8">
        <f t="shared" si="39"/>
        <v>1.7266988488674342</v>
      </c>
      <c r="K296" s="9">
        <f t="shared" si="40"/>
        <v>28749000</v>
      </c>
      <c r="L296" s="9">
        <f t="shared" si="41"/>
        <v>273800</v>
      </c>
      <c r="M296" s="10">
        <f t="shared" si="42"/>
        <v>20076000</v>
      </c>
      <c r="N296" s="11">
        <f t="shared" si="43"/>
        <v>38240</v>
      </c>
      <c r="O296" s="26">
        <f t="shared" si="44"/>
        <v>48825000</v>
      </c>
    </row>
    <row r="297" spans="1:15">
      <c r="A297" s="13" t="s">
        <v>668</v>
      </c>
      <c r="B297" s="20">
        <f>VLOOKUP(A297,TypeIDs!B:C,2,FALSE)</f>
        <v>1335</v>
      </c>
      <c r="C297" s="19">
        <v>305700</v>
      </c>
      <c r="D297" s="15">
        <f>INDEX(MARKET_INPUT[Column1.price],MATCH(B297,MARKET_INPUT[Column1.type_id]))</f>
        <v>543800</v>
      </c>
      <c r="E297" s="21">
        <f>VLOOKUP(B297,TypeIDs!C:D,2,FALSE)</f>
        <v>5</v>
      </c>
      <c r="F297" s="16">
        <v>5</v>
      </c>
      <c r="G297" s="18">
        <f t="shared" si="45"/>
        <v>330.7</v>
      </c>
      <c r="H297" s="23">
        <f t="shared" si="46"/>
        <v>35</v>
      </c>
      <c r="I297" s="22">
        <f t="shared" si="38"/>
        <v>175</v>
      </c>
      <c r="J297" s="8">
        <f t="shared" si="39"/>
        <v>1.7788681714098791</v>
      </c>
      <c r="K297" s="9">
        <f t="shared" si="40"/>
        <v>10857000</v>
      </c>
      <c r="L297" s="9">
        <f t="shared" si="41"/>
        <v>310200</v>
      </c>
      <c r="M297" s="10">
        <f t="shared" si="42"/>
        <v>8176000</v>
      </c>
      <c r="N297" s="11">
        <f t="shared" si="43"/>
        <v>46720</v>
      </c>
      <c r="O297" s="26">
        <f t="shared" si="44"/>
        <v>19033000</v>
      </c>
    </row>
    <row r="298" spans="1:15">
      <c r="A298" s="30" t="s">
        <v>3221</v>
      </c>
      <c r="B298" s="20">
        <f>VLOOKUP(A298,TypeIDs!B:C,2,FALSE)</f>
        <v>5955</v>
      </c>
      <c r="C298" s="19">
        <v>159000</v>
      </c>
      <c r="D298" s="15">
        <f>INDEX(MARKET_INPUT[Column1.price],MATCH(B298,MARKET_INPUT[Column1.type_id]))</f>
        <v>125000</v>
      </c>
      <c r="E298" s="21">
        <f>VLOOKUP(B298,TypeIDs!C:D,2,FALSE)</f>
        <v>5</v>
      </c>
      <c r="F298" s="16">
        <v>3</v>
      </c>
      <c r="G298" s="18">
        <f t="shared" si="45"/>
        <v>114.39999999999999</v>
      </c>
      <c r="H298" s="23">
        <f t="shared" si="46"/>
        <v>21</v>
      </c>
      <c r="I298" s="22">
        <f t="shared" si="38"/>
        <v>105</v>
      </c>
      <c r="J298" s="8">
        <f t="shared" si="39"/>
        <v>0.78616352201257866</v>
      </c>
      <c r="K298" s="9">
        <f t="shared" si="40"/>
        <v>3433500</v>
      </c>
      <c r="L298" s="9">
        <f t="shared" si="41"/>
        <v>163500</v>
      </c>
      <c r="M298" s="10">
        <f t="shared" si="42"/>
        <v>-808500</v>
      </c>
      <c r="N298" s="11">
        <f t="shared" si="43"/>
        <v>-7700</v>
      </c>
      <c r="O298" s="26">
        <f t="shared" si="44"/>
        <v>2625000</v>
      </c>
    </row>
    <row r="299" spans="1:15">
      <c r="A299" s="30" t="s">
        <v>21191</v>
      </c>
      <c r="B299" s="20">
        <f>VLOOKUP(A299,TypeIDs!B:C,2,FALSE)</f>
        <v>35657</v>
      </c>
      <c r="C299" s="19">
        <v>191100</v>
      </c>
      <c r="D299" s="15">
        <f>INDEX(MARKET_INPUT[Column1.price],MATCH(B299,MARKET_INPUT[Column1.type_id]))</f>
        <v>210000</v>
      </c>
      <c r="E299" s="21">
        <f>VLOOKUP(B299,TypeIDs!C:D,2,FALSE)</f>
        <v>5</v>
      </c>
      <c r="F299" s="16">
        <v>3</v>
      </c>
      <c r="G299" s="18">
        <f t="shared" si="45"/>
        <v>133.66</v>
      </c>
      <c r="H299" s="23">
        <f t="shared" si="46"/>
        <v>21</v>
      </c>
      <c r="I299" s="22">
        <f t="shared" si="38"/>
        <v>105</v>
      </c>
      <c r="J299" s="8">
        <f t="shared" si="39"/>
        <v>1.098901098901099</v>
      </c>
      <c r="K299" s="9">
        <f t="shared" si="40"/>
        <v>4107600</v>
      </c>
      <c r="L299" s="9">
        <f t="shared" si="41"/>
        <v>195600</v>
      </c>
      <c r="M299" s="10">
        <f t="shared" si="42"/>
        <v>302400</v>
      </c>
      <c r="N299" s="11">
        <f t="shared" si="43"/>
        <v>2880</v>
      </c>
      <c r="O299" s="26">
        <f t="shared" si="44"/>
        <v>4410000</v>
      </c>
    </row>
    <row r="300" spans="1:15">
      <c r="A300" s="30" t="s">
        <v>3227</v>
      </c>
      <c r="B300" s="20">
        <f>VLOOKUP(A300,TypeIDs!B:C,2,FALSE)</f>
        <v>6005</v>
      </c>
      <c r="C300" s="19">
        <v>6349</v>
      </c>
      <c r="D300" s="15">
        <f>INDEX(MARKET_INPUT[Column1.price],MATCH(B300,MARKET_INPUT[Column1.type_id]))</f>
        <v>35000</v>
      </c>
      <c r="E300" s="21">
        <f>VLOOKUP(B300,TypeIDs!C:D,2,FALSE)</f>
        <v>5</v>
      </c>
      <c r="F300" s="16">
        <v>4</v>
      </c>
      <c r="G300" s="18">
        <f t="shared" si="45"/>
        <v>27.0792</v>
      </c>
      <c r="H300" s="23">
        <f t="shared" si="46"/>
        <v>28</v>
      </c>
      <c r="I300" s="22">
        <f t="shared" si="38"/>
        <v>140</v>
      </c>
      <c r="J300" s="8">
        <f t="shared" si="39"/>
        <v>5.5126791620727671</v>
      </c>
      <c r="K300" s="9">
        <f t="shared" si="40"/>
        <v>303772</v>
      </c>
      <c r="L300" s="9">
        <f t="shared" si="41"/>
        <v>10849</v>
      </c>
      <c r="M300" s="10">
        <f t="shared" si="42"/>
        <v>676228</v>
      </c>
      <c r="N300" s="11">
        <f t="shared" si="43"/>
        <v>4830.2</v>
      </c>
      <c r="O300" s="26">
        <f t="shared" si="44"/>
        <v>980000</v>
      </c>
    </row>
    <row r="301" spans="1:15">
      <c r="A301" s="30" t="s">
        <v>21190</v>
      </c>
      <c r="B301" s="20">
        <f>VLOOKUP(A301,TypeIDs!B:C,2,FALSE)</f>
        <v>35656</v>
      </c>
      <c r="C301" s="19">
        <v>13540</v>
      </c>
      <c r="D301" s="15">
        <f>INDEX(MARKET_INPUT[Column1.price],MATCH(B301,MARKET_INPUT[Column1.type_id]))</f>
        <v>48000</v>
      </c>
      <c r="E301" s="21">
        <f>VLOOKUP(B301,TypeIDs!C:D,2,FALSE)</f>
        <v>5</v>
      </c>
      <c r="F301" s="16">
        <v>5</v>
      </c>
      <c r="G301" s="18">
        <f t="shared" si="45"/>
        <v>38.54</v>
      </c>
      <c r="H301" s="23">
        <f t="shared" si="46"/>
        <v>35</v>
      </c>
      <c r="I301" s="22">
        <f t="shared" si="38"/>
        <v>175</v>
      </c>
      <c r="J301" s="8">
        <f t="shared" si="39"/>
        <v>3.5450516986706058</v>
      </c>
      <c r="K301" s="9">
        <f t="shared" si="40"/>
        <v>631400</v>
      </c>
      <c r="L301" s="9">
        <f t="shared" si="41"/>
        <v>18040</v>
      </c>
      <c r="M301" s="10">
        <f t="shared" si="42"/>
        <v>1048600</v>
      </c>
      <c r="N301" s="11">
        <f t="shared" si="43"/>
        <v>5992</v>
      </c>
      <c r="O301" s="26">
        <f t="shared" si="44"/>
        <v>1680000</v>
      </c>
    </row>
    <row r="302" spans="1:15">
      <c r="A302" s="30" t="s">
        <v>3225</v>
      </c>
      <c r="B302" s="20">
        <f>VLOOKUP(A302,TypeIDs!B:C,2,FALSE)</f>
        <v>6001</v>
      </c>
      <c r="C302" s="19">
        <v>55190</v>
      </c>
      <c r="D302" s="15">
        <f>INDEX(MARKET_INPUT[Column1.price],MATCH(B302,MARKET_INPUT[Column1.type_id]))</f>
        <v>70000</v>
      </c>
      <c r="E302" s="21">
        <f>VLOOKUP(B302,TypeIDs!C:D,2,FALSE)</f>
        <v>5</v>
      </c>
      <c r="F302" s="16">
        <v>2</v>
      </c>
      <c r="G302" s="18">
        <f t="shared" si="45"/>
        <v>38.076000000000001</v>
      </c>
      <c r="H302" s="23">
        <f t="shared" si="46"/>
        <v>14</v>
      </c>
      <c r="I302" s="22">
        <f t="shared" si="38"/>
        <v>70</v>
      </c>
      <c r="J302" s="8">
        <f t="shared" si="39"/>
        <v>1.2683457148034065</v>
      </c>
      <c r="K302" s="9">
        <f t="shared" si="40"/>
        <v>835660</v>
      </c>
      <c r="L302" s="9">
        <f t="shared" si="41"/>
        <v>59690</v>
      </c>
      <c r="M302" s="10">
        <f t="shared" si="42"/>
        <v>144340</v>
      </c>
      <c r="N302" s="11">
        <f t="shared" si="43"/>
        <v>2062</v>
      </c>
      <c r="O302" s="26">
        <f t="shared" si="44"/>
        <v>980000</v>
      </c>
    </row>
    <row r="303" spans="1:15">
      <c r="A303" s="30" t="s">
        <v>4758</v>
      </c>
      <c r="B303" s="20">
        <f>VLOOKUP(A303,TypeIDs!B:C,2,FALSE)</f>
        <v>12068</v>
      </c>
      <c r="C303" s="19">
        <v>3969000</v>
      </c>
      <c r="D303" s="15">
        <f>INDEX(MARKET_INPUT[Column1.price],MATCH(B303,MARKET_INPUT[Column1.type_id]))</f>
        <v>5474000</v>
      </c>
      <c r="E303" s="21">
        <f>VLOOKUP(B303,TypeIDs!C:D,2,FALSE)</f>
        <v>5</v>
      </c>
      <c r="F303" s="16">
        <v>2</v>
      </c>
      <c r="G303" s="18">
        <f t="shared" si="45"/>
        <v>1603.6</v>
      </c>
      <c r="H303" s="23">
        <f t="shared" si="46"/>
        <v>14</v>
      </c>
      <c r="I303" s="22">
        <f t="shared" si="38"/>
        <v>70</v>
      </c>
      <c r="J303" s="8">
        <f t="shared" si="39"/>
        <v>1.3791887125220459</v>
      </c>
      <c r="K303" s="9">
        <f t="shared" si="40"/>
        <v>55629000</v>
      </c>
      <c r="L303" s="9">
        <f t="shared" si="41"/>
        <v>3973500</v>
      </c>
      <c r="M303" s="10">
        <f t="shared" si="42"/>
        <v>21007000</v>
      </c>
      <c r="N303" s="11">
        <f t="shared" si="43"/>
        <v>300100</v>
      </c>
      <c r="O303" s="26">
        <f t="shared" si="44"/>
        <v>76636000</v>
      </c>
    </row>
    <row r="304" spans="1:15">
      <c r="A304" s="30" t="s">
        <v>4754</v>
      </c>
      <c r="B304" s="20">
        <f>VLOOKUP(A304,TypeIDs!B:C,2,FALSE)</f>
        <v>12058</v>
      </c>
      <c r="C304" s="19">
        <v>2715000</v>
      </c>
      <c r="D304" s="15">
        <f>INDEX(MARKET_INPUT[Column1.price],MATCH(B304,MARKET_INPUT[Column1.type_id]))</f>
        <v>3299000</v>
      </c>
      <c r="E304" s="21">
        <f>VLOOKUP(B304,TypeIDs!C:D,2,FALSE)</f>
        <v>5</v>
      </c>
      <c r="F304" s="16">
        <v>9</v>
      </c>
      <c r="G304" s="18">
        <f t="shared" si="45"/>
        <v>4924</v>
      </c>
      <c r="H304" s="23">
        <f t="shared" si="46"/>
        <v>63</v>
      </c>
      <c r="I304" s="22">
        <f t="shared" si="38"/>
        <v>315</v>
      </c>
      <c r="J304" s="8">
        <f t="shared" si="39"/>
        <v>1.2151012891344384</v>
      </c>
      <c r="K304" s="9">
        <f t="shared" si="40"/>
        <v>171328500</v>
      </c>
      <c r="L304" s="9">
        <f t="shared" si="41"/>
        <v>2719500</v>
      </c>
      <c r="M304" s="10">
        <f t="shared" si="42"/>
        <v>36508500</v>
      </c>
      <c r="N304" s="11">
        <f t="shared" si="43"/>
        <v>115900</v>
      </c>
      <c r="O304" s="26">
        <f t="shared" si="44"/>
        <v>207837000</v>
      </c>
    </row>
    <row r="305" spans="1:15">
      <c r="A305" s="30" t="s">
        <v>204</v>
      </c>
      <c r="B305" s="20">
        <f>VLOOKUP(A305,TypeIDs!B:C,2,FALSE)</f>
        <v>438</v>
      </c>
      <c r="C305" s="19">
        <v>2294000</v>
      </c>
      <c r="D305" s="15">
        <f>INDEX(MARKET_INPUT[Column1.price],MATCH(B305,MARKET_INPUT[Column1.type_id]))</f>
        <v>3190000</v>
      </c>
      <c r="E305" s="21">
        <f>VLOOKUP(B305,TypeIDs!C:D,2,FALSE)</f>
        <v>5</v>
      </c>
      <c r="F305" s="16">
        <v>3</v>
      </c>
      <c r="G305" s="18">
        <f t="shared" si="45"/>
        <v>1395.3999999999999</v>
      </c>
      <c r="H305" s="23">
        <f t="shared" si="46"/>
        <v>21</v>
      </c>
      <c r="I305" s="22">
        <f t="shared" si="38"/>
        <v>105</v>
      </c>
      <c r="J305" s="8">
        <f t="shared" si="39"/>
        <v>1.3905841325196164</v>
      </c>
      <c r="K305" s="9">
        <f t="shared" si="40"/>
        <v>48268500</v>
      </c>
      <c r="L305" s="9">
        <f t="shared" si="41"/>
        <v>2298500</v>
      </c>
      <c r="M305" s="10">
        <f t="shared" si="42"/>
        <v>18721500</v>
      </c>
      <c r="N305" s="11">
        <f t="shared" si="43"/>
        <v>178300</v>
      </c>
      <c r="O305" s="26">
        <f t="shared" si="44"/>
        <v>66990000</v>
      </c>
    </row>
    <row r="306" spans="1:15">
      <c r="A306" s="30" t="s">
        <v>3000</v>
      </c>
      <c r="B306" s="20">
        <f>VLOOKUP(A306,TypeIDs!B:C,2,FALSE)</f>
        <v>4383</v>
      </c>
      <c r="C306" s="19">
        <v>2184000</v>
      </c>
      <c r="D306" s="15">
        <f>INDEX(MARKET_INPUT[Column1.price],MATCH(B306,MARKET_INPUT[Column1.type_id]))</f>
        <v>3171000</v>
      </c>
      <c r="E306" s="21">
        <f>VLOOKUP(B306,TypeIDs!C:D,2,FALSE)</f>
        <v>10</v>
      </c>
      <c r="F306" s="16">
        <v>1</v>
      </c>
      <c r="G306" s="18">
        <f t="shared" si="45"/>
        <v>459.8</v>
      </c>
      <c r="H306" s="23">
        <f t="shared" si="46"/>
        <v>7</v>
      </c>
      <c r="I306" s="22">
        <f t="shared" si="38"/>
        <v>70</v>
      </c>
      <c r="J306" s="8">
        <f t="shared" si="39"/>
        <v>1.4519230769230769</v>
      </c>
      <c r="K306" s="9">
        <f t="shared" si="40"/>
        <v>15351000</v>
      </c>
      <c r="L306" s="9">
        <f t="shared" si="41"/>
        <v>2193000</v>
      </c>
      <c r="M306" s="10">
        <f t="shared" si="42"/>
        <v>6846000</v>
      </c>
      <c r="N306" s="11">
        <f t="shared" si="43"/>
        <v>97800</v>
      </c>
      <c r="O306" s="26">
        <f t="shared" si="44"/>
        <v>22197000</v>
      </c>
    </row>
    <row r="307" spans="1:15">
      <c r="A307" s="48" t="s">
        <v>19573</v>
      </c>
      <c r="B307" s="20">
        <f>VLOOKUP(A307,TypeIDs!B:C,2,FALSE)</f>
        <v>33915</v>
      </c>
      <c r="C307" s="19">
        <v>519900</v>
      </c>
      <c r="D307" s="15">
        <f>INDEX(MARKET_INPUT[Column1.price],MATCH(B307,MARKET_INPUT[Column1.type_id]))</f>
        <v>699000</v>
      </c>
      <c r="E307" s="21">
        <f>VLOOKUP(B307,TypeIDs!C:D,2,FALSE)</f>
        <v>10</v>
      </c>
      <c r="F307" s="16">
        <v>1</v>
      </c>
      <c r="G307" s="18">
        <f t="shared" si="45"/>
        <v>126.98</v>
      </c>
      <c r="H307" s="23">
        <f t="shared" si="46"/>
        <v>7</v>
      </c>
      <c r="I307" s="22">
        <f t="shared" si="38"/>
        <v>70</v>
      </c>
      <c r="J307" s="8">
        <f t="shared" si="39"/>
        <v>1.3444893248701673</v>
      </c>
      <c r="K307" s="9">
        <f t="shared" si="40"/>
        <v>3702300</v>
      </c>
      <c r="L307" s="9">
        <f t="shared" si="41"/>
        <v>528900</v>
      </c>
      <c r="M307" s="10">
        <f t="shared" si="42"/>
        <v>1190700</v>
      </c>
      <c r="N307" s="11">
        <f t="shared" si="43"/>
        <v>17010</v>
      </c>
      <c r="O307" s="26">
        <f t="shared" si="44"/>
        <v>4893000</v>
      </c>
    </row>
    <row r="308" spans="1:15">
      <c r="A308" s="30" t="s">
        <v>21196</v>
      </c>
      <c r="B308" s="20">
        <f>VLOOKUP(A308,TypeIDs!B:C,2,FALSE)</f>
        <v>35662</v>
      </c>
      <c r="C308" s="19">
        <v>634900</v>
      </c>
      <c r="D308" s="15">
        <f>INDEX(MARKET_INPUT[Column1.price],MATCH(B308,MARKET_INPUT[Column1.type_id]))</f>
        <v>738600</v>
      </c>
      <c r="E308" s="21">
        <f>VLOOKUP(B308,TypeIDs!C:D,2,FALSE)</f>
        <v>10</v>
      </c>
      <c r="F308" s="16">
        <v>1</v>
      </c>
      <c r="G308" s="18">
        <f t="shared" si="45"/>
        <v>149.98000000000002</v>
      </c>
      <c r="H308" s="23">
        <f t="shared" si="46"/>
        <v>7</v>
      </c>
      <c r="I308" s="22">
        <f t="shared" si="38"/>
        <v>70</v>
      </c>
      <c r="J308" s="8">
        <f t="shared" si="39"/>
        <v>1.1633328083162702</v>
      </c>
      <c r="K308" s="9">
        <f t="shared" si="40"/>
        <v>4507300</v>
      </c>
      <c r="L308" s="9">
        <f t="shared" si="41"/>
        <v>643900</v>
      </c>
      <c r="M308" s="10">
        <f t="shared" si="42"/>
        <v>662900</v>
      </c>
      <c r="N308" s="11">
        <f t="shared" si="43"/>
        <v>9470</v>
      </c>
      <c r="O308" s="26">
        <f t="shared" si="44"/>
        <v>5170200</v>
      </c>
    </row>
    <row r="309" spans="1:15">
      <c r="A309" s="30" t="s">
        <v>3224</v>
      </c>
      <c r="B309" s="20">
        <f>VLOOKUP(A309,TypeIDs!B:C,2,FALSE)</f>
        <v>5975</v>
      </c>
      <c r="C309" s="19">
        <v>17900</v>
      </c>
      <c r="D309" s="15">
        <f>INDEX(MARKET_INPUT[Column1.price],MATCH(B309,MARKET_INPUT[Column1.type_id]))</f>
        <v>44500</v>
      </c>
      <c r="E309" s="21">
        <f>VLOOKUP(B309,TypeIDs!C:D,2,FALSE)</f>
        <v>10</v>
      </c>
      <c r="F309" s="16">
        <v>3</v>
      </c>
      <c r="G309" s="18">
        <f t="shared" si="45"/>
        <v>39.74</v>
      </c>
      <c r="H309" s="23">
        <f t="shared" si="46"/>
        <v>21</v>
      </c>
      <c r="I309" s="22">
        <f t="shared" si="38"/>
        <v>210</v>
      </c>
      <c r="J309" s="8">
        <f t="shared" si="39"/>
        <v>2.4860335195530725</v>
      </c>
      <c r="K309" s="9">
        <f t="shared" si="40"/>
        <v>564900</v>
      </c>
      <c r="L309" s="9">
        <f t="shared" si="41"/>
        <v>26900</v>
      </c>
      <c r="M309" s="10">
        <f t="shared" si="42"/>
        <v>369600</v>
      </c>
      <c r="N309" s="11">
        <f t="shared" si="43"/>
        <v>1760</v>
      </c>
      <c r="O309" s="26">
        <f t="shared" si="44"/>
        <v>934500</v>
      </c>
    </row>
    <row r="310" spans="1:15">
      <c r="A310" s="30" t="s">
        <v>21194</v>
      </c>
      <c r="B310" s="20">
        <f>VLOOKUP(A310,TypeIDs!B:C,2,FALSE)</f>
        <v>35660</v>
      </c>
      <c r="C310" s="19">
        <v>16320</v>
      </c>
      <c r="D310" s="15">
        <f>INDEX(MARKET_INPUT[Column1.price],MATCH(B310,MARKET_INPUT[Column1.type_id]))</f>
        <v>50000</v>
      </c>
      <c r="E310" s="21">
        <f>VLOOKUP(B310,TypeIDs!C:D,2,FALSE)</f>
        <v>10</v>
      </c>
      <c r="F310" s="16">
        <v>7</v>
      </c>
      <c r="G310" s="18">
        <f t="shared" si="45"/>
        <v>63.847999999999999</v>
      </c>
      <c r="H310" s="23">
        <f t="shared" si="46"/>
        <v>49</v>
      </c>
      <c r="I310" s="22">
        <f t="shared" si="38"/>
        <v>490</v>
      </c>
      <c r="J310" s="8">
        <f t="shared" si="39"/>
        <v>3.0637254901960786</v>
      </c>
      <c r="K310" s="9">
        <f t="shared" si="40"/>
        <v>1240680</v>
      </c>
      <c r="L310" s="9">
        <f t="shared" si="41"/>
        <v>25320</v>
      </c>
      <c r="M310" s="10">
        <f t="shared" si="42"/>
        <v>1209320</v>
      </c>
      <c r="N310" s="11">
        <f t="shared" si="43"/>
        <v>2468</v>
      </c>
      <c r="O310" s="26">
        <f t="shared" si="44"/>
        <v>2450000</v>
      </c>
    </row>
    <row r="311" spans="1:15">
      <c r="A311" s="30" t="s">
        <v>21193</v>
      </c>
      <c r="B311" s="20">
        <f>VLOOKUP(A311,TypeIDs!B:C,2,FALSE)</f>
        <v>35659</v>
      </c>
      <c r="C311" s="19">
        <v>32600</v>
      </c>
      <c r="D311" s="15">
        <f>INDEX(MARKET_INPUT[Column1.price],MATCH(B311,MARKET_INPUT[Column1.type_id]))</f>
        <v>80000</v>
      </c>
      <c r="E311" s="21">
        <f>VLOOKUP(B311,TypeIDs!C:D,2,FALSE)</f>
        <v>10</v>
      </c>
      <c r="F311" s="16">
        <v>6</v>
      </c>
      <c r="G311" s="18">
        <f t="shared" si="45"/>
        <v>77.12</v>
      </c>
      <c r="H311" s="23">
        <f t="shared" si="46"/>
        <v>42</v>
      </c>
      <c r="I311" s="22">
        <f t="shared" si="38"/>
        <v>420</v>
      </c>
      <c r="J311" s="8">
        <f t="shared" si="39"/>
        <v>2.4539877300613497</v>
      </c>
      <c r="K311" s="9">
        <f t="shared" si="40"/>
        <v>1747200</v>
      </c>
      <c r="L311" s="9">
        <f t="shared" si="41"/>
        <v>41600</v>
      </c>
      <c r="M311" s="10">
        <f t="shared" si="42"/>
        <v>1612800</v>
      </c>
      <c r="N311" s="11">
        <f t="shared" si="43"/>
        <v>3840</v>
      </c>
      <c r="O311" s="26">
        <f t="shared" si="44"/>
        <v>3360000</v>
      </c>
    </row>
    <row r="312" spans="1:15">
      <c r="A312" s="30" t="s">
        <v>3222</v>
      </c>
      <c r="B312" s="20">
        <f>VLOOKUP(A312,TypeIDs!B:C,2,FALSE)</f>
        <v>5971</v>
      </c>
      <c r="C312" s="19">
        <v>18100</v>
      </c>
      <c r="D312" s="15">
        <f>INDEX(MARKET_INPUT[Column1.price],MATCH(B312,MARKET_INPUT[Column1.type_id]))</f>
        <v>49990</v>
      </c>
      <c r="E312" s="21">
        <f>VLOOKUP(B312,TypeIDs!C:D,2,FALSE)</f>
        <v>10</v>
      </c>
      <c r="F312" s="16">
        <v>4</v>
      </c>
      <c r="G312" s="18">
        <f t="shared" si="45"/>
        <v>46.480000000000004</v>
      </c>
      <c r="H312" s="23">
        <f t="shared" si="46"/>
        <v>28</v>
      </c>
      <c r="I312" s="22">
        <f t="shared" si="38"/>
        <v>280</v>
      </c>
      <c r="J312" s="8">
        <f t="shared" si="39"/>
        <v>2.761878453038674</v>
      </c>
      <c r="K312" s="9">
        <f t="shared" si="40"/>
        <v>758800</v>
      </c>
      <c r="L312" s="9">
        <f t="shared" si="41"/>
        <v>27100</v>
      </c>
      <c r="M312" s="10">
        <f t="shared" si="42"/>
        <v>640920</v>
      </c>
      <c r="N312" s="11">
        <f t="shared" si="43"/>
        <v>2289</v>
      </c>
      <c r="O312" s="26">
        <f t="shared" si="44"/>
        <v>1399720</v>
      </c>
    </row>
    <row r="313" spans="1:15">
      <c r="A313" s="30" t="s">
        <v>21192</v>
      </c>
      <c r="B313" s="20">
        <f>VLOOKUP(A313,TypeIDs!B:C,2,FALSE)</f>
        <v>35658</v>
      </c>
      <c r="C313" s="19">
        <v>41000</v>
      </c>
      <c r="D313" s="15">
        <f>INDEX(MARKET_INPUT[Column1.price],MATCH(B313,MARKET_INPUT[Column1.type_id]))</f>
        <v>74000</v>
      </c>
      <c r="E313" s="21">
        <f>VLOOKUP(B313,TypeIDs!C:D,2,FALSE)</f>
        <v>10</v>
      </c>
      <c r="F313" s="16">
        <v>7</v>
      </c>
      <c r="G313" s="18">
        <f t="shared" si="45"/>
        <v>98.4</v>
      </c>
      <c r="H313" s="23">
        <f t="shared" si="46"/>
        <v>49</v>
      </c>
      <c r="I313" s="22">
        <f t="shared" si="38"/>
        <v>490</v>
      </c>
      <c r="J313" s="8">
        <f t="shared" si="39"/>
        <v>1.8048780487804879</v>
      </c>
      <c r="K313" s="9">
        <f t="shared" si="40"/>
        <v>2450000</v>
      </c>
      <c r="L313" s="9">
        <f t="shared" si="41"/>
        <v>50000</v>
      </c>
      <c r="M313" s="10">
        <f t="shared" si="42"/>
        <v>1176000</v>
      </c>
      <c r="N313" s="11">
        <f t="shared" si="43"/>
        <v>2400</v>
      </c>
      <c r="O313" s="26">
        <f t="shared" si="44"/>
        <v>3626000</v>
      </c>
    </row>
    <row r="314" spans="1:15">
      <c r="A314" s="30" t="s">
        <v>3223</v>
      </c>
      <c r="B314" s="20">
        <f>VLOOKUP(A314,TypeIDs!B:C,2,FALSE)</f>
        <v>5973</v>
      </c>
      <c r="C314" s="19">
        <v>334500</v>
      </c>
      <c r="D314" s="15">
        <f>INDEX(MARKET_INPUT[Column1.price],MATCH(B314,MARKET_INPUT[Column1.type_id]))</f>
        <v>375000</v>
      </c>
      <c r="E314" s="21">
        <f>VLOOKUP(B314,TypeIDs!C:D,2,FALSE)</f>
        <v>10</v>
      </c>
      <c r="F314" s="16">
        <v>12</v>
      </c>
      <c r="G314" s="18">
        <f t="shared" si="45"/>
        <v>858.8</v>
      </c>
      <c r="H314" s="23">
        <f t="shared" si="46"/>
        <v>84</v>
      </c>
      <c r="I314" s="22">
        <f t="shared" si="38"/>
        <v>840</v>
      </c>
      <c r="J314" s="8">
        <f t="shared" si="39"/>
        <v>1.1210762331838564</v>
      </c>
      <c r="K314" s="9">
        <f t="shared" si="40"/>
        <v>28854000</v>
      </c>
      <c r="L314" s="9">
        <f t="shared" si="41"/>
        <v>343500</v>
      </c>
      <c r="M314" s="10">
        <f t="shared" si="42"/>
        <v>2646000</v>
      </c>
      <c r="N314" s="11">
        <f t="shared" si="43"/>
        <v>3150</v>
      </c>
      <c r="O314" s="26">
        <f t="shared" si="44"/>
        <v>31500000</v>
      </c>
    </row>
    <row r="315" spans="1:15">
      <c r="A315" s="30" t="s">
        <v>206</v>
      </c>
      <c r="B315" s="20">
        <f>VLOOKUP(A315,TypeIDs!B:C,2,FALSE)</f>
        <v>440</v>
      </c>
      <c r="C315" s="19">
        <v>4715000</v>
      </c>
      <c r="D315" s="15">
        <f>INDEX(MARKET_INPUT[Column1.price],MATCH(B315,MARKET_INPUT[Column1.type_id]))</f>
        <v>5497000</v>
      </c>
      <c r="E315" s="21">
        <f>VLOOKUP(B315,TypeIDs!C:D,2,FALSE)</f>
        <v>10</v>
      </c>
      <c r="F315" s="16">
        <v>2</v>
      </c>
      <c r="G315" s="18">
        <f t="shared" si="45"/>
        <v>1912</v>
      </c>
      <c r="H315" s="23">
        <f t="shared" si="46"/>
        <v>14</v>
      </c>
      <c r="I315" s="22">
        <f t="shared" si="38"/>
        <v>140</v>
      </c>
      <c r="J315" s="8">
        <f t="shared" si="39"/>
        <v>1.1658536585365853</v>
      </c>
      <c r="K315" s="9">
        <f t="shared" si="40"/>
        <v>66136000</v>
      </c>
      <c r="L315" s="9">
        <f t="shared" si="41"/>
        <v>4724000</v>
      </c>
      <c r="M315" s="10">
        <f t="shared" si="42"/>
        <v>10822000</v>
      </c>
      <c r="N315" s="11">
        <f t="shared" si="43"/>
        <v>77300</v>
      </c>
      <c r="O315" s="26">
        <f t="shared" si="44"/>
        <v>76958000</v>
      </c>
    </row>
    <row r="316" spans="1:15">
      <c r="A316" s="30" t="s">
        <v>692</v>
      </c>
      <c r="B316" s="20">
        <f>VLOOKUP(A316,TypeIDs!B:C,2,FALSE)</f>
        <v>1405</v>
      </c>
      <c r="C316" s="19">
        <v>405100</v>
      </c>
      <c r="D316" s="15">
        <f>INDEX(MARKET_INPUT[Column1.price],MATCH(B316,MARKET_INPUT[Column1.type_id]))</f>
        <v>530000</v>
      </c>
      <c r="E316" s="21">
        <f>VLOOKUP(B316,TypeIDs!C:D,2,FALSE)</f>
        <v>5</v>
      </c>
      <c r="F316" s="16">
        <v>27</v>
      </c>
      <c r="G316" s="18">
        <f t="shared" si="45"/>
        <v>2278.54</v>
      </c>
      <c r="H316" s="23">
        <f t="shared" si="46"/>
        <v>189</v>
      </c>
      <c r="I316" s="22">
        <f t="shared" si="38"/>
        <v>945</v>
      </c>
      <c r="J316" s="8">
        <f t="shared" si="39"/>
        <v>1.3083189335966428</v>
      </c>
      <c r="K316" s="9">
        <f t="shared" si="40"/>
        <v>77414400</v>
      </c>
      <c r="L316" s="9">
        <f t="shared" si="41"/>
        <v>409600</v>
      </c>
      <c r="M316" s="10">
        <f t="shared" si="42"/>
        <v>22755600</v>
      </c>
      <c r="N316" s="11">
        <f t="shared" si="43"/>
        <v>24080</v>
      </c>
      <c r="O316" s="26">
        <f t="shared" si="44"/>
        <v>100170000</v>
      </c>
    </row>
    <row r="317" spans="1:15">
      <c r="A317" s="30" t="s">
        <v>36921</v>
      </c>
      <c r="B317" s="20">
        <f>VLOOKUP(A317,TypeIDs!B:C,2,FALSE)</f>
        <v>58919</v>
      </c>
      <c r="C317" s="19">
        <v>39920</v>
      </c>
      <c r="D317" s="15">
        <f>INDEX(MARKET_INPUT[Column1.price],MATCH(B317,MARKET_INPUT[Column1.type_id]))</f>
        <v>93490</v>
      </c>
      <c r="E317" s="21">
        <f>VLOOKUP(B317,TypeIDs!C:D,2,FALSE)</f>
        <v>5</v>
      </c>
      <c r="F317" s="16">
        <v>2</v>
      </c>
      <c r="G317" s="18">
        <f t="shared" si="45"/>
        <v>31.968</v>
      </c>
      <c r="H317" s="23">
        <f t="shared" si="46"/>
        <v>14</v>
      </c>
      <c r="I317" s="22">
        <f t="shared" si="38"/>
        <v>70</v>
      </c>
      <c r="J317" s="8">
        <f t="shared" si="39"/>
        <v>2.3419338677354711</v>
      </c>
      <c r="K317" s="9">
        <f t="shared" si="40"/>
        <v>621880</v>
      </c>
      <c r="L317" s="9">
        <f t="shared" si="41"/>
        <v>44420</v>
      </c>
      <c r="M317" s="10">
        <f t="shared" si="42"/>
        <v>686980</v>
      </c>
      <c r="N317" s="11">
        <f t="shared" si="43"/>
        <v>9814</v>
      </c>
      <c r="O317" s="26">
        <f t="shared" si="44"/>
        <v>1308860</v>
      </c>
    </row>
    <row r="318" spans="1:15">
      <c r="A318" s="30" t="s">
        <v>36942</v>
      </c>
      <c r="B318" s="20">
        <f>VLOOKUP(A318,TypeIDs!B:C,2,FALSE)</f>
        <v>58972</v>
      </c>
      <c r="C318" s="19">
        <v>1011000</v>
      </c>
      <c r="D318" s="15">
        <f>INDEX(MARKET_INPUT[Column1.price],MATCH(B318,MARKET_INPUT[Column1.type_id]))</f>
        <v>2499000</v>
      </c>
      <c r="E318" s="21">
        <f>VLOOKUP(B318,TypeIDs!C:D,2,FALSE)</f>
        <v>5</v>
      </c>
      <c r="F318" s="16">
        <v>3</v>
      </c>
      <c r="G318" s="18">
        <f t="shared" si="45"/>
        <v>625.6</v>
      </c>
      <c r="H318" s="23">
        <f t="shared" si="46"/>
        <v>21</v>
      </c>
      <c r="I318" s="22">
        <f t="shared" si="38"/>
        <v>105</v>
      </c>
      <c r="J318" s="8">
        <f t="shared" si="39"/>
        <v>2.4718100890207717</v>
      </c>
      <c r="K318" s="9">
        <f t="shared" si="40"/>
        <v>21325500</v>
      </c>
      <c r="L318" s="9">
        <f t="shared" si="41"/>
        <v>1015500</v>
      </c>
      <c r="M318" s="10">
        <f t="shared" si="42"/>
        <v>31153500</v>
      </c>
      <c r="N318" s="11">
        <f t="shared" si="43"/>
        <v>296700</v>
      </c>
      <c r="O318" s="26">
        <f t="shared" si="44"/>
        <v>52479000</v>
      </c>
    </row>
    <row r="319" spans="1:15">
      <c r="A319" s="30" t="s">
        <v>622</v>
      </c>
      <c r="B319" s="20">
        <f>VLOOKUP(A319,TypeIDs!B:C,2,FALSE)</f>
        <v>1236</v>
      </c>
      <c r="C319" s="19">
        <v>554500</v>
      </c>
      <c r="D319" s="15">
        <f>INDEX(MARKET_INPUT[Column1.price],MATCH(B319,MARKET_INPUT[Column1.type_id]))</f>
        <v>739800</v>
      </c>
      <c r="E319" s="21">
        <f>VLOOKUP(B319,TypeIDs!C:D,2,FALSE)</f>
        <v>5</v>
      </c>
      <c r="F319" s="16">
        <v>10</v>
      </c>
      <c r="G319" s="18">
        <f t="shared" si="45"/>
        <v>1149</v>
      </c>
      <c r="H319" s="23">
        <f t="shared" si="46"/>
        <v>70</v>
      </c>
      <c r="I319" s="22">
        <f t="shared" si="38"/>
        <v>350</v>
      </c>
      <c r="J319" s="8">
        <f t="shared" si="39"/>
        <v>1.3341749323715058</v>
      </c>
      <c r="K319" s="9">
        <f t="shared" si="40"/>
        <v>39130000</v>
      </c>
      <c r="L319" s="9">
        <f t="shared" si="41"/>
        <v>559000</v>
      </c>
      <c r="M319" s="10">
        <f t="shared" si="42"/>
        <v>12656000</v>
      </c>
      <c r="N319" s="11">
        <f t="shared" si="43"/>
        <v>36160</v>
      </c>
      <c r="O319" s="26">
        <f t="shared" si="44"/>
        <v>51786000</v>
      </c>
    </row>
    <row r="320" spans="1:15">
      <c r="A320" s="30" t="s">
        <v>4068</v>
      </c>
      <c r="B320" s="20">
        <f>VLOOKUP(A320,TypeIDs!B:C,2,FALSE)</f>
        <v>10998</v>
      </c>
      <c r="C320" s="19">
        <v>8301</v>
      </c>
      <c r="D320" s="15">
        <f>INDEX(MARKET_INPUT[Column1.price],MATCH(B320,MARKET_INPUT[Column1.type_id]))</f>
        <v>45940</v>
      </c>
      <c r="E320" s="21">
        <f>VLOOKUP(B320,TypeIDs!C:D,2,FALSE)</f>
        <v>5</v>
      </c>
      <c r="F320" s="16">
        <v>4</v>
      </c>
      <c r="G320" s="18">
        <f t="shared" si="45"/>
        <v>28.640799999999999</v>
      </c>
      <c r="H320" s="23">
        <f t="shared" si="46"/>
        <v>28</v>
      </c>
      <c r="I320" s="22">
        <f t="shared" si="38"/>
        <v>140</v>
      </c>
      <c r="J320" s="8">
        <f t="shared" si="39"/>
        <v>5.5342729791591374</v>
      </c>
      <c r="K320" s="9">
        <f t="shared" si="40"/>
        <v>358428</v>
      </c>
      <c r="L320" s="9">
        <f t="shared" si="41"/>
        <v>12801</v>
      </c>
      <c r="M320" s="10">
        <f t="shared" si="42"/>
        <v>927892</v>
      </c>
      <c r="N320" s="11">
        <f t="shared" si="43"/>
        <v>6627.8</v>
      </c>
      <c r="O320" s="26">
        <f t="shared" si="44"/>
        <v>1286320</v>
      </c>
    </row>
    <row r="321" spans="1:15">
      <c r="A321" s="30" t="s">
        <v>4475</v>
      </c>
      <c r="B321" s="20">
        <f>VLOOKUP(A321,TypeIDs!B:C,2,FALSE)</f>
        <v>11640</v>
      </c>
      <c r="C321" s="19">
        <v>766000</v>
      </c>
      <c r="D321" s="15">
        <f>INDEX(MARKET_INPUT[Column1.price],MATCH(B321,MARKET_INPUT[Column1.type_id]))</f>
        <v>725000</v>
      </c>
      <c r="E321" s="21">
        <f>VLOOKUP(B321,TypeIDs!C:D,2,FALSE)</f>
        <v>5</v>
      </c>
      <c r="F321" s="16">
        <v>5</v>
      </c>
      <c r="G321" s="18">
        <f t="shared" si="45"/>
        <v>791</v>
      </c>
      <c r="H321" s="23">
        <f t="shared" si="46"/>
        <v>35</v>
      </c>
      <c r="I321" s="22">
        <f t="shared" si="38"/>
        <v>175</v>
      </c>
      <c r="J321" s="8">
        <f t="shared" si="39"/>
        <v>0.94647519582245432</v>
      </c>
      <c r="K321" s="9">
        <f t="shared" si="40"/>
        <v>26967500</v>
      </c>
      <c r="L321" s="9">
        <f t="shared" si="41"/>
        <v>770500</v>
      </c>
      <c r="M321" s="10">
        <f t="shared" si="42"/>
        <v>-1592500</v>
      </c>
      <c r="N321" s="11">
        <f t="shared" si="43"/>
        <v>-9100</v>
      </c>
      <c r="O321" s="26">
        <f t="shared" si="44"/>
        <v>25375000</v>
      </c>
    </row>
    <row r="322" spans="1:15">
      <c r="A322" s="13" t="s">
        <v>8363</v>
      </c>
      <c r="B322" s="20">
        <f>VLOOKUP(A322,TypeIDs!B:C,2,FALSE)</f>
        <v>17938</v>
      </c>
      <c r="C322" s="19">
        <v>24560</v>
      </c>
      <c r="D322" s="15">
        <f>INDEX(MARKET_INPUT[Column1.price],MATCH(B322,MARKET_INPUT[Column1.type_id]))</f>
        <v>99990</v>
      </c>
      <c r="E322" s="21">
        <f>VLOOKUP(B322,TypeIDs!C:D,2,FALSE)</f>
        <v>5</v>
      </c>
      <c r="F322" s="16">
        <v>3</v>
      </c>
      <c r="G322" s="18">
        <f t="shared" si="45"/>
        <v>33.735999999999997</v>
      </c>
      <c r="H322" s="23">
        <f t="shared" si="46"/>
        <v>21</v>
      </c>
      <c r="I322" s="22">
        <f t="shared" ref="I322:I385" si="47">(E322*F322)*7</f>
        <v>105</v>
      </c>
      <c r="J322" s="8">
        <f t="shared" ref="J322:J385" si="48">D322/C322</f>
        <v>4.0712540716612375</v>
      </c>
      <c r="K322" s="9">
        <f t="shared" ref="K322:K385" si="49">(H322*C322)+((E322*ShippingCost)*H322)</f>
        <v>610260</v>
      </c>
      <c r="L322" s="9">
        <f t="shared" ref="L322:L385" si="50">C322+(E322*ShippingCost)</f>
        <v>29060</v>
      </c>
      <c r="M322" s="10">
        <f t="shared" ref="M322:M385" si="51">((D322-C322-(E322*ShippingCost))*H322)</f>
        <v>1489530</v>
      </c>
      <c r="N322" s="11">
        <f t="shared" ref="N322:N385" si="52">(D322-C322-(E322*ShippingCost))/E322</f>
        <v>14186</v>
      </c>
      <c r="O322" s="26">
        <f t="shared" ref="O322:O385" si="53">K322+M322</f>
        <v>2099790</v>
      </c>
    </row>
    <row r="323" spans="1:15">
      <c r="A323" s="13" t="s">
        <v>8564</v>
      </c>
      <c r="B323" s="20">
        <f>VLOOKUP(A323,TypeIDs!B:C,2,FALSE)</f>
        <v>18639</v>
      </c>
      <c r="C323" s="19">
        <v>32900</v>
      </c>
      <c r="D323" s="15">
        <f>INDEX(MARKET_INPUT[Column1.price],MATCH(B323,MARKET_INPUT[Column1.type_id]))</f>
        <v>260000</v>
      </c>
      <c r="E323" s="21">
        <f>VLOOKUP(B323,TypeIDs!C:D,2,FALSE)</f>
        <v>5</v>
      </c>
      <c r="F323" s="16">
        <v>3</v>
      </c>
      <c r="G323" s="18">
        <f t="shared" ref="G323:G386" si="54">((C323/(5000/F323))+(E323*2)+(F323*3))</f>
        <v>38.739999999999995</v>
      </c>
      <c r="H323" s="23">
        <f t="shared" ref="H323:H386" si="55">F323*7</f>
        <v>21</v>
      </c>
      <c r="I323" s="22">
        <f t="shared" si="47"/>
        <v>105</v>
      </c>
      <c r="J323" s="8">
        <f t="shared" si="48"/>
        <v>7.9027355623100304</v>
      </c>
      <c r="K323" s="9">
        <f t="shared" si="49"/>
        <v>785400</v>
      </c>
      <c r="L323" s="9">
        <f t="shared" si="50"/>
        <v>37400</v>
      </c>
      <c r="M323" s="10">
        <f t="shared" si="51"/>
        <v>4674600</v>
      </c>
      <c r="N323" s="11">
        <f t="shared" si="52"/>
        <v>44520</v>
      </c>
      <c r="O323" s="26">
        <f t="shared" si="53"/>
        <v>5460000</v>
      </c>
    </row>
    <row r="324" spans="1:15">
      <c r="A324" s="13" t="s">
        <v>15714</v>
      </c>
      <c r="B324" s="20">
        <f>VLOOKUP(A324,TypeIDs!B:C,2,FALSE)</f>
        <v>28758</v>
      </c>
      <c r="C324" s="19">
        <v>29290000</v>
      </c>
      <c r="D324" s="15">
        <f>INDEX(MARKET_INPUT[Column1.price],MATCH(B324,MARKET_INPUT[Column1.type_id]))</f>
        <v>37000000</v>
      </c>
      <c r="E324" s="21">
        <f>VLOOKUP(B324,TypeIDs!C:D,2,FALSE)</f>
        <v>5</v>
      </c>
      <c r="F324" s="16">
        <v>2</v>
      </c>
      <c r="G324" s="18">
        <f t="shared" si="54"/>
        <v>11732</v>
      </c>
      <c r="H324" s="23">
        <f t="shared" si="55"/>
        <v>14</v>
      </c>
      <c r="I324" s="22">
        <f t="shared" si="47"/>
        <v>70</v>
      </c>
      <c r="J324" s="8">
        <f t="shared" si="48"/>
        <v>1.2632297712529874</v>
      </c>
      <c r="K324" s="9">
        <f t="shared" si="49"/>
        <v>410123000</v>
      </c>
      <c r="L324" s="9">
        <f t="shared" si="50"/>
        <v>29294500</v>
      </c>
      <c r="M324" s="10">
        <f t="shared" si="51"/>
        <v>107877000</v>
      </c>
      <c r="N324" s="11">
        <f t="shared" si="52"/>
        <v>1541100</v>
      </c>
      <c r="O324" s="26">
        <f t="shared" si="53"/>
        <v>518000000</v>
      </c>
    </row>
    <row r="325" spans="1:15">
      <c r="A325" s="13" t="s">
        <v>15712</v>
      </c>
      <c r="B325" s="20">
        <f>VLOOKUP(A325,TypeIDs!B:C,2,FALSE)</f>
        <v>28756</v>
      </c>
      <c r="C325" s="19">
        <v>29420000</v>
      </c>
      <c r="D325" s="15">
        <f>INDEX(MARKET_INPUT[Column1.price],MATCH(B325,MARKET_INPUT[Column1.type_id]))</f>
        <v>37190000</v>
      </c>
      <c r="E325" s="21">
        <f>VLOOKUP(B325,TypeIDs!C:D,2,FALSE)</f>
        <v>5</v>
      </c>
      <c r="F325" s="16">
        <v>2</v>
      </c>
      <c r="G325" s="18">
        <f t="shared" si="54"/>
        <v>11784</v>
      </c>
      <c r="H325" s="23">
        <f t="shared" si="55"/>
        <v>14</v>
      </c>
      <c r="I325" s="22">
        <f t="shared" si="47"/>
        <v>70</v>
      </c>
      <c r="J325" s="8">
        <f t="shared" si="48"/>
        <v>1.2641060503059143</v>
      </c>
      <c r="K325" s="9">
        <f t="shared" si="49"/>
        <v>411943000</v>
      </c>
      <c r="L325" s="9">
        <f t="shared" si="50"/>
        <v>29424500</v>
      </c>
      <c r="M325" s="10">
        <f t="shared" si="51"/>
        <v>108717000</v>
      </c>
      <c r="N325" s="11">
        <f t="shared" si="52"/>
        <v>1553100</v>
      </c>
      <c r="O325" s="26">
        <f t="shared" si="53"/>
        <v>520660000</v>
      </c>
    </row>
    <row r="326" spans="1:15">
      <c r="A326" s="13" t="s">
        <v>18977</v>
      </c>
      <c r="B326" s="20">
        <f>VLOOKUP(A326,TypeIDs!B:C,2,FALSE)</f>
        <v>33180</v>
      </c>
      <c r="C326" s="19">
        <v>198900</v>
      </c>
      <c r="D326" s="15">
        <f>INDEX(MARKET_INPUT[Column1.price],MATCH(B326,MARKET_INPUT[Column1.type_id]))</f>
        <v>688000</v>
      </c>
      <c r="E326" s="21">
        <f>VLOOKUP(B326,TypeIDs!C:D,2,FALSE)</f>
        <v>5</v>
      </c>
      <c r="F326" s="16">
        <v>3</v>
      </c>
      <c r="G326" s="18">
        <f t="shared" si="54"/>
        <v>138.33999999999997</v>
      </c>
      <c r="H326" s="23">
        <f t="shared" si="55"/>
        <v>21</v>
      </c>
      <c r="I326" s="22">
        <f t="shared" si="47"/>
        <v>105</v>
      </c>
      <c r="J326" s="8">
        <f t="shared" si="48"/>
        <v>3.4590246354952239</v>
      </c>
      <c r="K326" s="9">
        <f t="shared" si="49"/>
        <v>4271400</v>
      </c>
      <c r="L326" s="9">
        <f t="shared" si="50"/>
        <v>203400</v>
      </c>
      <c r="M326" s="10">
        <f t="shared" si="51"/>
        <v>10176600</v>
      </c>
      <c r="N326" s="11">
        <f t="shared" si="52"/>
        <v>96920</v>
      </c>
      <c r="O326" s="26">
        <f t="shared" si="53"/>
        <v>14448000</v>
      </c>
    </row>
    <row r="327" spans="1:15">
      <c r="A327" s="13" t="s">
        <v>4057</v>
      </c>
      <c r="B327" s="20">
        <f>VLOOKUP(A327,TypeIDs!B:C,2,FALSE)</f>
        <v>10888</v>
      </c>
      <c r="C327" s="19">
        <v>178600</v>
      </c>
      <c r="D327" s="15">
        <f>INDEX(MARKET_INPUT[Column1.price],MATCH(B327,MARKET_INPUT[Column1.type_id]))</f>
        <v>1199000</v>
      </c>
      <c r="E327" s="21">
        <f>VLOOKUP(B327,TypeIDs!C:D,2,FALSE)</f>
        <v>50</v>
      </c>
      <c r="F327" s="16">
        <v>2</v>
      </c>
      <c r="G327" s="18">
        <f t="shared" si="54"/>
        <v>177.44</v>
      </c>
      <c r="H327" s="23">
        <f t="shared" si="55"/>
        <v>14</v>
      </c>
      <c r="I327" s="22">
        <f t="shared" si="47"/>
        <v>700</v>
      </c>
      <c r="J327" s="8">
        <f t="shared" si="48"/>
        <v>6.7133258678611423</v>
      </c>
      <c r="K327" s="9">
        <f t="shared" si="49"/>
        <v>3130400</v>
      </c>
      <c r="L327" s="9">
        <f t="shared" si="50"/>
        <v>223600</v>
      </c>
      <c r="M327" s="10">
        <f t="shared" si="51"/>
        <v>13655600</v>
      </c>
      <c r="N327" s="11">
        <f t="shared" si="52"/>
        <v>19508</v>
      </c>
      <c r="O327" s="26">
        <f t="shared" si="53"/>
        <v>16786000</v>
      </c>
    </row>
    <row r="328" spans="1:15">
      <c r="A328" s="13" t="s">
        <v>4044</v>
      </c>
      <c r="B328" s="20">
        <f>VLOOKUP(A328,TypeIDs!B:C,2,FALSE)</f>
        <v>10858</v>
      </c>
      <c r="C328" s="19">
        <v>1294000</v>
      </c>
      <c r="D328" s="15">
        <f>INDEX(MARKET_INPUT[Column1.price],MATCH(B328,MARKET_INPUT[Column1.type_id]))</f>
        <v>3090000</v>
      </c>
      <c r="E328" s="21">
        <f>VLOOKUP(B328,TypeIDs!C:D,2,FALSE)</f>
        <v>25</v>
      </c>
      <c r="F328" s="16">
        <v>2</v>
      </c>
      <c r="G328" s="18">
        <f t="shared" si="54"/>
        <v>573.6</v>
      </c>
      <c r="H328" s="23">
        <f t="shared" si="55"/>
        <v>14</v>
      </c>
      <c r="I328" s="22">
        <f t="shared" si="47"/>
        <v>350</v>
      </c>
      <c r="J328" s="8">
        <f t="shared" si="48"/>
        <v>2.3879443585780527</v>
      </c>
      <c r="K328" s="9">
        <f t="shared" si="49"/>
        <v>18431000</v>
      </c>
      <c r="L328" s="9">
        <f t="shared" si="50"/>
        <v>1316500</v>
      </c>
      <c r="M328" s="10">
        <f t="shared" si="51"/>
        <v>24829000</v>
      </c>
      <c r="N328" s="11">
        <f t="shared" si="52"/>
        <v>70940</v>
      </c>
      <c r="O328" s="26">
        <f t="shared" si="53"/>
        <v>43260000</v>
      </c>
    </row>
    <row r="329" spans="1:15">
      <c r="A329" s="13" t="s">
        <v>3535</v>
      </c>
      <c r="B329" s="20">
        <f>VLOOKUP(A329,TypeIDs!B:C,2,FALSE)</f>
        <v>8529</v>
      </c>
      <c r="C329" s="19">
        <v>141000</v>
      </c>
      <c r="D329" s="15">
        <f>INDEX(MARKET_INPUT[Column1.price],MATCH(B329,MARKET_INPUT[Column1.type_id]))</f>
        <v>190000</v>
      </c>
      <c r="E329" s="21">
        <f>VLOOKUP(B329,TypeIDs!C:D,2,FALSE)</f>
        <v>20</v>
      </c>
      <c r="F329" s="16">
        <v>2</v>
      </c>
      <c r="G329" s="18">
        <f t="shared" si="54"/>
        <v>102.4</v>
      </c>
      <c r="H329" s="23">
        <f t="shared" si="55"/>
        <v>14</v>
      </c>
      <c r="I329" s="22">
        <f t="shared" si="47"/>
        <v>280</v>
      </c>
      <c r="J329" s="8">
        <f t="shared" si="48"/>
        <v>1.3475177304964538</v>
      </c>
      <c r="K329" s="9">
        <f t="shared" si="49"/>
        <v>2226000</v>
      </c>
      <c r="L329" s="9">
        <f t="shared" si="50"/>
        <v>159000</v>
      </c>
      <c r="M329" s="10">
        <f t="shared" si="51"/>
        <v>434000</v>
      </c>
      <c r="N329" s="11">
        <f t="shared" si="52"/>
        <v>1550</v>
      </c>
      <c r="O329" s="26">
        <f t="shared" si="53"/>
        <v>2660000</v>
      </c>
    </row>
    <row r="330" spans="1:15">
      <c r="A330" s="13" t="s">
        <v>2531</v>
      </c>
      <c r="B330" s="20">
        <f>VLOOKUP(A330,TypeIDs!B:C,2,FALSE)</f>
        <v>3841</v>
      </c>
      <c r="C330" s="19">
        <v>1406000</v>
      </c>
      <c r="D330" s="15">
        <f>INDEX(MARKET_INPUT[Column1.price],MATCH(B330,MARKET_INPUT[Column1.type_id]))</f>
        <v>2200000</v>
      </c>
      <c r="E330" s="21">
        <f>VLOOKUP(B330,TypeIDs!C:D,2,FALSE)</f>
        <v>20</v>
      </c>
      <c r="F330" s="16">
        <v>21</v>
      </c>
      <c r="G330" s="18">
        <f t="shared" si="54"/>
        <v>6008.2</v>
      </c>
      <c r="H330" s="23">
        <f t="shared" si="55"/>
        <v>147</v>
      </c>
      <c r="I330" s="22">
        <f t="shared" si="47"/>
        <v>2940</v>
      </c>
      <c r="J330" s="8">
        <f t="shared" si="48"/>
        <v>1.5647226173541964</v>
      </c>
      <c r="K330" s="9">
        <f t="shared" si="49"/>
        <v>209328000</v>
      </c>
      <c r="L330" s="9">
        <f t="shared" si="50"/>
        <v>1424000</v>
      </c>
      <c r="M330" s="10">
        <f t="shared" si="51"/>
        <v>114072000</v>
      </c>
      <c r="N330" s="11">
        <f t="shared" si="52"/>
        <v>38800</v>
      </c>
      <c r="O330" s="26">
        <f t="shared" si="53"/>
        <v>323400000</v>
      </c>
    </row>
    <row r="331" spans="1:15">
      <c r="A331" s="13" t="s">
        <v>18187</v>
      </c>
      <c r="B331" s="20">
        <f>VLOOKUP(A331,TypeIDs!B:C,2,FALSE)</f>
        <v>31930</v>
      </c>
      <c r="C331" s="19">
        <v>29930000</v>
      </c>
      <c r="D331" s="15">
        <f>INDEX(MARKET_INPUT[Column1.price],MATCH(B331,MARKET_INPUT[Column1.type_id]))</f>
        <v>32700000</v>
      </c>
      <c r="E331" s="21">
        <f>VLOOKUP(B331,TypeIDs!C:D,2,FALSE)</f>
        <v>20</v>
      </c>
      <c r="F331" s="16">
        <v>1</v>
      </c>
      <c r="G331" s="18">
        <f t="shared" si="54"/>
        <v>6029</v>
      </c>
      <c r="H331" s="23">
        <f t="shared" si="55"/>
        <v>7</v>
      </c>
      <c r="I331" s="22">
        <f t="shared" si="47"/>
        <v>140</v>
      </c>
      <c r="J331" s="8">
        <f t="shared" si="48"/>
        <v>1.0925492816572002</v>
      </c>
      <c r="K331" s="9">
        <f t="shared" si="49"/>
        <v>209636000</v>
      </c>
      <c r="L331" s="9">
        <f t="shared" si="50"/>
        <v>29948000</v>
      </c>
      <c r="M331" s="10">
        <f t="shared" si="51"/>
        <v>19264000</v>
      </c>
      <c r="N331" s="11">
        <f t="shared" si="52"/>
        <v>137600</v>
      </c>
      <c r="O331" s="26">
        <f t="shared" si="53"/>
        <v>228900000</v>
      </c>
    </row>
    <row r="332" spans="1:15">
      <c r="A332" s="13" t="s">
        <v>18189</v>
      </c>
      <c r="B332" s="20">
        <f>VLOOKUP(A332,TypeIDs!B:C,2,FALSE)</f>
        <v>31932</v>
      </c>
      <c r="C332" s="19">
        <v>33260000</v>
      </c>
      <c r="D332" s="15">
        <f>INDEX(MARKET_INPUT[Column1.price],MATCH(B332,MARKET_INPUT[Column1.type_id]))</f>
        <v>37900000</v>
      </c>
      <c r="E332" s="21">
        <f>VLOOKUP(B332,TypeIDs!C:D,2,FALSE)</f>
        <v>20</v>
      </c>
      <c r="F332" s="16">
        <v>1</v>
      </c>
      <c r="G332" s="18">
        <f t="shared" si="54"/>
        <v>6695</v>
      </c>
      <c r="H332" s="23">
        <f t="shared" si="55"/>
        <v>7</v>
      </c>
      <c r="I332" s="22">
        <f t="shared" si="47"/>
        <v>140</v>
      </c>
      <c r="J332" s="8">
        <f t="shared" si="48"/>
        <v>1.1395069152134696</v>
      </c>
      <c r="K332" s="9">
        <f t="shared" si="49"/>
        <v>232946000</v>
      </c>
      <c r="L332" s="9">
        <f t="shared" si="50"/>
        <v>33278000</v>
      </c>
      <c r="M332" s="10">
        <f t="shared" si="51"/>
        <v>32354000</v>
      </c>
      <c r="N332" s="11">
        <f t="shared" si="52"/>
        <v>231100</v>
      </c>
      <c r="O332" s="26">
        <f t="shared" si="53"/>
        <v>265300000</v>
      </c>
    </row>
    <row r="333" spans="1:15">
      <c r="A333" s="13" t="s">
        <v>2521</v>
      </c>
      <c r="B333" s="20">
        <f>VLOOKUP(A333,TypeIDs!B:C,2,FALSE)</f>
        <v>3829</v>
      </c>
      <c r="C333" s="19">
        <v>37580</v>
      </c>
      <c r="D333" s="15">
        <f>INDEX(MARKET_INPUT[Column1.price],MATCH(B333,MARKET_INPUT[Column1.type_id]))</f>
        <v>339800</v>
      </c>
      <c r="E333" s="21">
        <f>VLOOKUP(B333,TypeIDs!C:D,2,FALSE)</f>
        <v>10</v>
      </c>
      <c r="F333" s="16">
        <v>3</v>
      </c>
      <c r="G333" s="18">
        <f t="shared" si="54"/>
        <v>51.548000000000002</v>
      </c>
      <c r="H333" s="23">
        <f t="shared" si="55"/>
        <v>21</v>
      </c>
      <c r="I333" s="22">
        <f t="shared" si="47"/>
        <v>210</v>
      </c>
      <c r="J333" s="8">
        <f t="shared" si="48"/>
        <v>9.0420436402341675</v>
      </c>
      <c r="K333" s="9">
        <f t="shared" si="49"/>
        <v>978180</v>
      </c>
      <c r="L333" s="9">
        <f t="shared" si="50"/>
        <v>46580</v>
      </c>
      <c r="M333" s="10">
        <f t="shared" si="51"/>
        <v>6157620</v>
      </c>
      <c r="N333" s="11">
        <f t="shared" si="52"/>
        <v>29322</v>
      </c>
      <c r="O333" s="26">
        <f t="shared" si="53"/>
        <v>7135800</v>
      </c>
    </row>
    <row r="334" spans="1:15">
      <c r="A334" s="13" t="s">
        <v>3533</v>
      </c>
      <c r="B334" s="20">
        <f>VLOOKUP(A334,TypeIDs!B:C,2,FALSE)</f>
        <v>8517</v>
      </c>
      <c r="C334" s="19">
        <v>3197000</v>
      </c>
      <c r="D334" s="15">
        <f>INDEX(MARKET_INPUT[Column1.price],MATCH(B334,MARKET_INPUT[Column1.type_id]))</f>
        <v>5299000</v>
      </c>
      <c r="E334" s="21">
        <f>VLOOKUP(B334,TypeIDs!C:D,2,FALSE)</f>
        <v>10</v>
      </c>
      <c r="F334" s="16">
        <v>3</v>
      </c>
      <c r="G334" s="18">
        <f t="shared" si="54"/>
        <v>1947.1999999999998</v>
      </c>
      <c r="H334" s="23">
        <f t="shared" si="55"/>
        <v>21</v>
      </c>
      <c r="I334" s="22">
        <f t="shared" si="47"/>
        <v>210</v>
      </c>
      <c r="J334" s="8">
        <f t="shared" si="48"/>
        <v>1.6574913981857993</v>
      </c>
      <c r="K334" s="9">
        <f t="shared" si="49"/>
        <v>67326000</v>
      </c>
      <c r="L334" s="9">
        <f t="shared" si="50"/>
        <v>3206000</v>
      </c>
      <c r="M334" s="10">
        <f t="shared" si="51"/>
        <v>43953000</v>
      </c>
      <c r="N334" s="11">
        <f t="shared" si="52"/>
        <v>209300</v>
      </c>
      <c r="O334" s="26">
        <f t="shared" si="53"/>
        <v>111279000</v>
      </c>
    </row>
    <row r="335" spans="1:15">
      <c r="A335" s="13" t="s">
        <v>2523</v>
      </c>
      <c r="B335" s="20">
        <f>VLOOKUP(A335,TypeIDs!B:C,2,FALSE)</f>
        <v>3831</v>
      </c>
      <c r="C335" s="19">
        <v>869900</v>
      </c>
      <c r="D335" s="15">
        <f>INDEX(MARKET_INPUT[Column1.price],MATCH(B335,MARKET_INPUT[Column1.type_id]))</f>
        <v>1104000</v>
      </c>
      <c r="E335" s="21">
        <f>VLOOKUP(B335,TypeIDs!C:D,2,FALSE)</f>
        <v>10</v>
      </c>
      <c r="F335" s="16">
        <v>10</v>
      </c>
      <c r="G335" s="18">
        <f t="shared" si="54"/>
        <v>1789.8</v>
      </c>
      <c r="H335" s="23">
        <f t="shared" si="55"/>
        <v>70</v>
      </c>
      <c r="I335" s="22">
        <f t="shared" si="47"/>
        <v>700</v>
      </c>
      <c r="J335" s="8">
        <f t="shared" si="48"/>
        <v>1.269111392114036</v>
      </c>
      <c r="K335" s="9">
        <f t="shared" si="49"/>
        <v>61523000</v>
      </c>
      <c r="L335" s="9">
        <f t="shared" si="50"/>
        <v>878900</v>
      </c>
      <c r="M335" s="10">
        <f t="shared" si="51"/>
        <v>15757000</v>
      </c>
      <c r="N335" s="11">
        <f t="shared" si="52"/>
        <v>22510</v>
      </c>
      <c r="O335" s="26">
        <f t="shared" si="53"/>
        <v>77280000</v>
      </c>
    </row>
    <row r="336" spans="1:15">
      <c r="A336" s="13" t="s">
        <v>18183</v>
      </c>
      <c r="B336" s="20">
        <f>VLOOKUP(A336,TypeIDs!B:C,2,FALSE)</f>
        <v>31926</v>
      </c>
      <c r="C336" s="19">
        <v>13770000</v>
      </c>
      <c r="D336" s="15">
        <f>INDEX(MARKET_INPUT[Column1.price],MATCH(B336,MARKET_INPUT[Column1.type_id]))</f>
        <v>14990000</v>
      </c>
      <c r="E336" s="21">
        <f>VLOOKUP(B336,TypeIDs!C:D,2,FALSE)</f>
        <v>10</v>
      </c>
      <c r="F336" s="16">
        <v>0.5</v>
      </c>
      <c r="G336" s="18">
        <f t="shared" si="54"/>
        <v>1398.5</v>
      </c>
      <c r="H336" s="23">
        <f t="shared" si="55"/>
        <v>3.5</v>
      </c>
      <c r="I336" s="22">
        <f t="shared" si="47"/>
        <v>35</v>
      </c>
      <c r="J336" s="8">
        <f t="shared" si="48"/>
        <v>1.0885984023238926</v>
      </c>
      <c r="K336" s="9">
        <f t="shared" si="49"/>
        <v>48226500</v>
      </c>
      <c r="L336" s="9">
        <f t="shared" si="50"/>
        <v>13779000</v>
      </c>
      <c r="M336" s="10">
        <f t="shared" si="51"/>
        <v>4238500</v>
      </c>
      <c r="N336" s="11">
        <f t="shared" si="52"/>
        <v>121100</v>
      </c>
      <c r="O336" s="26">
        <f t="shared" si="53"/>
        <v>52465000</v>
      </c>
    </row>
    <row r="337" spans="1:15">
      <c r="A337" s="13" t="s">
        <v>18185</v>
      </c>
      <c r="B337" s="20">
        <f>VLOOKUP(A337,TypeIDs!B:C,2,FALSE)</f>
        <v>31928</v>
      </c>
      <c r="C337" s="19">
        <v>13260000</v>
      </c>
      <c r="D337" s="15">
        <f>INDEX(MARKET_INPUT[Column1.price],MATCH(B337,MARKET_INPUT[Column1.type_id]))</f>
        <v>17020000</v>
      </c>
      <c r="E337" s="21">
        <f>VLOOKUP(B337,TypeIDs!C:D,2,FALSE)</f>
        <v>10</v>
      </c>
      <c r="F337" s="16">
        <v>5</v>
      </c>
      <c r="G337" s="18">
        <f t="shared" si="54"/>
        <v>13295</v>
      </c>
      <c r="H337" s="23">
        <f t="shared" si="55"/>
        <v>35</v>
      </c>
      <c r="I337" s="22">
        <f t="shared" si="47"/>
        <v>350</v>
      </c>
      <c r="J337" s="8">
        <f t="shared" si="48"/>
        <v>1.2835595776772248</v>
      </c>
      <c r="K337" s="9">
        <f t="shared" si="49"/>
        <v>464415000</v>
      </c>
      <c r="L337" s="9">
        <f t="shared" si="50"/>
        <v>13269000</v>
      </c>
      <c r="M337" s="10">
        <f t="shared" si="51"/>
        <v>131285000</v>
      </c>
      <c r="N337" s="11">
        <f t="shared" si="52"/>
        <v>375100</v>
      </c>
      <c r="O337" s="26">
        <f t="shared" si="53"/>
        <v>595700000</v>
      </c>
    </row>
    <row r="338" spans="1:15">
      <c r="A338" s="13" t="s">
        <v>3534</v>
      </c>
      <c r="B338" s="20">
        <f>VLOOKUP(A338,TypeIDs!B:C,2,FALSE)</f>
        <v>8521</v>
      </c>
      <c r="C338" s="19">
        <v>499000</v>
      </c>
      <c r="D338" s="15">
        <f>INDEX(MARKET_INPUT[Column1.price],MATCH(B338,MARKET_INPUT[Column1.type_id]))</f>
        <v>641900</v>
      </c>
      <c r="E338" s="21">
        <f>VLOOKUP(B338,TypeIDs!C:D,2,FALSE)</f>
        <v>5</v>
      </c>
      <c r="F338" s="16">
        <v>1</v>
      </c>
      <c r="G338" s="18">
        <f t="shared" si="54"/>
        <v>112.8</v>
      </c>
      <c r="H338" s="23">
        <f t="shared" si="55"/>
        <v>7</v>
      </c>
      <c r="I338" s="22">
        <f t="shared" si="47"/>
        <v>35</v>
      </c>
      <c r="J338" s="8">
        <f t="shared" si="48"/>
        <v>1.2863727454909819</v>
      </c>
      <c r="K338" s="9">
        <f t="shared" si="49"/>
        <v>3524500</v>
      </c>
      <c r="L338" s="9">
        <f t="shared" si="50"/>
        <v>503500</v>
      </c>
      <c r="M338" s="10">
        <f t="shared" si="51"/>
        <v>968800</v>
      </c>
      <c r="N338" s="11">
        <f t="shared" si="52"/>
        <v>27680</v>
      </c>
      <c r="O338" s="26">
        <f t="shared" si="53"/>
        <v>4493300</v>
      </c>
    </row>
    <row r="339" spans="1:15">
      <c r="A339" s="13" t="s">
        <v>195</v>
      </c>
      <c r="B339" s="20">
        <f>VLOOKUP(A339,TypeIDs!B:C,2,FALSE)</f>
        <v>380</v>
      </c>
      <c r="C339" s="19">
        <v>354200</v>
      </c>
      <c r="D339" s="15">
        <f>INDEX(MARKET_INPUT[Column1.price],MATCH(B339,MARKET_INPUT[Column1.type_id]))</f>
        <v>550000</v>
      </c>
      <c r="E339" s="21">
        <f>VLOOKUP(B339,TypeIDs!C:D,2,FALSE)</f>
        <v>5</v>
      </c>
      <c r="F339" s="16">
        <v>5</v>
      </c>
      <c r="G339" s="18">
        <f t="shared" si="54"/>
        <v>379.2</v>
      </c>
      <c r="H339" s="23">
        <f t="shared" si="55"/>
        <v>35</v>
      </c>
      <c r="I339" s="22">
        <f t="shared" si="47"/>
        <v>175</v>
      </c>
      <c r="J339" s="8">
        <f t="shared" si="48"/>
        <v>1.5527950310559007</v>
      </c>
      <c r="K339" s="9">
        <f t="shared" si="49"/>
        <v>12554500</v>
      </c>
      <c r="L339" s="9">
        <f t="shared" si="50"/>
        <v>358700</v>
      </c>
      <c r="M339" s="10">
        <f t="shared" si="51"/>
        <v>6695500</v>
      </c>
      <c r="N339" s="11">
        <f t="shared" si="52"/>
        <v>38260</v>
      </c>
      <c r="O339" s="26">
        <f t="shared" si="53"/>
        <v>19250000</v>
      </c>
    </row>
    <row r="340" spans="1:15">
      <c r="A340" s="13" t="s">
        <v>18179</v>
      </c>
      <c r="B340" s="20">
        <f>VLOOKUP(A340,TypeIDs!B:C,2,FALSE)</f>
        <v>31922</v>
      </c>
      <c r="C340" s="19">
        <v>3230000</v>
      </c>
      <c r="D340" s="15">
        <f>INDEX(MARKET_INPUT[Column1.price],MATCH(B340,MARKET_INPUT[Column1.type_id]))</f>
        <v>3400000</v>
      </c>
      <c r="E340" s="21">
        <f>VLOOKUP(B340,TypeIDs!C:D,2,FALSE)</f>
        <v>5</v>
      </c>
      <c r="F340" s="16">
        <v>0.8</v>
      </c>
      <c r="G340" s="18">
        <f t="shared" si="54"/>
        <v>529.19999999999993</v>
      </c>
      <c r="H340" s="23">
        <f t="shared" si="55"/>
        <v>5.6000000000000005</v>
      </c>
      <c r="I340" s="22">
        <f t="shared" si="47"/>
        <v>28</v>
      </c>
      <c r="J340" s="8">
        <f t="shared" si="48"/>
        <v>1.0526315789473684</v>
      </c>
      <c r="K340" s="9">
        <f t="shared" si="49"/>
        <v>18113200</v>
      </c>
      <c r="L340" s="9">
        <f t="shared" si="50"/>
        <v>3234500</v>
      </c>
      <c r="M340" s="10">
        <f t="shared" si="51"/>
        <v>926800.00000000012</v>
      </c>
      <c r="N340" s="11">
        <f t="shared" si="52"/>
        <v>33100</v>
      </c>
      <c r="O340" s="26">
        <f t="shared" si="53"/>
        <v>19040000</v>
      </c>
    </row>
    <row r="341" spans="1:15">
      <c r="A341" s="13" t="s">
        <v>18181</v>
      </c>
      <c r="B341" s="20">
        <f>VLOOKUP(A341,TypeIDs!B:C,2,FALSE)</f>
        <v>31924</v>
      </c>
      <c r="C341" s="19">
        <v>3305000</v>
      </c>
      <c r="D341" s="15">
        <f>INDEX(MARKET_INPUT[Column1.price],MATCH(B341,MARKET_INPUT[Column1.type_id]))</f>
        <v>4135000</v>
      </c>
      <c r="E341" s="21">
        <f>VLOOKUP(B341,TypeIDs!C:D,2,FALSE)</f>
        <v>5</v>
      </c>
      <c r="F341" s="16">
        <v>0.8</v>
      </c>
      <c r="G341" s="18">
        <f t="shared" si="54"/>
        <v>541.19999999999993</v>
      </c>
      <c r="H341" s="23">
        <f t="shared" si="55"/>
        <v>5.6000000000000005</v>
      </c>
      <c r="I341" s="22">
        <f t="shared" si="47"/>
        <v>28</v>
      </c>
      <c r="J341" s="8">
        <f t="shared" si="48"/>
        <v>1.2511346444780636</v>
      </c>
      <c r="K341" s="9">
        <f t="shared" si="49"/>
        <v>18533200</v>
      </c>
      <c r="L341" s="9">
        <f t="shared" si="50"/>
        <v>3309500</v>
      </c>
      <c r="M341" s="10">
        <f t="shared" si="51"/>
        <v>4622800</v>
      </c>
      <c r="N341" s="11">
        <f t="shared" si="52"/>
        <v>165100</v>
      </c>
      <c r="O341" s="26">
        <f t="shared" si="53"/>
        <v>23156000</v>
      </c>
    </row>
    <row r="342" spans="1:15">
      <c r="A342" s="13" t="s">
        <v>1113</v>
      </c>
      <c r="B342" s="20">
        <f>VLOOKUP(A342,TypeIDs!B:C,2,FALSE)</f>
        <v>2301</v>
      </c>
      <c r="C342" s="19">
        <v>2108000</v>
      </c>
      <c r="D342" s="15">
        <f>INDEX(MARKET_INPUT[Column1.price],MATCH(B342,MARKET_INPUT[Column1.type_id]))</f>
        <v>2916000</v>
      </c>
      <c r="E342" s="21">
        <f>VLOOKUP(B342,TypeIDs!C:D,2,FALSE)</f>
        <v>5</v>
      </c>
      <c r="F342" s="16">
        <v>5</v>
      </c>
      <c r="G342" s="18">
        <f t="shared" si="54"/>
        <v>2133</v>
      </c>
      <c r="H342" s="23">
        <f t="shared" si="55"/>
        <v>35</v>
      </c>
      <c r="I342" s="22">
        <f t="shared" si="47"/>
        <v>175</v>
      </c>
      <c r="J342" s="8">
        <f t="shared" si="48"/>
        <v>1.3833017077798861</v>
      </c>
      <c r="K342" s="9">
        <f t="shared" si="49"/>
        <v>73937500</v>
      </c>
      <c r="L342" s="9">
        <f t="shared" si="50"/>
        <v>2112500</v>
      </c>
      <c r="M342" s="10">
        <f t="shared" si="51"/>
        <v>28122500</v>
      </c>
      <c r="N342" s="11">
        <f t="shared" si="52"/>
        <v>160700</v>
      </c>
      <c r="O342" s="26">
        <f t="shared" si="53"/>
        <v>102060000</v>
      </c>
    </row>
    <row r="343" spans="1:15">
      <c r="A343" s="13" t="s">
        <v>278</v>
      </c>
      <c r="B343" s="20">
        <f>VLOOKUP(A343,TypeIDs!B:C,2,FALSE)</f>
        <v>578</v>
      </c>
      <c r="C343" s="19">
        <f t="array" ref="C343:C400">_xlfn.FILTERXML(BD48,BE21)</f>
        <v>164000</v>
      </c>
      <c r="D343" s="15">
        <f>INDEX(MARKET_INPUT[Column1.price],MATCH(B343,MARKET_INPUT[Column1.type_id]))</f>
        <v>254000</v>
      </c>
      <c r="E343" s="21">
        <f>VLOOKUP(B343,TypeIDs!C:D,2,FALSE)</f>
        <v>5</v>
      </c>
      <c r="F343" s="16">
        <v>3</v>
      </c>
      <c r="G343" s="18">
        <f t="shared" si="54"/>
        <v>117.39999999999999</v>
      </c>
      <c r="H343" s="23">
        <f t="shared" si="55"/>
        <v>21</v>
      </c>
      <c r="I343" s="22">
        <f t="shared" si="47"/>
        <v>105</v>
      </c>
      <c r="J343" s="8">
        <f t="shared" si="48"/>
        <v>1.5487804878048781</v>
      </c>
      <c r="K343" s="9">
        <f t="shared" si="49"/>
        <v>3538500</v>
      </c>
      <c r="L343" s="9">
        <f t="shared" si="50"/>
        <v>168500</v>
      </c>
      <c r="M343" s="10">
        <f t="shared" si="51"/>
        <v>1795500</v>
      </c>
      <c r="N343" s="11">
        <f t="shared" si="52"/>
        <v>17100</v>
      </c>
      <c r="O343" s="26">
        <f t="shared" si="53"/>
        <v>5334000</v>
      </c>
    </row>
    <row r="344" spans="1:15">
      <c r="A344" s="13" t="s">
        <v>3642</v>
      </c>
      <c r="B344" s="20">
        <f>VLOOKUP(A344,TypeIDs!B:C,2,FALSE)</f>
        <v>9632</v>
      </c>
      <c r="C344" s="19">
        <v>152800</v>
      </c>
      <c r="D344" s="15">
        <f>INDEX(MARKET_INPUT[Column1.price],MATCH(B344,MARKET_INPUT[Column1.type_id]))</f>
        <v>140300</v>
      </c>
      <c r="E344" s="21">
        <f>VLOOKUP(B344,TypeIDs!C:D,2,FALSE)</f>
        <v>5</v>
      </c>
      <c r="F344" s="16">
        <v>3</v>
      </c>
      <c r="G344" s="18">
        <f t="shared" si="54"/>
        <v>110.67999999999999</v>
      </c>
      <c r="H344" s="23">
        <f t="shared" si="55"/>
        <v>21</v>
      </c>
      <c r="I344" s="22">
        <f t="shared" si="47"/>
        <v>105</v>
      </c>
      <c r="J344" s="8">
        <f t="shared" si="48"/>
        <v>0.91819371727748689</v>
      </c>
      <c r="K344" s="9">
        <f t="shared" si="49"/>
        <v>3303300</v>
      </c>
      <c r="L344" s="9">
        <f t="shared" si="50"/>
        <v>157300</v>
      </c>
      <c r="M344" s="10">
        <f t="shared" si="51"/>
        <v>-357000</v>
      </c>
      <c r="N344" s="11">
        <f t="shared" si="52"/>
        <v>-3400</v>
      </c>
      <c r="O344" s="26">
        <f t="shared" si="53"/>
        <v>2946300</v>
      </c>
    </row>
    <row r="345" spans="1:15">
      <c r="A345" s="13" t="s">
        <v>34321</v>
      </c>
      <c r="B345" s="20">
        <f>VLOOKUP(A345,TypeIDs!B:C,2,FALSE)</f>
        <v>54291</v>
      </c>
      <c r="C345" s="19">
        <v>140500</v>
      </c>
      <c r="D345" s="15">
        <f>INDEX(MARKET_INPUT[Column1.price],MATCH(B345,MARKET_INPUT[Column1.type_id]))</f>
        <v>192000</v>
      </c>
      <c r="E345" s="21">
        <f>VLOOKUP(B345,TypeIDs!C:D,2,FALSE)</f>
        <v>5</v>
      </c>
      <c r="F345" s="16">
        <v>2</v>
      </c>
      <c r="G345" s="18">
        <f t="shared" si="54"/>
        <v>72.2</v>
      </c>
      <c r="H345" s="23">
        <f t="shared" si="55"/>
        <v>14</v>
      </c>
      <c r="I345" s="22">
        <f t="shared" si="47"/>
        <v>70</v>
      </c>
      <c r="J345" s="8">
        <f t="shared" si="48"/>
        <v>1.3665480427046264</v>
      </c>
      <c r="K345" s="9">
        <f t="shared" si="49"/>
        <v>2030000</v>
      </c>
      <c r="L345" s="9">
        <f t="shared" si="50"/>
        <v>145000</v>
      </c>
      <c r="M345" s="10">
        <f t="shared" si="51"/>
        <v>658000</v>
      </c>
      <c r="N345" s="11">
        <f t="shared" si="52"/>
        <v>9400</v>
      </c>
      <c r="O345" s="26">
        <f t="shared" si="53"/>
        <v>2688000</v>
      </c>
    </row>
    <row r="346" spans="1:15">
      <c r="A346" s="13" t="s">
        <v>1094</v>
      </c>
      <c r="B346" s="20">
        <f>VLOOKUP(A346,TypeIDs!B:C,2,FALSE)</f>
        <v>2281</v>
      </c>
      <c r="C346" s="19">
        <v>2787000</v>
      </c>
      <c r="D346" s="15">
        <f>INDEX(MARKET_INPUT[Column1.price],MATCH(B346,MARKET_INPUT[Column1.type_id]))</f>
        <v>2999000</v>
      </c>
      <c r="E346" s="21">
        <f>VLOOKUP(B346,TypeIDs!C:D,2,FALSE)</f>
        <v>5</v>
      </c>
      <c r="F346" s="16">
        <v>27</v>
      </c>
      <c r="G346" s="18">
        <f t="shared" si="54"/>
        <v>15140.8</v>
      </c>
      <c r="H346" s="23">
        <f t="shared" si="55"/>
        <v>189</v>
      </c>
      <c r="I346" s="22">
        <f t="shared" si="47"/>
        <v>945</v>
      </c>
      <c r="J346" s="8">
        <f t="shared" si="48"/>
        <v>1.0760674560459276</v>
      </c>
      <c r="K346" s="9">
        <f t="shared" si="49"/>
        <v>527593500</v>
      </c>
      <c r="L346" s="9">
        <f t="shared" si="50"/>
        <v>2791500</v>
      </c>
      <c r="M346" s="10">
        <f t="shared" si="51"/>
        <v>39217500</v>
      </c>
      <c r="N346" s="11">
        <f t="shared" si="52"/>
        <v>41500</v>
      </c>
      <c r="O346" s="26">
        <f t="shared" si="53"/>
        <v>566811000</v>
      </c>
    </row>
    <row r="347" spans="1:15">
      <c r="A347" s="13" t="s">
        <v>2975</v>
      </c>
      <c r="B347" s="20">
        <f>VLOOKUP(A347,TypeIDs!B:C,2,FALSE)</f>
        <v>4349</v>
      </c>
      <c r="C347" s="19">
        <v>208600000</v>
      </c>
      <c r="D347" s="15">
        <f>INDEX(MARKET_INPUT[Column1.price],MATCH(B347,MARKET_INPUT[Column1.type_id]))</f>
        <v>250000000</v>
      </c>
      <c r="E347" s="21">
        <f>VLOOKUP(B347,TypeIDs!C:D,2,FALSE)</f>
        <v>5</v>
      </c>
      <c r="F347" s="16">
        <v>0.7</v>
      </c>
      <c r="G347" s="18">
        <f t="shared" si="54"/>
        <v>29216.1</v>
      </c>
      <c r="H347" s="23">
        <f t="shared" si="55"/>
        <v>4.8999999999999995</v>
      </c>
      <c r="I347" s="22">
        <f t="shared" si="47"/>
        <v>24.5</v>
      </c>
      <c r="J347" s="8">
        <f t="shared" si="48"/>
        <v>1.1984659635666348</v>
      </c>
      <c r="K347" s="9">
        <f t="shared" si="49"/>
        <v>1022162049.9999999</v>
      </c>
      <c r="L347" s="9">
        <f t="shared" si="50"/>
        <v>208604500</v>
      </c>
      <c r="M347" s="10">
        <f t="shared" si="51"/>
        <v>202837949.99999997</v>
      </c>
      <c r="N347" s="11">
        <f t="shared" si="52"/>
        <v>8279100</v>
      </c>
      <c r="O347" s="26">
        <f t="shared" si="53"/>
        <v>1224999999.9999998</v>
      </c>
    </row>
    <row r="348" spans="1:15">
      <c r="A348" s="13" t="s">
        <v>3638</v>
      </c>
      <c r="B348" s="20">
        <f>VLOOKUP(A348,TypeIDs!B:C,2,FALSE)</f>
        <v>9580</v>
      </c>
      <c r="C348" s="19">
        <v>130000</v>
      </c>
      <c r="D348" s="15">
        <f>INDEX(MARKET_INPUT[Column1.price],MATCH(B348,MARKET_INPUT[Column1.type_id]))</f>
        <v>300000</v>
      </c>
      <c r="E348" s="21">
        <f>VLOOKUP(B348,TypeIDs!C:D,2,FALSE)</f>
        <v>5</v>
      </c>
      <c r="F348" s="16">
        <v>3</v>
      </c>
      <c r="G348" s="18">
        <f t="shared" si="54"/>
        <v>97</v>
      </c>
      <c r="H348" s="23">
        <f t="shared" si="55"/>
        <v>21</v>
      </c>
      <c r="I348" s="22">
        <f t="shared" si="47"/>
        <v>105</v>
      </c>
      <c r="J348" s="8">
        <f t="shared" si="48"/>
        <v>2.3076923076923075</v>
      </c>
      <c r="K348" s="9">
        <f t="shared" si="49"/>
        <v>2824500</v>
      </c>
      <c r="L348" s="9">
        <f t="shared" si="50"/>
        <v>134500</v>
      </c>
      <c r="M348" s="10">
        <f t="shared" si="51"/>
        <v>3475500</v>
      </c>
      <c r="N348" s="11">
        <f t="shared" si="52"/>
        <v>33100</v>
      </c>
      <c r="O348" s="26">
        <f t="shared" si="53"/>
        <v>6300000</v>
      </c>
    </row>
    <row r="349" spans="1:15">
      <c r="A349" s="13" t="s">
        <v>1324</v>
      </c>
      <c r="B349" s="20">
        <f>VLOOKUP(A349,TypeIDs!B:C,2,FALSE)</f>
        <v>2553</v>
      </c>
      <c r="C349" s="19">
        <v>1143000</v>
      </c>
      <c r="D349" s="15">
        <f>INDEX(MARKET_INPUT[Column1.price],MATCH(B349,MARKET_INPUT[Column1.type_id]))</f>
        <v>1113000</v>
      </c>
      <c r="E349" s="21">
        <f>VLOOKUP(B349,TypeIDs!C:D,2,FALSE)</f>
        <v>5</v>
      </c>
      <c r="F349" s="16">
        <v>5</v>
      </c>
      <c r="G349" s="18">
        <f t="shared" si="54"/>
        <v>1168</v>
      </c>
      <c r="H349" s="23">
        <f t="shared" si="55"/>
        <v>35</v>
      </c>
      <c r="I349" s="22">
        <f t="shared" si="47"/>
        <v>175</v>
      </c>
      <c r="J349" s="8">
        <f t="shared" si="48"/>
        <v>0.97375328083989499</v>
      </c>
      <c r="K349" s="9">
        <f t="shared" si="49"/>
        <v>40162500</v>
      </c>
      <c r="L349" s="9">
        <f t="shared" si="50"/>
        <v>1147500</v>
      </c>
      <c r="M349" s="10">
        <f t="shared" si="51"/>
        <v>-1207500</v>
      </c>
      <c r="N349" s="11">
        <f t="shared" si="52"/>
        <v>-6900</v>
      </c>
      <c r="O349" s="26">
        <f t="shared" si="53"/>
        <v>38955000</v>
      </c>
    </row>
    <row r="350" spans="1:15">
      <c r="A350" s="13" t="s">
        <v>1302</v>
      </c>
      <c r="B350" s="20">
        <f>VLOOKUP(A350,TypeIDs!B:C,2,FALSE)</f>
        <v>2531</v>
      </c>
      <c r="C350" s="19">
        <v>988300</v>
      </c>
      <c r="D350" s="15">
        <f>INDEX(MARKET_INPUT[Column1.price],MATCH(B350,MARKET_INPUT[Column1.type_id]))</f>
        <v>1223000</v>
      </c>
      <c r="E350" s="21">
        <f>VLOOKUP(B350,TypeIDs!C:D,2,FALSE)</f>
        <v>5</v>
      </c>
      <c r="F350" s="16">
        <v>1</v>
      </c>
      <c r="G350" s="18">
        <f t="shared" si="54"/>
        <v>210.66</v>
      </c>
      <c r="H350" s="23">
        <f t="shared" si="55"/>
        <v>7</v>
      </c>
      <c r="I350" s="22">
        <f t="shared" si="47"/>
        <v>35</v>
      </c>
      <c r="J350" s="8">
        <f t="shared" si="48"/>
        <v>1.2374784984316503</v>
      </c>
      <c r="K350" s="9">
        <f t="shared" si="49"/>
        <v>6949600</v>
      </c>
      <c r="L350" s="9">
        <f t="shared" si="50"/>
        <v>992800</v>
      </c>
      <c r="M350" s="10">
        <f t="shared" si="51"/>
        <v>1611400</v>
      </c>
      <c r="N350" s="11">
        <f t="shared" si="52"/>
        <v>46040</v>
      </c>
      <c r="O350" s="26">
        <f t="shared" si="53"/>
        <v>8561000</v>
      </c>
    </row>
    <row r="351" spans="1:15">
      <c r="A351" s="13" t="s">
        <v>1318</v>
      </c>
      <c r="B351" s="20">
        <f>VLOOKUP(A351,TypeIDs!B:C,2,FALSE)</f>
        <v>2547</v>
      </c>
      <c r="C351" s="19">
        <v>860500</v>
      </c>
      <c r="D351" s="15">
        <f>INDEX(MARKET_INPUT[Column1.price],MATCH(B351,MARKET_INPUT[Column1.type_id]))</f>
        <v>1493000</v>
      </c>
      <c r="E351" s="21">
        <f>VLOOKUP(B351,TypeIDs!C:D,2,FALSE)</f>
        <v>5</v>
      </c>
      <c r="F351" s="16">
        <v>1</v>
      </c>
      <c r="G351" s="18">
        <f t="shared" si="54"/>
        <v>185.1</v>
      </c>
      <c r="H351" s="23">
        <f t="shared" si="55"/>
        <v>7</v>
      </c>
      <c r="I351" s="22">
        <f t="shared" si="47"/>
        <v>35</v>
      </c>
      <c r="J351" s="8">
        <f t="shared" si="48"/>
        <v>1.7350377687391052</v>
      </c>
      <c r="K351" s="9">
        <f t="shared" si="49"/>
        <v>6055000</v>
      </c>
      <c r="L351" s="9">
        <f t="shared" si="50"/>
        <v>865000</v>
      </c>
      <c r="M351" s="10">
        <f t="shared" si="51"/>
        <v>4396000</v>
      </c>
      <c r="N351" s="11">
        <f t="shared" si="52"/>
        <v>125600</v>
      </c>
      <c r="O351" s="26">
        <f t="shared" si="53"/>
        <v>10451000</v>
      </c>
    </row>
    <row r="352" spans="1:15">
      <c r="A352" s="13" t="s">
        <v>1310</v>
      </c>
      <c r="B352" s="20">
        <f>VLOOKUP(A352,TypeIDs!B:C,2,FALSE)</f>
        <v>2539</v>
      </c>
      <c r="C352" s="19">
        <v>980000</v>
      </c>
      <c r="D352" s="15">
        <f>INDEX(MARKET_INPUT[Column1.price],MATCH(B352,MARKET_INPUT[Column1.type_id]))</f>
        <v>1689000</v>
      </c>
      <c r="E352" s="21">
        <f>VLOOKUP(B352,TypeIDs!C:D,2,FALSE)</f>
        <v>5</v>
      </c>
      <c r="F352" s="16">
        <v>2</v>
      </c>
      <c r="G352" s="18">
        <f t="shared" si="54"/>
        <v>408</v>
      </c>
      <c r="H352" s="23">
        <f t="shared" si="55"/>
        <v>14</v>
      </c>
      <c r="I352" s="22">
        <f t="shared" si="47"/>
        <v>70</v>
      </c>
      <c r="J352" s="8">
        <f t="shared" si="48"/>
        <v>1.7234693877551019</v>
      </c>
      <c r="K352" s="9">
        <f t="shared" si="49"/>
        <v>13783000</v>
      </c>
      <c r="L352" s="9">
        <f t="shared" si="50"/>
        <v>984500</v>
      </c>
      <c r="M352" s="10">
        <f t="shared" si="51"/>
        <v>9863000</v>
      </c>
      <c r="N352" s="11">
        <f t="shared" si="52"/>
        <v>140900</v>
      </c>
      <c r="O352" s="26">
        <f t="shared" si="53"/>
        <v>23646000</v>
      </c>
    </row>
    <row r="353" spans="1:15">
      <c r="A353" s="13" t="s">
        <v>1855</v>
      </c>
      <c r="B353" s="20">
        <f>VLOOKUP(A353,TypeIDs!B:C,2,FALSE)</f>
        <v>3130</v>
      </c>
      <c r="C353" s="19">
        <v>2435000</v>
      </c>
      <c r="D353" s="15">
        <f>INDEX(MARKET_INPUT[Column1.price],MATCH(B353,MARKET_INPUT[Column1.type_id]))</f>
        <v>3494000</v>
      </c>
      <c r="E353" s="21">
        <f>VLOOKUP(B353,TypeIDs!C:D,2,FALSE)</f>
        <v>10</v>
      </c>
      <c r="F353" s="16">
        <v>2</v>
      </c>
      <c r="G353" s="18">
        <f t="shared" si="54"/>
        <v>1000</v>
      </c>
      <c r="H353" s="23">
        <f t="shared" si="55"/>
        <v>14</v>
      </c>
      <c r="I353" s="22">
        <f t="shared" si="47"/>
        <v>140</v>
      </c>
      <c r="J353" s="8">
        <f t="shared" si="48"/>
        <v>1.4349075975359342</v>
      </c>
      <c r="K353" s="9">
        <f t="shared" si="49"/>
        <v>34216000</v>
      </c>
      <c r="L353" s="9">
        <f t="shared" si="50"/>
        <v>2444000</v>
      </c>
      <c r="M353" s="10">
        <f t="shared" si="51"/>
        <v>14700000</v>
      </c>
      <c r="N353" s="11">
        <f t="shared" si="52"/>
        <v>105000</v>
      </c>
      <c r="O353" s="26">
        <f t="shared" si="53"/>
        <v>48916000</v>
      </c>
    </row>
    <row r="354" spans="1:15">
      <c r="A354" s="49" t="s">
        <v>1863</v>
      </c>
      <c r="B354" s="20">
        <f>VLOOKUP(A354,TypeIDs!B:C,2,FALSE)</f>
        <v>3138</v>
      </c>
      <c r="C354" s="19">
        <v>2875000</v>
      </c>
      <c r="D354" s="15">
        <f>INDEX(MARKET_INPUT[Column1.price],MATCH(B354,MARKET_INPUT[Column1.type_id]))</f>
        <v>3595000</v>
      </c>
      <c r="E354" s="21">
        <f>VLOOKUP(B354,TypeIDs!C:D,2,FALSE)</f>
        <v>10</v>
      </c>
      <c r="F354" s="16">
        <v>1</v>
      </c>
      <c r="G354" s="18">
        <f t="shared" si="54"/>
        <v>598</v>
      </c>
      <c r="H354" s="23">
        <f t="shared" si="55"/>
        <v>7</v>
      </c>
      <c r="I354" s="22">
        <f t="shared" si="47"/>
        <v>70</v>
      </c>
      <c r="J354" s="8">
        <f t="shared" si="48"/>
        <v>1.2504347826086957</v>
      </c>
      <c r="K354" s="9">
        <f t="shared" si="49"/>
        <v>20188000</v>
      </c>
      <c r="L354" s="9">
        <f t="shared" si="50"/>
        <v>2884000</v>
      </c>
      <c r="M354" s="10">
        <f t="shared" si="51"/>
        <v>4977000</v>
      </c>
      <c r="N354" s="11">
        <f t="shared" si="52"/>
        <v>71100</v>
      </c>
      <c r="O354" s="26">
        <f t="shared" si="53"/>
        <v>25165000</v>
      </c>
    </row>
    <row r="355" spans="1:15">
      <c r="A355" s="28" t="s">
        <v>1871</v>
      </c>
      <c r="B355" s="20">
        <f>VLOOKUP(A355,TypeIDs!B:C,2,FALSE)</f>
        <v>3146</v>
      </c>
      <c r="C355" s="19">
        <v>3394000</v>
      </c>
      <c r="D355" s="15">
        <f>INDEX(MARKET_INPUT[Column1.price],MATCH(B355,MARKET_INPUT[Column1.type_id]))</f>
        <v>4338000</v>
      </c>
      <c r="E355" s="21">
        <f>VLOOKUP(B355,TypeIDs!C:D,2,FALSE)</f>
        <v>10</v>
      </c>
      <c r="F355" s="16">
        <v>6</v>
      </c>
      <c r="G355" s="18">
        <f t="shared" si="54"/>
        <v>4110.7999999999993</v>
      </c>
      <c r="H355" s="23">
        <f t="shared" si="55"/>
        <v>42</v>
      </c>
      <c r="I355" s="22">
        <f t="shared" si="47"/>
        <v>420</v>
      </c>
      <c r="J355" s="8">
        <f t="shared" si="48"/>
        <v>1.2781378903948144</v>
      </c>
      <c r="K355" s="9">
        <f t="shared" si="49"/>
        <v>142926000</v>
      </c>
      <c r="L355" s="9">
        <f t="shared" si="50"/>
        <v>3403000</v>
      </c>
      <c r="M355" s="10">
        <f t="shared" si="51"/>
        <v>39270000</v>
      </c>
      <c r="N355" s="11">
        <f t="shared" si="52"/>
        <v>93500</v>
      </c>
      <c r="O355" s="26">
        <f t="shared" si="53"/>
        <v>182196000</v>
      </c>
    </row>
    <row r="356" spans="1:15">
      <c r="A356" s="28" t="s">
        <v>1887</v>
      </c>
      <c r="B356" s="20">
        <f>VLOOKUP(A356,TypeIDs!B:C,2,FALSE)</f>
        <v>3162</v>
      </c>
      <c r="C356" s="19">
        <v>745800</v>
      </c>
      <c r="D356" s="15">
        <f>INDEX(MARKET_INPUT[Column1.price],MATCH(B356,MARKET_INPUT[Column1.type_id]))</f>
        <v>700000</v>
      </c>
      <c r="E356" s="21">
        <f>VLOOKUP(B356,TypeIDs!C:D,2,FALSE)</f>
        <v>5</v>
      </c>
      <c r="F356" s="16">
        <v>2</v>
      </c>
      <c r="G356" s="18">
        <f t="shared" si="54"/>
        <v>314.32</v>
      </c>
      <c r="H356" s="23">
        <f t="shared" si="55"/>
        <v>14</v>
      </c>
      <c r="I356" s="22">
        <f t="shared" si="47"/>
        <v>70</v>
      </c>
      <c r="J356" s="8">
        <f t="shared" si="48"/>
        <v>0.93858943416465546</v>
      </c>
      <c r="K356" s="9">
        <f t="shared" si="49"/>
        <v>10504200</v>
      </c>
      <c r="L356" s="9">
        <f t="shared" si="50"/>
        <v>750300</v>
      </c>
      <c r="M356" s="10">
        <f t="shared" si="51"/>
        <v>-704200</v>
      </c>
      <c r="N356" s="11">
        <f t="shared" si="52"/>
        <v>-10060</v>
      </c>
      <c r="O356" s="26">
        <f t="shared" si="53"/>
        <v>9800000</v>
      </c>
    </row>
    <row r="357" spans="1:15">
      <c r="A357" s="28" t="s">
        <v>1903</v>
      </c>
      <c r="B357" s="20">
        <f>VLOOKUP(A357,TypeIDs!B:C,2,FALSE)</f>
        <v>3178</v>
      </c>
      <c r="C357" s="19">
        <v>1025000</v>
      </c>
      <c r="D357" s="15">
        <f>INDEX(MARKET_INPUT[Column1.price],MATCH(B357,MARKET_INPUT[Column1.type_id]))</f>
        <v>1500000</v>
      </c>
      <c r="E357" s="21">
        <f>VLOOKUP(B357,TypeIDs!C:D,2,FALSE)</f>
        <v>5</v>
      </c>
      <c r="F357" s="16">
        <v>11</v>
      </c>
      <c r="G357" s="18">
        <f t="shared" si="54"/>
        <v>2298</v>
      </c>
      <c r="H357" s="23">
        <f t="shared" si="55"/>
        <v>77</v>
      </c>
      <c r="I357" s="22">
        <f t="shared" si="47"/>
        <v>385</v>
      </c>
      <c r="J357" s="8">
        <f t="shared" si="48"/>
        <v>1.4634146341463414</v>
      </c>
      <c r="K357" s="9">
        <f t="shared" si="49"/>
        <v>79271500</v>
      </c>
      <c r="L357" s="9">
        <f t="shared" si="50"/>
        <v>1029500</v>
      </c>
      <c r="M357" s="10">
        <f t="shared" si="51"/>
        <v>36228500</v>
      </c>
      <c r="N357" s="11">
        <f t="shared" si="52"/>
        <v>94100</v>
      </c>
      <c r="O357" s="26">
        <f t="shared" si="53"/>
        <v>115500000</v>
      </c>
    </row>
    <row r="358" spans="1:15">
      <c r="A358" s="28" t="s">
        <v>1807</v>
      </c>
      <c r="B358" s="20">
        <f>VLOOKUP(A358,TypeIDs!B:C,2,FALSE)</f>
        <v>3082</v>
      </c>
      <c r="C358" s="19">
        <v>3195000</v>
      </c>
      <c r="D358" s="15">
        <f>INDEX(MARKET_INPUT[Column1.price],MATCH(B358,MARKET_INPUT[Column1.type_id]))</f>
        <v>3283000</v>
      </c>
      <c r="E358" s="21">
        <f>VLOOKUP(B358,TypeIDs!C:D,2,FALSE)</f>
        <v>10</v>
      </c>
      <c r="F358" s="16">
        <v>6</v>
      </c>
      <c r="G358" s="18">
        <f t="shared" si="54"/>
        <v>3872</v>
      </c>
      <c r="H358" s="23">
        <f t="shared" si="55"/>
        <v>42</v>
      </c>
      <c r="I358" s="22">
        <f t="shared" si="47"/>
        <v>420</v>
      </c>
      <c r="J358" s="8">
        <f t="shared" si="48"/>
        <v>1.0275430359937403</v>
      </c>
      <c r="K358" s="9">
        <f t="shared" si="49"/>
        <v>134568000</v>
      </c>
      <c r="L358" s="9">
        <f t="shared" si="50"/>
        <v>3204000</v>
      </c>
      <c r="M358" s="10">
        <f t="shared" si="51"/>
        <v>3318000</v>
      </c>
      <c r="N358" s="11">
        <f t="shared" si="52"/>
        <v>7900</v>
      </c>
      <c r="O358" s="26">
        <f t="shared" si="53"/>
        <v>137886000</v>
      </c>
    </row>
    <row r="359" spans="1:15">
      <c r="A359" s="49" t="s">
        <v>9088</v>
      </c>
      <c r="B359" s="20">
        <f>VLOOKUP(A359,TypeIDs!B:C,2,FALSE)</f>
        <v>19739</v>
      </c>
      <c r="C359" s="19">
        <v>2879000</v>
      </c>
      <c r="D359" s="15">
        <f>INDEX(MARKET_INPUT[Column1.price],MATCH(B359,MARKET_INPUT[Column1.type_id]))</f>
        <v>4196000</v>
      </c>
      <c r="E359" s="21">
        <f>VLOOKUP(B359,TypeIDs!C:D,2,FALSE)</f>
        <v>20</v>
      </c>
      <c r="F359" s="16">
        <v>1</v>
      </c>
      <c r="G359" s="18">
        <f t="shared" si="54"/>
        <v>618.79999999999995</v>
      </c>
      <c r="H359" s="23">
        <f t="shared" si="55"/>
        <v>7</v>
      </c>
      <c r="I359" s="22">
        <f t="shared" si="47"/>
        <v>140</v>
      </c>
      <c r="J359" s="8">
        <f t="shared" si="48"/>
        <v>1.4574505036470997</v>
      </c>
      <c r="K359" s="9">
        <f t="shared" si="49"/>
        <v>20279000</v>
      </c>
      <c r="L359" s="9">
        <f t="shared" si="50"/>
        <v>2897000</v>
      </c>
      <c r="M359" s="10">
        <f t="shared" si="51"/>
        <v>9093000</v>
      </c>
      <c r="N359" s="11">
        <f t="shared" si="52"/>
        <v>64950</v>
      </c>
      <c r="O359" s="26">
        <f t="shared" si="53"/>
        <v>29372000</v>
      </c>
    </row>
    <row r="360" spans="1:15">
      <c r="A360" s="28" t="s">
        <v>13373</v>
      </c>
      <c r="B360" s="20">
        <f>VLOOKUP(A360,TypeIDs!B:C,2,FALSE)</f>
        <v>25715</v>
      </c>
      <c r="C360" s="19">
        <v>1582000</v>
      </c>
      <c r="D360" s="15">
        <f>INDEX(MARKET_INPUT[Column1.price],MATCH(B360,MARKET_INPUT[Column1.type_id]))</f>
        <v>2998000</v>
      </c>
      <c r="E360" s="21">
        <f>VLOOKUP(B360,TypeIDs!C:D,2,FALSE)</f>
        <v>10</v>
      </c>
      <c r="F360" s="16">
        <v>7</v>
      </c>
      <c r="G360" s="18">
        <f t="shared" si="54"/>
        <v>2255.7999999999997</v>
      </c>
      <c r="H360" s="23">
        <f t="shared" si="55"/>
        <v>49</v>
      </c>
      <c r="I360" s="22">
        <f t="shared" si="47"/>
        <v>490</v>
      </c>
      <c r="J360" s="8">
        <f t="shared" si="48"/>
        <v>1.8950695322376738</v>
      </c>
      <c r="K360" s="9">
        <f t="shared" si="49"/>
        <v>77959000</v>
      </c>
      <c r="L360" s="9">
        <f t="shared" si="50"/>
        <v>1591000</v>
      </c>
      <c r="M360" s="10">
        <f t="shared" si="51"/>
        <v>68943000</v>
      </c>
      <c r="N360" s="11">
        <f t="shared" si="52"/>
        <v>140700</v>
      </c>
      <c r="O360" s="26">
        <f t="shared" si="53"/>
        <v>146902000</v>
      </c>
    </row>
    <row r="361" spans="1:15">
      <c r="A361" s="28" t="s">
        <v>3468</v>
      </c>
      <c r="B361" s="20">
        <f>VLOOKUP(A361,TypeIDs!B:C,2,FALSE)</f>
        <v>8105</v>
      </c>
      <c r="C361" s="19">
        <v>2999000</v>
      </c>
      <c r="D361" s="15">
        <f>INDEX(MARKET_INPUT[Column1.price],MATCH(B361,MARKET_INPUT[Column1.type_id]))</f>
        <v>2640000</v>
      </c>
      <c r="E361" s="21">
        <f>VLOOKUP(B361,TypeIDs!C:D,2,FALSE)</f>
        <v>10</v>
      </c>
      <c r="F361" s="16">
        <v>3</v>
      </c>
      <c r="G361" s="18">
        <f t="shared" si="54"/>
        <v>1828.3999999999999</v>
      </c>
      <c r="H361" s="23">
        <f t="shared" si="55"/>
        <v>21</v>
      </c>
      <c r="I361" s="22">
        <f t="shared" si="47"/>
        <v>210</v>
      </c>
      <c r="J361" s="8">
        <f t="shared" si="48"/>
        <v>0.88029343114371461</v>
      </c>
      <c r="K361" s="9">
        <f t="shared" si="49"/>
        <v>63168000</v>
      </c>
      <c r="L361" s="9">
        <f t="shared" si="50"/>
        <v>3008000</v>
      </c>
      <c r="M361" s="10">
        <f t="shared" si="51"/>
        <v>-7728000</v>
      </c>
      <c r="N361" s="11">
        <f t="shared" si="52"/>
        <v>-36800</v>
      </c>
      <c r="O361" s="26">
        <f t="shared" si="53"/>
        <v>55440000</v>
      </c>
    </row>
    <row r="362" spans="1:15">
      <c r="A362" s="28" t="s">
        <v>1191</v>
      </c>
      <c r="B362" s="20">
        <f>VLOOKUP(A362,TypeIDs!B:C,2,FALSE)</f>
        <v>2410</v>
      </c>
      <c r="C362" s="19">
        <v>1375000</v>
      </c>
      <c r="D362" s="15">
        <f>INDEX(MARKET_INPUT[Column1.price],MATCH(B362,MARKET_INPUT[Column1.type_id]))</f>
        <v>1899000</v>
      </c>
      <c r="E362" s="21">
        <f>VLOOKUP(B362,TypeIDs!C:D,2,FALSE)</f>
        <v>10</v>
      </c>
      <c r="F362" s="16">
        <v>12</v>
      </c>
      <c r="G362" s="18">
        <f t="shared" si="54"/>
        <v>3356</v>
      </c>
      <c r="H362" s="23">
        <f t="shared" si="55"/>
        <v>84</v>
      </c>
      <c r="I362" s="22">
        <f t="shared" si="47"/>
        <v>840</v>
      </c>
      <c r="J362" s="8">
        <f t="shared" si="48"/>
        <v>1.3810909090909091</v>
      </c>
      <c r="K362" s="9">
        <f t="shared" si="49"/>
        <v>116256000</v>
      </c>
      <c r="L362" s="9">
        <f t="shared" si="50"/>
        <v>1384000</v>
      </c>
      <c r="M362" s="10">
        <f t="shared" si="51"/>
        <v>43260000</v>
      </c>
      <c r="N362" s="11">
        <f t="shared" si="52"/>
        <v>51500</v>
      </c>
      <c r="O362" s="26">
        <f t="shared" si="53"/>
        <v>159516000</v>
      </c>
    </row>
    <row r="363" spans="1:15">
      <c r="A363" s="28" t="s">
        <v>1186</v>
      </c>
      <c r="B363" s="20">
        <f>VLOOKUP(A363,TypeIDs!B:C,2,FALSE)</f>
        <v>2404</v>
      </c>
      <c r="C363" s="19">
        <v>1207000</v>
      </c>
      <c r="D363" s="15">
        <f>INDEX(MARKET_INPUT[Column1.price],MATCH(B363,MARKET_INPUT[Column1.type_id]))</f>
        <v>1099000</v>
      </c>
      <c r="E363" s="21">
        <f>VLOOKUP(B363,TypeIDs!C:D,2,FALSE)</f>
        <v>5</v>
      </c>
      <c r="F363" s="16">
        <v>5</v>
      </c>
      <c r="G363" s="18">
        <f t="shared" si="54"/>
        <v>1232</v>
      </c>
      <c r="H363" s="23">
        <f t="shared" si="55"/>
        <v>35</v>
      </c>
      <c r="I363" s="22">
        <f t="shared" si="47"/>
        <v>175</v>
      </c>
      <c r="J363" s="8">
        <f t="shared" si="48"/>
        <v>0.91052195526097768</v>
      </c>
      <c r="K363" s="9">
        <f t="shared" si="49"/>
        <v>42402500</v>
      </c>
      <c r="L363" s="9">
        <f t="shared" si="50"/>
        <v>1211500</v>
      </c>
      <c r="M363" s="10">
        <f t="shared" si="51"/>
        <v>-3937500</v>
      </c>
      <c r="N363" s="11">
        <f t="shared" si="52"/>
        <v>-22500</v>
      </c>
      <c r="O363" s="26">
        <f t="shared" si="53"/>
        <v>38465000</v>
      </c>
    </row>
    <row r="364" spans="1:15">
      <c r="A364" s="28" t="s">
        <v>19169</v>
      </c>
      <c r="B364" s="20">
        <f>VLOOKUP(A364,TypeIDs!B:C,2,FALSE)</f>
        <v>33450</v>
      </c>
      <c r="C364" s="19">
        <v>2662000</v>
      </c>
      <c r="D364" s="15">
        <f>INDEX(MARKET_INPUT[Column1.price],MATCH(B364,MARKET_INPUT[Column1.type_id]))</f>
        <v>2999000</v>
      </c>
      <c r="E364" s="21">
        <f>VLOOKUP(B364,TypeIDs!C:D,2,FALSE)</f>
        <v>20</v>
      </c>
      <c r="F364" s="16">
        <v>2</v>
      </c>
      <c r="G364" s="18">
        <f t="shared" si="54"/>
        <v>1110.8</v>
      </c>
      <c r="H364" s="23">
        <f t="shared" si="55"/>
        <v>14</v>
      </c>
      <c r="I364" s="22">
        <f t="shared" si="47"/>
        <v>280</v>
      </c>
      <c r="J364" s="8">
        <f t="shared" si="48"/>
        <v>1.1265965439519159</v>
      </c>
      <c r="K364" s="9">
        <f t="shared" si="49"/>
        <v>37520000</v>
      </c>
      <c r="L364" s="9">
        <f t="shared" si="50"/>
        <v>2680000</v>
      </c>
      <c r="M364" s="10">
        <f t="shared" si="51"/>
        <v>4466000</v>
      </c>
      <c r="N364" s="11">
        <f t="shared" si="52"/>
        <v>15950</v>
      </c>
      <c r="O364" s="26">
        <f t="shared" si="53"/>
        <v>41986000</v>
      </c>
    </row>
    <row r="365" spans="1:15">
      <c r="A365" s="28" t="s">
        <v>829</v>
      </c>
      <c r="B365" s="20">
        <f>VLOOKUP(A365,TypeIDs!B:C,2,FALSE)</f>
        <v>1877</v>
      </c>
      <c r="C365" s="19">
        <v>1076000</v>
      </c>
      <c r="D365" s="15">
        <f>INDEX(MARKET_INPUT[Column1.price],MATCH(B365,MARKET_INPUT[Column1.type_id]))</f>
        <v>848000</v>
      </c>
      <c r="E365" s="21">
        <f>VLOOKUP(B365,TypeIDs!C:D,2,FALSE)</f>
        <v>10</v>
      </c>
      <c r="F365" s="16">
        <v>9</v>
      </c>
      <c r="G365" s="18">
        <f t="shared" si="54"/>
        <v>1983.8</v>
      </c>
      <c r="H365" s="23">
        <f t="shared" si="55"/>
        <v>63</v>
      </c>
      <c r="I365" s="22">
        <f t="shared" si="47"/>
        <v>630</v>
      </c>
      <c r="J365" s="8">
        <f t="shared" si="48"/>
        <v>0.78810408921933084</v>
      </c>
      <c r="K365" s="9">
        <f t="shared" si="49"/>
        <v>68355000</v>
      </c>
      <c r="L365" s="9">
        <f t="shared" si="50"/>
        <v>1085000</v>
      </c>
      <c r="M365" s="10">
        <f t="shared" si="51"/>
        <v>-14931000</v>
      </c>
      <c r="N365" s="11">
        <f t="shared" si="52"/>
        <v>-23700</v>
      </c>
      <c r="O365" s="26">
        <f t="shared" si="53"/>
        <v>53424000</v>
      </c>
    </row>
    <row r="366" spans="1:15">
      <c r="A366" s="28" t="s">
        <v>7145</v>
      </c>
      <c r="B366" s="20">
        <f>VLOOKUP(A366,TypeIDs!B:C,2,FALSE)</f>
        <v>16527</v>
      </c>
      <c r="C366" s="19">
        <v>399400</v>
      </c>
      <c r="D366" s="15">
        <f>INDEX(MARKET_INPUT[Column1.price],MATCH(B366,MARKET_INPUT[Column1.type_id]))</f>
        <v>409700</v>
      </c>
      <c r="E366" s="21">
        <f>VLOOKUP(B366,TypeIDs!C:D,2,FALSE)</f>
        <v>5</v>
      </c>
      <c r="F366" s="16">
        <v>3</v>
      </c>
      <c r="G366" s="18">
        <f t="shared" si="54"/>
        <v>258.64</v>
      </c>
      <c r="H366" s="23">
        <f t="shared" si="55"/>
        <v>21</v>
      </c>
      <c r="I366" s="22">
        <f t="shared" si="47"/>
        <v>105</v>
      </c>
      <c r="J366" s="8">
        <f t="shared" si="48"/>
        <v>1.0257886830245369</v>
      </c>
      <c r="K366" s="9">
        <f t="shared" si="49"/>
        <v>8481900</v>
      </c>
      <c r="L366" s="9">
        <f t="shared" si="50"/>
        <v>403900</v>
      </c>
      <c r="M366" s="10">
        <f t="shared" si="51"/>
        <v>121800</v>
      </c>
      <c r="N366" s="11">
        <f t="shared" si="52"/>
        <v>1160</v>
      </c>
      <c r="O366" s="26">
        <f t="shared" si="53"/>
        <v>8603700</v>
      </c>
    </row>
    <row r="367" spans="1:15">
      <c r="A367" s="28" t="s">
        <v>3936</v>
      </c>
      <c r="B367" s="20">
        <f>VLOOKUP(A367,TypeIDs!B:C,2,FALSE)</f>
        <v>10631</v>
      </c>
      <c r="C367" s="19">
        <v>430700</v>
      </c>
      <c r="D367" s="15">
        <f>INDEX(MARKET_INPUT[Column1.price],MATCH(B367,MARKET_INPUT[Column1.type_id]))</f>
        <v>799000</v>
      </c>
      <c r="E367" s="21">
        <f>VLOOKUP(B367,TypeIDs!C:D,2,FALSE)</f>
        <v>5</v>
      </c>
      <c r="F367" s="16">
        <v>5</v>
      </c>
      <c r="G367" s="18">
        <f t="shared" si="54"/>
        <v>455.7</v>
      </c>
      <c r="H367" s="23">
        <f t="shared" si="55"/>
        <v>35</v>
      </c>
      <c r="I367" s="22">
        <f t="shared" si="47"/>
        <v>175</v>
      </c>
      <c r="J367" s="8">
        <f t="shared" si="48"/>
        <v>1.8551195727884839</v>
      </c>
      <c r="K367" s="9">
        <f t="shared" si="49"/>
        <v>15232000</v>
      </c>
      <c r="L367" s="9">
        <f t="shared" si="50"/>
        <v>435200</v>
      </c>
      <c r="M367" s="10">
        <f t="shared" si="51"/>
        <v>12733000</v>
      </c>
      <c r="N367" s="11">
        <f t="shared" si="52"/>
        <v>72760</v>
      </c>
      <c r="O367" s="26">
        <f t="shared" si="53"/>
        <v>27965000</v>
      </c>
    </row>
    <row r="368" spans="1:15">
      <c r="A368" s="49" t="s">
        <v>3471</v>
      </c>
      <c r="B368" s="20">
        <f>VLOOKUP(A368,TypeIDs!B:C,2,FALSE)</f>
        <v>8117</v>
      </c>
      <c r="C368" s="19">
        <v>68860</v>
      </c>
      <c r="D368" s="15">
        <f>INDEX(MARKET_INPUT[Column1.price],MATCH(B368,MARKET_INPUT[Column1.type_id]))</f>
        <v>184500</v>
      </c>
      <c r="E368" s="21">
        <f>VLOOKUP(B368,TypeIDs!C:D,2,FALSE)</f>
        <v>20</v>
      </c>
      <c r="F368" s="16">
        <v>3</v>
      </c>
      <c r="G368" s="18">
        <f t="shared" si="54"/>
        <v>90.316000000000003</v>
      </c>
      <c r="H368" s="23">
        <f t="shared" si="55"/>
        <v>21</v>
      </c>
      <c r="I368" s="22">
        <f t="shared" si="47"/>
        <v>420</v>
      </c>
      <c r="J368" s="8">
        <f t="shared" si="48"/>
        <v>2.6793494045890212</v>
      </c>
      <c r="K368" s="9">
        <f t="shared" si="49"/>
        <v>1824060</v>
      </c>
      <c r="L368" s="9">
        <f t="shared" si="50"/>
        <v>86860</v>
      </c>
      <c r="M368" s="10">
        <f t="shared" si="51"/>
        <v>2050440</v>
      </c>
      <c r="N368" s="11">
        <f t="shared" si="52"/>
        <v>4882</v>
      </c>
      <c r="O368" s="26">
        <f t="shared" si="53"/>
        <v>3874500</v>
      </c>
    </row>
    <row r="369" spans="1:15">
      <c r="A369" s="28" t="s">
        <v>31409</v>
      </c>
      <c r="B369" s="20">
        <f>VLOOKUP(A369,TypeIDs!B:C,2,FALSE)</f>
        <v>47914</v>
      </c>
      <c r="C369" s="19">
        <v>22800000</v>
      </c>
      <c r="D369" s="15">
        <f>INDEX(MARKET_INPUT[Column1.price],MATCH(B369,MARKET_INPUT[Column1.type_id]))</f>
        <v>30990000</v>
      </c>
      <c r="E369" s="21">
        <f>VLOOKUP(B369,TypeIDs!C:D,2,FALSE)</f>
        <v>5</v>
      </c>
      <c r="F369" s="16">
        <v>2</v>
      </c>
      <c r="G369" s="18">
        <f t="shared" si="54"/>
        <v>9136</v>
      </c>
      <c r="H369" s="23">
        <f t="shared" si="55"/>
        <v>14</v>
      </c>
      <c r="I369" s="22">
        <f t="shared" si="47"/>
        <v>70</v>
      </c>
      <c r="J369" s="8">
        <f t="shared" si="48"/>
        <v>1.3592105263157894</v>
      </c>
      <c r="K369" s="9">
        <f t="shared" si="49"/>
        <v>319263000</v>
      </c>
      <c r="L369" s="9">
        <f t="shared" si="50"/>
        <v>22804500</v>
      </c>
      <c r="M369" s="10">
        <f t="shared" si="51"/>
        <v>114597000</v>
      </c>
      <c r="N369" s="11">
        <f t="shared" si="52"/>
        <v>1637100</v>
      </c>
      <c r="O369" s="26">
        <f t="shared" si="53"/>
        <v>433860000</v>
      </c>
    </row>
    <row r="370" spans="1:15">
      <c r="A370" s="28" t="s">
        <v>1705</v>
      </c>
      <c r="B370" s="20">
        <f>VLOOKUP(A370,TypeIDs!B:C,2,FALSE)</f>
        <v>2969</v>
      </c>
      <c r="C370" s="19">
        <v>2682000</v>
      </c>
      <c r="D370" s="15">
        <f>INDEX(MARKET_INPUT[Column1.price],MATCH(B370,MARKET_INPUT[Column1.type_id]))</f>
        <v>3000000</v>
      </c>
      <c r="E370" s="21">
        <f>VLOOKUP(B370,TypeIDs!C:D,2,FALSE)</f>
        <v>10</v>
      </c>
      <c r="F370" s="16">
        <v>7</v>
      </c>
      <c r="G370" s="18">
        <f t="shared" si="54"/>
        <v>3795.7999999999997</v>
      </c>
      <c r="H370" s="23">
        <f t="shared" si="55"/>
        <v>49</v>
      </c>
      <c r="I370" s="22">
        <f t="shared" si="47"/>
        <v>490</v>
      </c>
      <c r="J370" s="8">
        <f t="shared" si="48"/>
        <v>1.1185682326621924</v>
      </c>
      <c r="K370" s="9">
        <f t="shared" si="49"/>
        <v>131859000</v>
      </c>
      <c r="L370" s="9">
        <f t="shared" si="50"/>
        <v>2691000</v>
      </c>
      <c r="M370" s="10">
        <f t="shared" si="51"/>
        <v>15141000</v>
      </c>
      <c r="N370" s="11">
        <f t="shared" si="52"/>
        <v>30900</v>
      </c>
      <c r="O370" s="26">
        <f t="shared" si="53"/>
        <v>147000000</v>
      </c>
    </row>
    <row r="371" spans="1:15">
      <c r="A371" s="28" t="s">
        <v>1713</v>
      </c>
      <c r="B371" s="20">
        <f>VLOOKUP(A371,TypeIDs!B:C,2,FALSE)</f>
        <v>2977</v>
      </c>
      <c r="C371" s="19">
        <v>1251000</v>
      </c>
      <c r="D371" s="15">
        <f>INDEX(MARKET_INPUT[Column1.price],MATCH(B371,MARKET_INPUT[Column1.type_id]))</f>
        <v>1499000</v>
      </c>
      <c r="E371" s="21">
        <f>VLOOKUP(B371,TypeIDs!C:D,2,FALSE)</f>
        <v>5</v>
      </c>
      <c r="F371" s="16">
        <v>3</v>
      </c>
      <c r="G371" s="18">
        <f t="shared" si="54"/>
        <v>769.59999999999991</v>
      </c>
      <c r="H371" s="23">
        <f t="shared" si="55"/>
        <v>21</v>
      </c>
      <c r="I371" s="22">
        <f t="shared" si="47"/>
        <v>105</v>
      </c>
      <c r="J371" s="8">
        <f t="shared" si="48"/>
        <v>1.1982414068745004</v>
      </c>
      <c r="K371" s="9">
        <f t="shared" si="49"/>
        <v>26365500</v>
      </c>
      <c r="L371" s="9">
        <f t="shared" si="50"/>
        <v>1255500</v>
      </c>
      <c r="M371" s="10">
        <f t="shared" si="51"/>
        <v>5113500</v>
      </c>
      <c r="N371" s="11">
        <f t="shared" si="52"/>
        <v>48700</v>
      </c>
      <c r="O371" s="26">
        <f t="shared" si="53"/>
        <v>31479000</v>
      </c>
    </row>
    <row r="372" spans="1:15">
      <c r="A372" s="28" t="s">
        <v>1640</v>
      </c>
      <c r="B372" s="20">
        <f>VLOOKUP(A372,TypeIDs!B:C,2,FALSE)</f>
        <v>2897</v>
      </c>
      <c r="C372" s="19">
        <v>2311000</v>
      </c>
      <c r="D372" s="15">
        <f>INDEX(MARKET_INPUT[Column1.price],MATCH(B372,MARKET_INPUT[Column1.type_id]))</f>
        <v>3239000</v>
      </c>
      <c r="E372" s="21">
        <f>VLOOKUP(B372,TypeIDs!C:D,2,FALSE)</f>
        <v>10</v>
      </c>
      <c r="F372" s="16">
        <v>3</v>
      </c>
      <c r="G372" s="18">
        <f t="shared" si="54"/>
        <v>1415.6</v>
      </c>
      <c r="H372" s="23">
        <f t="shared" si="55"/>
        <v>21</v>
      </c>
      <c r="I372" s="22">
        <f t="shared" si="47"/>
        <v>210</v>
      </c>
      <c r="J372" s="8">
        <f t="shared" si="48"/>
        <v>1.4015577672003461</v>
      </c>
      <c r="K372" s="9">
        <f t="shared" si="49"/>
        <v>48720000</v>
      </c>
      <c r="L372" s="9">
        <f t="shared" si="50"/>
        <v>2320000</v>
      </c>
      <c r="M372" s="10">
        <f t="shared" si="51"/>
        <v>19299000</v>
      </c>
      <c r="N372" s="11">
        <f t="shared" si="52"/>
        <v>91900</v>
      </c>
      <c r="O372" s="26">
        <f t="shared" si="53"/>
        <v>68019000</v>
      </c>
    </row>
    <row r="373" spans="1:15">
      <c r="A373" s="28" t="s">
        <v>1655</v>
      </c>
      <c r="B373" s="20">
        <f>VLOOKUP(A373,TypeIDs!B:C,2,FALSE)</f>
        <v>2913</v>
      </c>
      <c r="C373" s="19">
        <v>2773000</v>
      </c>
      <c r="D373" s="15">
        <f>INDEX(MARKET_INPUT[Column1.price],MATCH(B373,MARKET_INPUT[Column1.type_id]))</f>
        <v>3499000</v>
      </c>
      <c r="E373" s="21">
        <f>VLOOKUP(B373,TypeIDs!C:D,2,FALSE)</f>
        <v>10</v>
      </c>
      <c r="F373" s="16">
        <v>7</v>
      </c>
      <c r="G373" s="18">
        <f t="shared" si="54"/>
        <v>3923.2</v>
      </c>
      <c r="H373" s="23">
        <f t="shared" si="55"/>
        <v>49</v>
      </c>
      <c r="I373" s="22">
        <f t="shared" si="47"/>
        <v>490</v>
      </c>
      <c r="J373" s="8">
        <f t="shared" si="48"/>
        <v>1.2618103137396322</v>
      </c>
      <c r="K373" s="9">
        <f t="shared" si="49"/>
        <v>136318000</v>
      </c>
      <c r="L373" s="9">
        <f t="shared" si="50"/>
        <v>2782000</v>
      </c>
      <c r="M373" s="10">
        <f t="shared" si="51"/>
        <v>35133000</v>
      </c>
      <c r="N373" s="11">
        <f t="shared" si="52"/>
        <v>71700</v>
      </c>
      <c r="O373" s="26">
        <f t="shared" si="53"/>
        <v>171451000</v>
      </c>
    </row>
    <row r="374" spans="1:15">
      <c r="A374" s="28" t="s">
        <v>3572</v>
      </c>
      <c r="B374" s="20">
        <f>VLOOKUP(A374,TypeIDs!B:C,2,FALSE)</f>
        <v>8863</v>
      </c>
      <c r="C374" s="19">
        <v>774800</v>
      </c>
      <c r="D374" s="15">
        <f>INDEX(MARKET_INPUT[Column1.price],MATCH(B374,MARKET_INPUT[Column1.type_id]))</f>
        <v>750000</v>
      </c>
      <c r="E374" s="21">
        <f>VLOOKUP(B374,TypeIDs!C:D,2,FALSE)</f>
        <v>5</v>
      </c>
      <c r="F374" s="16">
        <v>2</v>
      </c>
      <c r="G374" s="18">
        <f t="shared" si="54"/>
        <v>325.92</v>
      </c>
      <c r="H374" s="23">
        <f t="shared" si="55"/>
        <v>14</v>
      </c>
      <c r="I374" s="22">
        <f t="shared" si="47"/>
        <v>70</v>
      </c>
      <c r="J374" s="8">
        <f t="shared" si="48"/>
        <v>0.96799173980382036</v>
      </c>
      <c r="K374" s="9">
        <f t="shared" si="49"/>
        <v>10910200</v>
      </c>
      <c r="L374" s="9">
        <f t="shared" si="50"/>
        <v>779300</v>
      </c>
      <c r="M374" s="10">
        <f t="shared" si="51"/>
        <v>-410200</v>
      </c>
      <c r="N374" s="11">
        <f t="shared" si="52"/>
        <v>-5860</v>
      </c>
      <c r="O374" s="26">
        <f t="shared" si="53"/>
        <v>10500000</v>
      </c>
    </row>
    <row r="375" spans="1:15">
      <c r="A375" s="28" t="s">
        <v>1616</v>
      </c>
      <c r="B375" s="20">
        <f>VLOOKUP(A375,TypeIDs!B:C,2,FALSE)</f>
        <v>2873</v>
      </c>
      <c r="C375" s="19">
        <v>477200</v>
      </c>
      <c r="D375" s="15">
        <f>INDEX(MARKET_INPUT[Column1.price],MATCH(B375,MARKET_INPUT[Column1.type_id]))</f>
        <v>405000</v>
      </c>
      <c r="E375" s="21">
        <f>VLOOKUP(B375,TypeIDs!C:D,2,FALSE)</f>
        <v>5</v>
      </c>
      <c r="F375" s="16">
        <v>10</v>
      </c>
      <c r="G375" s="18">
        <f t="shared" si="54"/>
        <v>994.4</v>
      </c>
      <c r="H375" s="23">
        <f t="shared" si="55"/>
        <v>70</v>
      </c>
      <c r="I375" s="22">
        <f t="shared" si="47"/>
        <v>350</v>
      </c>
      <c r="J375" s="8">
        <f t="shared" si="48"/>
        <v>0.84870075440067061</v>
      </c>
      <c r="K375" s="9">
        <f t="shared" si="49"/>
        <v>33719000</v>
      </c>
      <c r="L375" s="9">
        <f t="shared" si="50"/>
        <v>481700</v>
      </c>
      <c r="M375" s="10">
        <f t="shared" si="51"/>
        <v>-5369000</v>
      </c>
      <c r="N375" s="11">
        <f t="shared" si="52"/>
        <v>-15340</v>
      </c>
      <c r="O375" s="26">
        <f t="shared" si="53"/>
        <v>28350000</v>
      </c>
    </row>
    <row r="376" spans="1:15">
      <c r="A376" s="28" t="s">
        <v>1624</v>
      </c>
      <c r="B376" s="20">
        <f>VLOOKUP(A376,TypeIDs!B:C,2,FALSE)</f>
        <v>2881</v>
      </c>
      <c r="C376" s="19">
        <v>616500</v>
      </c>
      <c r="D376" s="15">
        <f>INDEX(MARKET_INPUT[Column1.price],MATCH(B376,MARKET_INPUT[Column1.type_id]))</f>
        <v>974700</v>
      </c>
      <c r="E376" s="21">
        <f>VLOOKUP(B376,TypeIDs!C:D,2,FALSE)</f>
        <v>5</v>
      </c>
      <c r="F376" s="16">
        <v>6</v>
      </c>
      <c r="G376" s="18">
        <f t="shared" si="54"/>
        <v>767.8</v>
      </c>
      <c r="H376" s="23">
        <f t="shared" si="55"/>
        <v>42</v>
      </c>
      <c r="I376" s="22">
        <f t="shared" si="47"/>
        <v>210</v>
      </c>
      <c r="J376" s="8">
        <f t="shared" si="48"/>
        <v>1.5810218978102191</v>
      </c>
      <c r="K376" s="9">
        <f t="shared" si="49"/>
        <v>26082000</v>
      </c>
      <c r="L376" s="9">
        <f t="shared" si="50"/>
        <v>621000</v>
      </c>
      <c r="M376" s="10">
        <f t="shared" si="51"/>
        <v>14855400</v>
      </c>
      <c r="N376" s="11">
        <f t="shared" si="52"/>
        <v>70740</v>
      </c>
      <c r="O376" s="26">
        <f t="shared" si="53"/>
        <v>40937400</v>
      </c>
    </row>
    <row r="377" spans="1:15">
      <c r="A377" s="28" t="s">
        <v>1632</v>
      </c>
      <c r="B377" s="20">
        <f>VLOOKUP(A377,TypeIDs!B:C,2,FALSE)</f>
        <v>2889</v>
      </c>
      <c r="C377" s="19">
        <v>948800</v>
      </c>
      <c r="D377" s="15">
        <f>INDEX(MARKET_INPUT[Column1.price],MATCH(B377,MARKET_INPUT[Column1.type_id]))</f>
        <v>1123000</v>
      </c>
      <c r="E377" s="21">
        <f>VLOOKUP(B377,TypeIDs!C:D,2,FALSE)</f>
        <v>5</v>
      </c>
      <c r="F377" s="16">
        <v>7</v>
      </c>
      <c r="G377" s="18">
        <f t="shared" si="54"/>
        <v>1359.32</v>
      </c>
      <c r="H377" s="23">
        <f t="shared" si="55"/>
        <v>49</v>
      </c>
      <c r="I377" s="22">
        <f t="shared" si="47"/>
        <v>245</v>
      </c>
      <c r="J377" s="8">
        <f t="shared" si="48"/>
        <v>1.1836003372681281</v>
      </c>
      <c r="K377" s="9">
        <f t="shared" si="49"/>
        <v>46711700</v>
      </c>
      <c r="L377" s="9">
        <f t="shared" si="50"/>
        <v>953300</v>
      </c>
      <c r="M377" s="10">
        <f t="shared" si="51"/>
        <v>8315300</v>
      </c>
      <c r="N377" s="11">
        <f t="shared" si="52"/>
        <v>33940</v>
      </c>
      <c r="O377" s="26">
        <f t="shared" si="53"/>
        <v>55027000</v>
      </c>
    </row>
    <row r="378" spans="1:15">
      <c r="A378" s="28" t="s">
        <v>10814</v>
      </c>
      <c r="B378" s="20">
        <f>VLOOKUP(A378,TypeIDs!B:C,2,FALSE)</f>
        <v>22291</v>
      </c>
      <c r="C378" s="19">
        <v>1198000</v>
      </c>
      <c r="D378" s="15">
        <f>INDEX(MARKET_INPUT[Column1.price],MATCH(B378,MARKET_INPUT[Column1.type_id]))</f>
        <v>1969000</v>
      </c>
      <c r="E378" s="21">
        <f>VLOOKUP(B378,TypeIDs!C:D,2,FALSE)</f>
        <v>5</v>
      </c>
      <c r="F378" s="16">
        <v>16</v>
      </c>
      <c r="G378" s="18">
        <f t="shared" si="54"/>
        <v>3891.6</v>
      </c>
      <c r="H378" s="23">
        <f t="shared" si="55"/>
        <v>112</v>
      </c>
      <c r="I378" s="22">
        <f t="shared" si="47"/>
        <v>560</v>
      </c>
      <c r="J378" s="8">
        <f t="shared" si="48"/>
        <v>1.6435726210350585</v>
      </c>
      <c r="K378" s="9">
        <f t="shared" si="49"/>
        <v>134680000</v>
      </c>
      <c r="L378" s="9">
        <f t="shared" si="50"/>
        <v>1202500</v>
      </c>
      <c r="M378" s="10">
        <f t="shared" si="51"/>
        <v>85848000</v>
      </c>
      <c r="N378" s="11">
        <f t="shared" si="52"/>
        <v>153300</v>
      </c>
      <c r="O378" s="26">
        <f t="shared" si="53"/>
        <v>220528000</v>
      </c>
    </row>
    <row r="379" spans="1:15">
      <c r="A379" s="28" t="s">
        <v>6486</v>
      </c>
      <c r="B379" s="20">
        <f>VLOOKUP(A379,TypeIDs!B:C,2,FALSE)</f>
        <v>15681</v>
      </c>
      <c r="C379" s="19">
        <v>103100000</v>
      </c>
      <c r="D379" s="15">
        <f>INDEX(MARKET_INPUT[Column1.price],MATCH(B379,MARKET_INPUT[Column1.type_id]))</f>
        <v>100000000</v>
      </c>
      <c r="E379" s="21">
        <f>VLOOKUP(B379,TypeIDs!C:D,2,FALSE)</f>
        <v>5</v>
      </c>
      <c r="F379" s="16">
        <v>1</v>
      </c>
      <c r="G379" s="18">
        <f t="shared" si="54"/>
        <v>20633</v>
      </c>
      <c r="H379" s="23">
        <f t="shared" si="55"/>
        <v>7</v>
      </c>
      <c r="I379" s="22">
        <f t="shared" si="47"/>
        <v>35</v>
      </c>
      <c r="J379" s="8">
        <f t="shared" si="48"/>
        <v>0.96993210475266733</v>
      </c>
      <c r="K379" s="9">
        <f t="shared" si="49"/>
        <v>721731500</v>
      </c>
      <c r="L379" s="9">
        <f t="shared" si="50"/>
        <v>103104500</v>
      </c>
      <c r="M379" s="10">
        <f t="shared" si="51"/>
        <v>-21731500</v>
      </c>
      <c r="N379" s="11">
        <f t="shared" si="52"/>
        <v>-620900</v>
      </c>
      <c r="O379" s="26">
        <f t="shared" si="53"/>
        <v>700000000</v>
      </c>
    </row>
    <row r="380" spans="1:15">
      <c r="A380" s="28" t="s">
        <v>31406</v>
      </c>
      <c r="B380" s="20">
        <f>VLOOKUP(A380,TypeIDs!B:C,2,FALSE)</f>
        <v>47911</v>
      </c>
      <c r="C380" s="19">
        <v>2900000</v>
      </c>
      <c r="D380" s="15">
        <f>INDEX(MARKET_INPUT[Column1.price],MATCH(B380,MARKET_INPUT[Column1.type_id]))</f>
        <v>4999000</v>
      </c>
      <c r="E380" s="21">
        <f>VLOOKUP(B380,TypeIDs!C:D,2,FALSE)</f>
        <v>5</v>
      </c>
      <c r="F380" s="16">
        <v>5</v>
      </c>
      <c r="G380" s="18">
        <f t="shared" si="54"/>
        <v>2925</v>
      </c>
      <c r="H380" s="23">
        <f t="shared" si="55"/>
        <v>35</v>
      </c>
      <c r="I380" s="22">
        <f t="shared" si="47"/>
        <v>175</v>
      </c>
      <c r="J380" s="8">
        <f t="shared" si="48"/>
        <v>1.7237931034482759</v>
      </c>
      <c r="K380" s="9">
        <f t="shared" si="49"/>
        <v>101657500</v>
      </c>
      <c r="L380" s="9">
        <f t="shared" si="50"/>
        <v>2904500</v>
      </c>
      <c r="M380" s="10">
        <f t="shared" si="51"/>
        <v>73307500</v>
      </c>
      <c r="N380" s="11">
        <f t="shared" si="52"/>
        <v>418900</v>
      </c>
      <c r="O380" s="26">
        <f t="shared" si="53"/>
        <v>174965000</v>
      </c>
    </row>
    <row r="381" spans="1:15">
      <c r="A381" s="28" t="s">
        <v>251</v>
      </c>
      <c r="B381" s="20">
        <f>VLOOKUP(A381,TypeIDs!B:C,2,FALSE)</f>
        <v>519</v>
      </c>
      <c r="C381" s="19">
        <v>1110000</v>
      </c>
      <c r="D381" s="15">
        <f>INDEX(MARKET_INPUT[Column1.price],MATCH(B381,MARKET_INPUT[Column1.type_id]))</f>
        <v>1494000</v>
      </c>
      <c r="E381" s="21">
        <f>VLOOKUP(B381,TypeIDs!C:D,2,FALSE)</f>
        <v>5</v>
      </c>
      <c r="F381" s="16">
        <v>8</v>
      </c>
      <c r="G381" s="18">
        <f t="shared" si="54"/>
        <v>1810</v>
      </c>
      <c r="H381" s="23">
        <f t="shared" si="55"/>
        <v>56</v>
      </c>
      <c r="I381" s="22">
        <f t="shared" si="47"/>
        <v>280</v>
      </c>
      <c r="J381" s="8">
        <f t="shared" si="48"/>
        <v>1.345945945945946</v>
      </c>
      <c r="K381" s="9">
        <f t="shared" si="49"/>
        <v>62412000</v>
      </c>
      <c r="L381" s="9">
        <f t="shared" si="50"/>
        <v>1114500</v>
      </c>
      <c r="M381" s="10">
        <f t="shared" si="51"/>
        <v>21252000</v>
      </c>
      <c r="N381" s="11">
        <f t="shared" si="52"/>
        <v>75900</v>
      </c>
      <c r="O381" s="26">
        <f t="shared" si="53"/>
        <v>83664000</v>
      </c>
    </row>
    <row r="382" spans="1:15">
      <c r="A382" s="49" t="s">
        <v>6609</v>
      </c>
      <c r="B382" s="20">
        <f>VLOOKUP(A382,TypeIDs!B:C,2,FALSE)</f>
        <v>15806</v>
      </c>
      <c r="C382" s="19">
        <v>92000000</v>
      </c>
      <c r="D382" s="15">
        <f>INDEX(MARKET_INPUT[Column1.price],MATCH(B382,MARKET_INPUT[Column1.type_id]))</f>
        <v>113700000</v>
      </c>
      <c r="E382" s="21">
        <f>VLOOKUP(B382,TypeIDs!C:D,2,FALSE)</f>
        <v>5</v>
      </c>
      <c r="F382" s="16">
        <v>0.2</v>
      </c>
      <c r="G382" s="18">
        <f t="shared" si="54"/>
        <v>3690.6</v>
      </c>
      <c r="H382" s="23">
        <f t="shared" si="55"/>
        <v>1.4000000000000001</v>
      </c>
      <c r="I382" s="22">
        <f t="shared" si="47"/>
        <v>7</v>
      </c>
      <c r="J382" s="8">
        <f t="shared" si="48"/>
        <v>1.2358695652173912</v>
      </c>
      <c r="K382" s="9">
        <f t="shared" si="49"/>
        <v>128806300.00000001</v>
      </c>
      <c r="L382" s="9">
        <f t="shared" si="50"/>
        <v>92004500</v>
      </c>
      <c r="M382" s="10">
        <f t="shared" si="51"/>
        <v>30373700.000000004</v>
      </c>
      <c r="N382" s="11">
        <f t="shared" si="52"/>
        <v>4339100</v>
      </c>
      <c r="O382" s="26">
        <f t="shared" si="53"/>
        <v>159180000.00000003</v>
      </c>
    </row>
    <row r="383" spans="1:15">
      <c r="A383" s="28" t="s">
        <v>1152</v>
      </c>
      <c r="B383" s="20">
        <f>VLOOKUP(A383,TypeIDs!B:C,2,FALSE)</f>
        <v>2364</v>
      </c>
      <c r="C383" s="19">
        <v>1191000</v>
      </c>
      <c r="D383" s="15">
        <f>INDEX(MARKET_INPUT[Column1.price],MATCH(B383,MARKET_INPUT[Column1.type_id]))</f>
        <v>1167000</v>
      </c>
      <c r="E383" s="21">
        <f>VLOOKUP(B383,TypeIDs!C:D,2,FALSE)</f>
        <v>5</v>
      </c>
      <c r="F383" s="16">
        <v>5</v>
      </c>
      <c r="G383" s="18">
        <f t="shared" si="54"/>
        <v>1216</v>
      </c>
      <c r="H383" s="23">
        <f t="shared" si="55"/>
        <v>35</v>
      </c>
      <c r="I383" s="22">
        <f t="shared" si="47"/>
        <v>175</v>
      </c>
      <c r="J383" s="8">
        <f t="shared" si="48"/>
        <v>0.97984886649874059</v>
      </c>
      <c r="K383" s="9">
        <f t="shared" si="49"/>
        <v>41842500</v>
      </c>
      <c r="L383" s="9">
        <f t="shared" si="50"/>
        <v>1195500</v>
      </c>
      <c r="M383" s="10">
        <f t="shared" si="51"/>
        <v>-997500</v>
      </c>
      <c r="N383" s="11">
        <f t="shared" si="52"/>
        <v>-5700</v>
      </c>
      <c r="O383" s="26">
        <f t="shared" si="53"/>
        <v>40845000</v>
      </c>
    </row>
    <row r="384" spans="1:15">
      <c r="A384" s="28" t="s">
        <v>3861</v>
      </c>
      <c r="B384" s="20">
        <f>VLOOKUP(A384,TypeIDs!B:C,2,FALSE)</f>
        <v>10190</v>
      </c>
      <c r="C384" s="19">
        <v>1191000</v>
      </c>
      <c r="D384" s="15">
        <f>INDEX(MARKET_INPUT[Column1.price],MATCH(B384,MARKET_INPUT[Column1.type_id]))</f>
        <v>1225000</v>
      </c>
      <c r="E384" s="21">
        <f>VLOOKUP(B384,TypeIDs!C:D,2,FALSE)</f>
        <v>5</v>
      </c>
      <c r="F384" s="16">
        <v>12</v>
      </c>
      <c r="G384" s="18">
        <f t="shared" si="54"/>
        <v>2904.4</v>
      </c>
      <c r="H384" s="23">
        <f t="shared" si="55"/>
        <v>84</v>
      </c>
      <c r="I384" s="22">
        <f t="shared" si="47"/>
        <v>420</v>
      </c>
      <c r="J384" s="8">
        <f t="shared" si="48"/>
        <v>1.0285474391267841</v>
      </c>
      <c r="K384" s="9">
        <f t="shared" si="49"/>
        <v>100422000</v>
      </c>
      <c r="L384" s="9">
        <f t="shared" si="50"/>
        <v>1195500</v>
      </c>
      <c r="M384" s="10">
        <f t="shared" si="51"/>
        <v>2478000</v>
      </c>
      <c r="N384" s="11">
        <f t="shared" si="52"/>
        <v>5900</v>
      </c>
      <c r="O384" s="26">
        <f t="shared" si="53"/>
        <v>102900000</v>
      </c>
    </row>
    <row r="385" spans="1:15">
      <c r="A385" s="28" t="s">
        <v>21246</v>
      </c>
      <c r="B385" s="20">
        <f>VLOOKUP(A385,TypeIDs!B:C,2,FALSE)</f>
        <v>35790</v>
      </c>
      <c r="C385" s="19">
        <v>1913000</v>
      </c>
      <c r="D385" s="15">
        <f>INDEX(MARKET_INPUT[Column1.price],MATCH(B385,MARKET_INPUT[Column1.type_id]))</f>
        <v>2740000</v>
      </c>
      <c r="E385" s="21">
        <f>VLOOKUP(B385,TypeIDs!C:D,2,FALSE)</f>
        <v>5</v>
      </c>
      <c r="F385" s="16">
        <v>6</v>
      </c>
      <c r="G385" s="18">
        <f t="shared" si="54"/>
        <v>2323.6</v>
      </c>
      <c r="H385" s="23">
        <f t="shared" si="55"/>
        <v>42</v>
      </c>
      <c r="I385" s="22">
        <f t="shared" si="47"/>
        <v>210</v>
      </c>
      <c r="J385" s="8">
        <f t="shared" si="48"/>
        <v>1.432305279665447</v>
      </c>
      <c r="K385" s="9">
        <f t="shared" si="49"/>
        <v>80535000</v>
      </c>
      <c r="L385" s="9">
        <f t="shared" si="50"/>
        <v>1917500</v>
      </c>
      <c r="M385" s="10">
        <f t="shared" si="51"/>
        <v>34545000</v>
      </c>
      <c r="N385" s="11">
        <f t="shared" si="52"/>
        <v>164500</v>
      </c>
      <c r="O385" s="26">
        <f t="shared" si="53"/>
        <v>115080000</v>
      </c>
    </row>
    <row r="386" spans="1:15">
      <c r="A386" s="28" t="s">
        <v>868</v>
      </c>
      <c r="B386" s="20">
        <f>VLOOKUP(A386,TypeIDs!B:C,2,FALSE)</f>
        <v>1978</v>
      </c>
      <c r="C386" s="19">
        <v>1684000</v>
      </c>
      <c r="D386" s="15">
        <f>INDEX(MARKET_INPUT[Column1.price],MATCH(B386,MARKET_INPUT[Column1.type_id]))</f>
        <v>1938000</v>
      </c>
      <c r="E386" s="21">
        <f>VLOOKUP(B386,TypeIDs!C:D,2,FALSE)</f>
        <v>5</v>
      </c>
      <c r="F386" s="16">
        <v>5</v>
      </c>
      <c r="G386" s="18">
        <f t="shared" si="54"/>
        <v>1709</v>
      </c>
      <c r="H386" s="23">
        <f t="shared" si="55"/>
        <v>35</v>
      </c>
      <c r="I386" s="22">
        <f t="shared" ref="I386:I400" si="56">(E386*F386)*7</f>
        <v>175</v>
      </c>
      <c r="J386" s="8">
        <f t="shared" ref="J386:J400" si="57">D386/C386</f>
        <v>1.1508313539192399</v>
      </c>
      <c r="K386" s="9">
        <f t="shared" ref="K386:K400" si="58">(H386*C386)+((E386*ShippingCost)*H386)</f>
        <v>59097500</v>
      </c>
      <c r="L386" s="9">
        <f t="shared" ref="L386:L400" si="59">C386+(E386*ShippingCost)</f>
        <v>1688500</v>
      </c>
      <c r="M386" s="10">
        <f t="shared" ref="M386:M400" si="60">((D386-C386-(E386*ShippingCost))*H386)</f>
        <v>8732500</v>
      </c>
      <c r="N386" s="11">
        <f t="shared" ref="N386:N400" si="61">(D386-C386-(E386*ShippingCost))/E386</f>
        <v>49900</v>
      </c>
      <c r="O386" s="26">
        <f t="shared" ref="O386:O400" si="62">K386+M386</f>
        <v>67830000</v>
      </c>
    </row>
    <row r="387" spans="1:15">
      <c r="A387" s="28" t="s">
        <v>876</v>
      </c>
      <c r="B387" s="20">
        <f>VLOOKUP(A387,TypeIDs!B:C,2,FALSE)</f>
        <v>1999</v>
      </c>
      <c r="C387" s="19">
        <v>1003000</v>
      </c>
      <c r="D387" s="15">
        <f>INDEX(MARKET_INPUT[Column1.price],MATCH(B387,MARKET_INPUT[Column1.type_id]))</f>
        <v>1294000</v>
      </c>
      <c r="E387" s="21">
        <f>VLOOKUP(B387,TypeIDs!C:D,2,FALSE)</f>
        <v>5</v>
      </c>
      <c r="F387" s="16">
        <v>4</v>
      </c>
      <c r="G387" s="18">
        <f t="shared" ref="G387:G400" si="63">((C387/(5000/F387))+(E387*2)+(F387*3))</f>
        <v>824.4</v>
      </c>
      <c r="H387" s="23">
        <f t="shared" ref="H387:H400" si="64">F387*7</f>
        <v>28</v>
      </c>
      <c r="I387" s="22">
        <f t="shared" si="56"/>
        <v>140</v>
      </c>
      <c r="J387" s="8">
        <f t="shared" si="57"/>
        <v>1.2901296111665006</v>
      </c>
      <c r="K387" s="9">
        <f t="shared" si="58"/>
        <v>28210000</v>
      </c>
      <c r="L387" s="9">
        <f t="shared" si="59"/>
        <v>1007500</v>
      </c>
      <c r="M387" s="10">
        <f t="shared" si="60"/>
        <v>8022000</v>
      </c>
      <c r="N387" s="11">
        <f t="shared" si="61"/>
        <v>57300</v>
      </c>
      <c r="O387" s="26">
        <f t="shared" si="62"/>
        <v>36232000</v>
      </c>
    </row>
    <row r="388" spans="1:15">
      <c r="A388" s="13" t="s">
        <v>3729</v>
      </c>
      <c r="B388" s="20">
        <f>VLOOKUP(A388,TypeIDs!B:C,2,FALSE)</f>
        <v>9950</v>
      </c>
      <c r="C388" s="19">
        <v>2561000</v>
      </c>
      <c r="D388" s="15">
        <f>INDEX(MARKET_INPUT[Column1.price],MATCH(B388,MARKET_INPUT[Column1.type_id]))</f>
        <v>4144000</v>
      </c>
      <c r="E388" s="21">
        <f>VLOOKUP(B388,TypeIDs!C:D,2,FALSE)</f>
        <v>1</v>
      </c>
      <c r="F388" s="16">
        <v>2</v>
      </c>
      <c r="G388" s="18">
        <f t="shared" si="63"/>
        <v>1032.4000000000001</v>
      </c>
      <c r="H388" s="23">
        <f t="shared" si="64"/>
        <v>14</v>
      </c>
      <c r="I388" s="22">
        <f t="shared" si="56"/>
        <v>14</v>
      </c>
      <c r="J388" s="8">
        <f t="shared" si="57"/>
        <v>1.6181179226864506</v>
      </c>
      <c r="K388" s="9">
        <f t="shared" si="58"/>
        <v>35866600</v>
      </c>
      <c r="L388" s="9">
        <f t="shared" si="59"/>
        <v>2561900</v>
      </c>
      <c r="M388" s="10">
        <f t="shared" si="60"/>
        <v>22149400</v>
      </c>
      <c r="N388" s="11">
        <f t="shared" si="61"/>
        <v>1582100</v>
      </c>
      <c r="O388" s="26">
        <f t="shared" si="62"/>
        <v>58016000</v>
      </c>
    </row>
    <row r="389" spans="1:15">
      <c r="A389" s="13" t="s">
        <v>6385</v>
      </c>
      <c r="B389" s="20">
        <f>VLOOKUP(A389,TypeIDs!B:C,2,FALSE)</f>
        <v>15479</v>
      </c>
      <c r="C389" s="19">
        <v>2319000</v>
      </c>
      <c r="D389" s="15">
        <f>INDEX(MARKET_INPUT[Column1.price],MATCH(B389,MARKET_INPUT[Column1.type_id]))</f>
        <v>4000000</v>
      </c>
      <c r="E389" s="21">
        <f>VLOOKUP(B389,TypeIDs!C:D,2,FALSE)</f>
        <v>1</v>
      </c>
      <c r="F389" s="16">
        <v>2</v>
      </c>
      <c r="G389" s="18">
        <f t="shared" si="63"/>
        <v>935.6</v>
      </c>
      <c r="H389" s="23">
        <f t="shared" si="64"/>
        <v>14</v>
      </c>
      <c r="I389" s="22">
        <f t="shared" si="56"/>
        <v>14</v>
      </c>
      <c r="J389" s="8">
        <f t="shared" si="57"/>
        <v>1.7248814144027598</v>
      </c>
      <c r="K389" s="9">
        <f t="shared" si="58"/>
        <v>32478600</v>
      </c>
      <c r="L389" s="9">
        <f t="shared" si="59"/>
        <v>2319900</v>
      </c>
      <c r="M389" s="10">
        <f t="shared" si="60"/>
        <v>23521400</v>
      </c>
      <c r="N389" s="11">
        <f t="shared" si="61"/>
        <v>1680100</v>
      </c>
      <c r="O389" s="26">
        <f t="shared" si="62"/>
        <v>56000000</v>
      </c>
    </row>
    <row r="390" spans="1:15">
      <c r="A390" s="13" t="s">
        <v>6379</v>
      </c>
      <c r="B390" s="20">
        <f>VLOOKUP(A390,TypeIDs!B:C,2,FALSE)</f>
        <v>15463</v>
      </c>
      <c r="C390" s="19">
        <v>2350000</v>
      </c>
      <c r="D390" s="15">
        <f>INDEX(MARKET_INPUT[Column1.price],MATCH(B390,MARKET_INPUT[Column1.type_id]))</f>
        <v>1996000</v>
      </c>
      <c r="E390" s="21">
        <f>VLOOKUP(B390,TypeIDs!C:D,2,FALSE)</f>
        <v>1</v>
      </c>
      <c r="F390" s="16">
        <v>3</v>
      </c>
      <c r="G390" s="18">
        <f t="shared" si="63"/>
        <v>1421</v>
      </c>
      <c r="H390" s="23">
        <f t="shared" si="64"/>
        <v>21</v>
      </c>
      <c r="I390" s="22">
        <f t="shared" si="56"/>
        <v>21</v>
      </c>
      <c r="J390" s="8">
        <f t="shared" si="57"/>
        <v>0.8493617021276596</v>
      </c>
      <c r="K390" s="9">
        <f t="shared" si="58"/>
        <v>49368900</v>
      </c>
      <c r="L390" s="9">
        <f t="shared" si="59"/>
        <v>2350900</v>
      </c>
      <c r="M390" s="10">
        <f t="shared" si="60"/>
        <v>-7452900</v>
      </c>
      <c r="N390" s="11">
        <f t="shared" si="61"/>
        <v>-354900</v>
      </c>
      <c r="O390" s="26">
        <f t="shared" si="62"/>
        <v>41916000</v>
      </c>
    </row>
    <row r="391" spans="1:15">
      <c r="A391" s="13" t="s">
        <v>2574</v>
      </c>
      <c r="B391" s="20">
        <f>VLOOKUP(A391,TypeIDs!B:C,2,FALSE)</f>
        <v>3898</v>
      </c>
      <c r="C391" s="19">
        <v>17350000</v>
      </c>
      <c r="D391" s="15">
        <f>INDEX(MARKET_INPUT[Column1.price],MATCH(B391,MARKET_INPUT[Column1.type_id]))</f>
        <v>27870000</v>
      </c>
      <c r="E391" s="21">
        <f>VLOOKUP(B391,TypeIDs!C:D,2,FALSE)</f>
        <v>1</v>
      </c>
      <c r="F391" s="16">
        <v>2</v>
      </c>
      <c r="G391" s="18">
        <f t="shared" si="63"/>
        <v>6948</v>
      </c>
      <c r="H391" s="23">
        <f t="shared" si="64"/>
        <v>14</v>
      </c>
      <c r="I391" s="22">
        <f t="shared" si="56"/>
        <v>14</v>
      </c>
      <c r="J391" s="8">
        <f t="shared" si="57"/>
        <v>1.6063400576368876</v>
      </c>
      <c r="K391" s="9">
        <f t="shared" si="58"/>
        <v>242912600</v>
      </c>
      <c r="L391" s="9">
        <f t="shared" si="59"/>
        <v>17350900</v>
      </c>
      <c r="M391" s="10">
        <f t="shared" si="60"/>
        <v>147267400</v>
      </c>
      <c r="N391" s="11">
        <f t="shared" si="61"/>
        <v>10519100</v>
      </c>
      <c r="O391" s="26">
        <f t="shared" si="62"/>
        <v>390180000</v>
      </c>
    </row>
    <row r="392" spans="1:15">
      <c r="A392" s="13" t="s">
        <v>6382</v>
      </c>
      <c r="B392" s="20">
        <f>VLOOKUP(A392,TypeIDs!B:C,2,FALSE)</f>
        <v>15466</v>
      </c>
      <c r="C392" s="19">
        <v>2500000</v>
      </c>
      <c r="D392" s="15">
        <f>INDEX(MARKET_INPUT[Column1.price],MATCH(B392,MARKET_INPUT[Column1.type_id]))</f>
        <v>3975000</v>
      </c>
      <c r="E392" s="21">
        <f>VLOOKUP(B392,TypeIDs!C:D,2,FALSE)</f>
        <v>1</v>
      </c>
      <c r="F392" s="16">
        <v>5</v>
      </c>
      <c r="G392" s="18">
        <f t="shared" si="63"/>
        <v>2517</v>
      </c>
      <c r="H392" s="23">
        <f t="shared" si="64"/>
        <v>35</v>
      </c>
      <c r="I392" s="22">
        <f t="shared" si="56"/>
        <v>35</v>
      </c>
      <c r="J392" s="8">
        <f t="shared" si="57"/>
        <v>1.59</v>
      </c>
      <c r="K392" s="9">
        <f t="shared" si="58"/>
        <v>87531500</v>
      </c>
      <c r="L392" s="9">
        <f t="shared" si="59"/>
        <v>2500900</v>
      </c>
      <c r="M392" s="10">
        <f t="shared" si="60"/>
        <v>51593500</v>
      </c>
      <c r="N392" s="11">
        <f t="shared" si="61"/>
        <v>1474100</v>
      </c>
      <c r="O392" s="26">
        <f t="shared" si="62"/>
        <v>139125000</v>
      </c>
    </row>
    <row r="393" spans="1:15">
      <c r="A393" s="13" t="s">
        <v>6376</v>
      </c>
      <c r="B393" s="20">
        <f>VLOOKUP(A393,TypeIDs!B:C,2,FALSE)</f>
        <v>15460</v>
      </c>
      <c r="C393" s="19">
        <v>3099000</v>
      </c>
      <c r="D393" s="15">
        <f>INDEX(MARKET_INPUT[Column1.price],MATCH(B393,MARKET_INPUT[Column1.type_id]))</f>
        <v>3900000</v>
      </c>
      <c r="E393" s="21">
        <f>VLOOKUP(B393,TypeIDs!C:D,2,FALSE)</f>
        <v>1</v>
      </c>
      <c r="F393" s="16">
        <v>3</v>
      </c>
      <c r="G393" s="18">
        <f t="shared" si="63"/>
        <v>1870.3999999999999</v>
      </c>
      <c r="H393" s="23">
        <f t="shared" si="64"/>
        <v>21</v>
      </c>
      <c r="I393" s="22">
        <f t="shared" si="56"/>
        <v>21</v>
      </c>
      <c r="J393" s="8">
        <f t="shared" si="57"/>
        <v>1.2584704743465633</v>
      </c>
      <c r="K393" s="9">
        <f t="shared" si="58"/>
        <v>65097900</v>
      </c>
      <c r="L393" s="9">
        <f t="shared" si="59"/>
        <v>3099900</v>
      </c>
      <c r="M393" s="10">
        <f t="shared" si="60"/>
        <v>16802100</v>
      </c>
      <c r="N393" s="11">
        <f t="shared" si="61"/>
        <v>800100</v>
      </c>
      <c r="O393" s="26">
        <f t="shared" si="62"/>
        <v>81900000</v>
      </c>
    </row>
    <row r="394" spans="1:15">
      <c r="A394" s="13" t="s">
        <v>29742</v>
      </c>
      <c r="B394" s="20">
        <f>VLOOKUP(A394,TypeIDs!B:C,2,FALSE)</f>
        <v>46002</v>
      </c>
      <c r="C394" s="19">
        <v>6416000</v>
      </c>
      <c r="D394" s="15">
        <f>INDEX(MARKET_INPUT[Column1.price],MATCH(B394,MARKET_INPUT[Column1.type_id]))</f>
        <v>6200000</v>
      </c>
      <c r="E394" s="21">
        <f>VLOOKUP(B394,TypeIDs!C:D,2,FALSE)</f>
        <v>1</v>
      </c>
      <c r="F394" s="16">
        <v>3</v>
      </c>
      <c r="G394" s="18">
        <f t="shared" si="63"/>
        <v>3860.6</v>
      </c>
      <c r="H394" s="23">
        <f t="shared" si="64"/>
        <v>21</v>
      </c>
      <c r="I394" s="22">
        <f t="shared" si="56"/>
        <v>21</v>
      </c>
      <c r="J394" s="8">
        <f t="shared" si="57"/>
        <v>0.96633416458852872</v>
      </c>
      <c r="K394" s="9">
        <f t="shared" si="58"/>
        <v>134754900</v>
      </c>
      <c r="L394" s="9">
        <f t="shared" si="59"/>
        <v>6416900</v>
      </c>
      <c r="M394" s="10">
        <f t="shared" si="60"/>
        <v>-4554900</v>
      </c>
      <c r="N394" s="11">
        <f t="shared" si="61"/>
        <v>-216900</v>
      </c>
      <c r="O394" s="26">
        <f t="shared" si="62"/>
        <v>130200000</v>
      </c>
    </row>
    <row r="395" spans="1:15">
      <c r="A395" s="13" t="s">
        <v>29744</v>
      </c>
      <c r="B395" s="20">
        <f>VLOOKUP(A395,TypeIDs!B:C,2,FALSE)</f>
        <v>46004</v>
      </c>
      <c r="C395" s="19">
        <v>319600</v>
      </c>
      <c r="D395" s="15">
        <f>INDEX(MARKET_INPUT[Column1.price],MATCH(B395,MARKET_INPUT[Column1.type_id]))</f>
        <v>290000</v>
      </c>
      <c r="E395" s="21">
        <f>VLOOKUP(B395,TypeIDs!C:D,2,FALSE)</f>
        <v>1</v>
      </c>
      <c r="F395" s="16">
        <v>3</v>
      </c>
      <c r="G395" s="18">
        <f t="shared" si="63"/>
        <v>202.76</v>
      </c>
      <c r="H395" s="23">
        <f t="shared" si="64"/>
        <v>21</v>
      </c>
      <c r="I395" s="22">
        <f t="shared" si="56"/>
        <v>21</v>
      </c>
      <c r="J395" s="8">
        <f t="shared" si="57"/>
        <v>0.90738423028785986</v>
      </c>
      <c r="K395" s="9">
        <f t="shared" si="58"/>
        <v>6730500</v>
      </c>
      <c r="L395" s="9">
        <f t="shared" si="59"/>
        <v>320500</v>
      </c>
      <c r="M395" s="10">
        <f t="shared" si="60"/>
        <v>-640500</v>
      </c>
      <c r="N395" s="11">
        <f t="shared" si="61"/>
        <v>-30500</v>
      </c>
      <c r="O395" s="26">
        <f t="shared" si="62"/>
        <v>6090000</v>
      </c>
    </row>
    <row r="396" spans="1:15">
      <c r="A396" s="13" t="s">
        <v>29745</v>
      </c>
      <c r="B396" s="20">
        <f>VLOOKUP(A396,TypeIDs!B:C,2,FALSE)</f>
        <v>46005</v>
      </c>
      <c r="C396" s="19">
        <v>5460000</v>
      </c>
      <c r="D396" s="15">
        <f>INDEX(MARKET_INPUT[Column1.price],MATCH(B396,MARKET_INPUT[Column1.type_id]))</f>
        <v>7500000</v>
      </c>
      <c r="E396" s="21">
        <f>VLOOKUP(B396,TypeIDs!C:D,2,FALSE)</f>
        <v>1</v>
      </c>
      <c r="F396" s="16">
        <v>3</v>
      </c>
      <c r="G396" s="18">
        <f t="shared" si="63"/>
        <v>3287</v>
      </c>
      <c r="H396" s="23">
        <f t="shared" si="64"/>
        <v>21</v>
      </c>
      <c r="I396" s="22">
        <f t="shared" si="56"/>
        <v>21</v>
      </c>
      <c r="J396" s="8">
        <f t="shared" si="57"/>
        <v>1.3736263736263736</v>
      </c>
      <c r="K396" s="9">
        <f t="shared" si="58"/>
        <v>114678900</v>
      </c>
      <c r="L396" s="9">
        <f t="shared" si="59"/>
        <v>5460900</v>
      </c>
      <c r="M396" s="10">
        <f t="shared" si="60"/>
        <v>42821100</v>
      </c>
      <c r="N396" s="11">
        <f t="shared" si="61"/>
        <v>2039100</v>
      </c>
      <c r="O396" s="26">
        <f t="shared" si="62"/>
        <v>157500000</v>
      </c>
    </row>
    <row r="397" spans="1:15">
      <c r="A397" s="13" t="s">
        <v>29738</v>
      </c>
      <c r="B397" s="20">
        <f>VLOOKUP(A397,TypeIDs!B:C,2,FALSE)</f>
        <v>45998</v>
      </c>
      <c r="C397" s="19">
        <v>5842000</v>
      </c>
      <c r="D397" s="15">
        <f>INDEX(MARKET_INPUT[Column1.price],MATCH(B397,MARKET_INPUT[Column1.type_id]))</f>
        <v>6697000</v>
      </c>
      <c r="E397" s="21">
        <f>VLOOKUP(B397,TypeIDs!C:D,2,FALSE)</f>
        <v>1</v>
      </c>
      <c r="F397" s="16">
        <v>3</v>
      </c>
      <c r="G397" s="18">
        <f t="shared" si="63"/>
        <v>3516.2</v>
      </c>
      <c r="H397" s="23">
        <f t="shared" si="64"/>
        <v>21</v>
      </c>
      <c r="I397" s="22">
        <f t="shared" si="56"/>
        <v>21</v>
      </c>
      <c r="J397" s="8">
        <f t="shared" si="57"/>
        <v>1.1463539883601506</v>
      </c>
      <c r="K397" s="9">
        <f t="shared" si="58"/>
        <v>122700900</v>
      </c>
      <c r="L397" s="9">
        <f t="shared" si="59"/>
        <v>5842900</v>
      </c>
      <c r="M397" s="10">
        <f t="shared" si="60"/>
        <v>17936100</v>
      </c>
      <c r="N397" s="11">
        <f t="shared" si="61"/>
        <v>854100</v>
      </c>
      <c r="O397" s="26">
        <f t="shared" si="62"/>
        <v>140637000</v>
      </c>
    </row>
    <row r="398" spans="1:15">
      <c r="A398" s="13" t="s">
        <v>29739</v>
      </c>
      <c r="B398" s="20">
        <f>VLOOKUP(A398,TypeIDs!B:C,2,FALSE)</f>
        <v>45999</v>
      </c>
      <c r="C398" s="19">
        <v>15490000</v>
      </c>
      <c r="D398" s="15">
        <f>INDEX(MARKET_INPUT[Column1.price],MATCH(B398,MARKET_INPUT[Column1.type_id]))</f>
        <v>19000000</v>
      </c>
      <c r="E398" s="21">
        <f>VLOOKUP(B398,TypeIDs!C:D,2,FALSE)</f>
        <v>1</v>
      </c>
      <c r="F398" s="16">
        <v>4</v>
      </c>
      <c r="G398" s="18">
        <f t="shared" si="63"/>
        <v>12406</v>
      </c>
      <c r="H398" s="23">
        <f t="shared" si="64"/>
        <v>28</v>
      </c>
      <c r="I398" s="22">
        <f t="shared" si="56"/>
        <v>28</v>
      </c>
      <c r="J398" s="8">
        <f t="shared" si="57"/>
        <v>1.2265978050355069</v>
      </c>
      <c r="K398" s="9">
        <f t="shared" si="58"/>
        <v>433745200</v>
      </c>
      <c r="L398" s="9">
        <f t="shared" si="59"/>
        <v>15490900</v>
      </c>
      <c r="M398" s="10">
        <f t="shared" si="60"/>
        <v>98254800</v>
      </c>
      <c r="N398" s="11">
        <f t="shared" si="61"/>
        <v>3509100</v>
      </c>
      <c r="O398" s="26">
        <f t="shared" si="62"/>
        <v>532000000</v>
      </c>
    </row>
    <row r="399" spans="1:15">
      <c r="C399" s="19" t="e">
        <v>#N/A</v>
      </c>
      <c r="D399" s="15" t="e">
        <f>INDEX(MARKET_INPUT[Column1.price],MATCH(B399,MARKET_INPUT[Column1.type_id]))</f>
        <v>#N/A</v>
      </c>
      <c r="E399" s="21">
        <f>VLOOKUP(B399,TypeIDs!C:D,2,FALSE)</f>
        <v>0</v>
      </c>
      <c r="G399" s="18" t="e">
        <f t="shared" si="63"/>
        <v>#N/A</v>
      </c>
      <c r="H399" s="23">
        <f t="shared" si="64"/>
        <v>0</v>
      </c>
      <c r="I399" s="22">
        <f t="shared" si="56"/>
        <v>0</v>
      </c>
      <c r="J399" s="8" t="e">
        <f t="shared" si="57"/>
        <v>#N/A</v>
      </c>
      <c r="K399" s="9" t="e">
        <f t="shared" si="58"/>
        <v>#N/A</v>
      </c>
      <c r="L399" s="9" t="e">
        <f t="shared" si="59"/>
        <v>#N/A</v>
      </c>
      <c r="M399" s="10" t="e">
        <f t="shared" si="60"/>
        <v>#N/A</v>
      </c>
      <c r="N399" s="11" t="e">
        <f t="shared" si="61"/>
        <v>#N/A</v>
      </c>
      <c r="O399" s="26" t="e">
        <f t="shared" si="62"/>
        <v>#N/A</v>
      </c>
    </row>
    <row r="400" spans="1:15">
      <c r="C400" s="19" t="e">
        <v>#N/A</v>
      </c>
      <c r="D400" s="15" t="e">
        <f>INDEX(MARKET_INPUT[Column1.price],MATCH(B400,MARKET_INPUT[Column1.type_id]))</f>
        <v>#N/A</v>
      </c>
      <c r="E400" s="21">
        <f>VLOOKUP(B400,TypeIDs!C:D,2,FALSE)</f>
        <v>0</v>
      </c>
      <c r="G400" s="18" t="e">
        <f t="shared" si="63"/>
        <v>#N/A</v>
      </c>
      <c r="H400" s="23">
        <f t="shared" si="64"/>
        <v>0</v>
      </c>
      <c r="I400" s="22">
        <f t="shared" si="56"/>
        <v>0</v>
      </c>
      <c r="J400" s="8" t="e">
        <f t="shared" si="57"/>
        <v>#N/A</v>
      </c>
      <c r="K400" s="9" t="e">
        <f t="shared" si="58"/>
        <v>#N/A</v>
      </c>
      <c r="L400" s="9" t="e">
        <f t="shared" si="59"/>
        <v>#N/A</v>
      </c>
      <c r="M400" s="10" t="e">
        <f t="shared" si="60"/>
        <v>#N/A</v>
      </c>
      <c r="N400" s="11" t="e">
        <f t="shared" si="61"/>
        <v>#N/A</v>
      </c>
      <c r="O400" s="26" t="e">
        <f t="shared" si="62"/>
        <v>#N/A</v>
      </c>
    </row>
    <row r="410" spans="1:10">
      <c r="J410" s="24"/>
    </row>
    <row r="411" spans="1:10">
      <c r="J411" s="24"/>
    </row>
    <row r="415" spans="1:10">
      <c r="A415" s="27" t="s">
        <v>30045</v>
      </c>
      <c r="F415" s="16">
        <v>5</v>
      </c>
    </row>
    <row r="416" spans="1:10">
      <c r="A416" s="27" t="s">
        <v>30049</v>
      </c>
      <c r="F416" s="16">
        <v>10</v>
      </c>
    </row>
    <row r="417" spans="1:6">
      <c r="A417" s="27" t="s">
        <v>30047</v>
      </c>
      <c r="F417" s="16">
        <v>12</v>
      </c>
    </row>
    <row r="418" spans="1:6">
      <c r="A418" s="27" t="s">
        <v>30046</v>
      </c>
      <c r="F418" s="16">
        <v>8</v>
      </c>
    </row>
    <row r="419" spans="1:6">
      <c r="A419" s="27" t="s">
        <v>30052</v>
      </c>
      <c r="F419" s="16">
        <v>3</v>
      </c>
    </row>
    <row r="420" spans="1:6">
      <c r="A420" s="27" t="s">
        <v>8540</v>
      </c>
      <c r="F420" s="16">
        <v>20</v>
      </c>
    </row>
    <row r="421" spans="1:6">
      <c r="A421" s="27" t="s">
        <v>30050</v>
      </c>
      <c r="F421" s="16">
        <v>4</v>
      </c>
    </row>
    <row r="422" spans="1:6">
      <c r="A422" s="27" t="s">
        <v>30036</v>
      </c>
      <c r="F422" s="16">
        <v>6</v>
      </c>
    </row>
    <row r="423" spans="1:6">
      <c r="A423" s="27" t="s">
        <v>30048</v>
      </c>
      <c r="F423" s="16">
        <v>7</v>
      </c>
    </row>
    <row r="424" spans="1:6">
      <c r="A424" s="27" t="s">
        <v>27931</v>
      </c>
      <c r="F424" s="16">
        <v>5</v>
      </c>
    </row>
    <row r="425" spans="1:6">
      <c r="A425" s="27" t="s">
        <v>10764</v>
      </c>
      <c r="F425" s="16">
        <v>4</v>
      </c>
    </row>
    <row r="426" spans="1:6">
      <c r="A426" s="27" t="s">
        <v>15594</v>
      </c>
      <c r="F426" s="16">
        <v>15</v>
      </c>
    </row>
    <row r="427" spans="1:6">
      <c r="A427" s="27" t="s">
        <v>15592</v>
      </c>
      <c r="F427" s="16">
        <v>25</v>
      </c>
    </row>
    <row r="428" spans="1:6">
      <c r="A428" s="27" t="s">
        <v>7969</v>
      </c>
      <c r="F428" s="16">
        <v>10</v>
      </c>
    </row>
    <row r="429" spans="1:6">
      <c r="A429" s="27" t="s">
        <v>8343</v>
      </c>
      <c r="F429" s="16">
        <v>5</v>
      </c>
    </row>
    <row r="430" spans="1:6">
      <c r="A430" s="27" t="s">
        <v>3317</v>
      </c>
      <c r="F430" s="16">
        <v>5</v>
      </c>
    </row>
    <row r="431" spans="1:6">
      <c r="A431" s="27" t="s">
        <v>1133</v>
      </c>
      <c r="F431" s="16">
        <v>6</v>
      </c>
    </row>
    <row r="434" spans="1:1">
      <c r="A434" s="30"/>
    </row>
    <row r="435" spans="1:1">
      <c r="A435" s="30"/>
    </row>
    <row r="436" spans="1:1">
      <c r="A436" s="30"/>
    </row>
    <row r="437" spans="1:1">
      <c r="A437" s="30"/>
    </row>
    <row r="438" spans="1:1">
      <c r="A438" s="30"/>
    </row>
    <row r="439" spans="1:1">
      <c r="A439" s="30"/>
    </row>
    <row r="440" spans="1:1">
      <c r="A440" s="30"/>
    </row>
    <row r="441" spans="1:1">
      <c r="A441" s="30"/>
    </row>
    <row r="442" spans="1:1">
      <c r="A442" s="30"/>
    </row>
    <row r="443" spans="1:1">
      <c r="A443" s="30"/>
    </row>
    <row r="444" spans="1:1">
      <c r="A444" s="30"/>
    </row>
    <row r="445" spans="1:1">
      <c r="A445" s="30"/>
    </row>
    <row r="446" spans="1:1">
      <c r="A446" s="30"/>
    </row>
    <row r="447" spans="1:1">
      <c r="A447" s="30"/>
    </row>
    <row r="448" spans="1:1">
      <c r="A448" s="30"/>
    </row>
    <row r="449" spans="1:1">
      <c r="A449" s="30"/>
    </row>
    <row r="450" spans="1:1">
      <c r="A450" s="30"/>
    </row>
    <row r="451" spans="1:1">
      <c r="A451" s="30"/>
    </row>
    <row r="452" spans="1:1">
      <c r="A452" s="30"/>
    </row>
    <row r="453" spans="1:1">
      <c r="A453" s="30"/>
    </row>
    <row r="454" spans="1:1">
      <c r="A454" s="30"/>
    </row>
    <row r="455" spans="1:1">
      <c r="A455" s="30"/>
    </row>
  </sheetData>
  <mergeCells count="7">
    <mergeCell ref="BF1:BG1"/>
    <mergeCell ref="BC1:BE1"/>
    <mergeCell ref="BC7:BE7"/>
    <mergeCell ref="BC35:BE35"/>
    <mergeCell ref="F1:G1"/>
    <mergeCell ref="BF7:BG7"/>
    <mergeCell ref="BF8:BG8"/>
  </mergeCells>
  <conditionalFormatting sqref="M2:M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N2:N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N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O1048576">
    <cfRule type="expression" dxfId="1" priority="1">
      <formula>$M2&lt;0</formula>
    </cfRule>
  </conditionalFormatting>
  <hyperlinks>
    <hyperlink ref="BD2" r:id="rId1" xr:uid="{ABC8896E-0DFA-4186-9F17-9F37ED08C942}"/>
    <hyperlink ref="BE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D2"/>
  <sheetViews>
    <sheetView zoomScale="160" zoomScaleNormal="160" workbookViewId="0">
      <selection activeCell="A3" sqref="A3"/>
    </sheetView>
  </sheetViews>
  <sheetFormatPr defaultRowHeight="15"/>
  <cols>
    <col min="1" max="1" width="22.28515625" bestFit="1" customWidth="1"/>
    <col min="2" max="2" width="9.28515625" customWidth="1"/>
    <col min="3" max="3" width="14.28515625" customWidth="1"/>
    <col min="4" max="4" width="16.5703125" customWidth="1"/>
  </cols>
  <sheetData>
    <row r="1" spans="1:4">
      <c r="A1" t="s">
        <v>40256</v>
      </c>
      <c r="B1" t="s">
        <v>47490</v>
      </c>
      <c r="C1" t="s">
        <v>47491</v>
      </c>
      <c r="D1" t="s">
        <v>47492</v>
      </c>
    </row>
    <row r="2" spans="1:4">
      <c r="A2" t="s">
        <v>27206</v>
      </c>
      <c r="B2">
        <f>VLOOKUP(A2,TypeIDs!B:C,2,FALSE)</f>
        <v>42694</v>
      </c>
      <c r="C2">
        <f>VLOOKUP(B2,TradeSheet!B:C,2,FALSE)</f>
        <v>404.7</v>
      </c>
      <c r="D2">
        <f>VLOOKUP(B2,TradeSheet!B:D,3,FALSE)</f>
        <v>2850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8434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zoomScale="145" zoomScaleNormal="145" workbookViewId="0">
      <selection activeCell="M2" sqref="M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46625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45950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45635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46205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46393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45823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45528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45435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46939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46790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46054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45936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46918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46127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46932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46943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46928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46848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46536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45992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46204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47029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47295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46868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46860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46078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46333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47341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47086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45947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45698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45731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45708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45693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46202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45366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46523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46202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46333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46093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45345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46105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46901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47319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46585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45767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46201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46202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46202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46202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46202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45842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46202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45886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45835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45791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45532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47485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46045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46079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45753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45424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45864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45878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45825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46304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45777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45441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45919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46034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45599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46070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45741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45854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45871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45812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46319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45765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45903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46330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46027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45459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46350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46059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45720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45848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45526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47007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46560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46655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45747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45941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47286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46492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47275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46953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45893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47457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46491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46780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47215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45657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47229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46147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45357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46317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46835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46008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46195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45476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46946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45920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46743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45718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46682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45657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46946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45899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47063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47008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47461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46597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46120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45541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46299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47010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46224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46257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46472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46817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46807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46097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45904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46199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46067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46017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45515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47133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47057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46524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45493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46765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45914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45595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47108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46160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47031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46917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46689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46511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45355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45384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47470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46177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46019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45494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47327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46486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45846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45478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47408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45648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45605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46670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46050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47281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46594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45356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46238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45546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46165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45470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45915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46334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47083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46423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47402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46975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47115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46131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45809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45383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46344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45912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45802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46998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46627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46873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47484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47116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46805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46986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47103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45391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45386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45969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47447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46343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46739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46849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45426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45761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46532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45867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46293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46935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45563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45930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46096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46551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45405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45970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46709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45627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46121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46878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46710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46271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45870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47138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45959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46820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46946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47188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45657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45637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47166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46366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47205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46751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45843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45637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46190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45799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46041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47314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47201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46556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45578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47357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45626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46471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45628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45637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46420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46171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46769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47308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45496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46192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46002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46604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46023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46896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46757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46224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45703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45934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46530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46667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47307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47422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46586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46569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46553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45862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45539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45607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47404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45588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46323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46503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46089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46629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45728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46278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47050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45585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46145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45369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45697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46081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46561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45952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46581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46945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46018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45590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46357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45938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45351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45452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45336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46570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45626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45868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46946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45392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47248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46740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47407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45658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47213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46467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47060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45463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46302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46487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46907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47128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46408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47264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45795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46924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46167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45776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46678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46318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46784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46435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47234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46620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45412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46396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45398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47197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46354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45482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46488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47254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46113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45853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47476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46308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47227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45519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46150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45865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46163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45692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47288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46185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46005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46106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45856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46427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46142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46226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46114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46260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46389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46959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46133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46687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45801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47338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46440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45490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46463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46144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45363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46501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47013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46978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47038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46128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46946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46374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45537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45417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45381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47014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46296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47025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45540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45447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45713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45530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46432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46640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47240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45529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46990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45558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45544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47261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45600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45971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47255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47026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47452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46235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46747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46941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45883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47377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47058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45852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45954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47232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46775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45940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47002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46522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46138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46571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47167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47383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46295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45577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46742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45408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46736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46277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46726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46611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45630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46469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45521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46927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47074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45872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45870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45891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46856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46750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45870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47332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46919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46424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46900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46988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46966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45612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45569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47287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46164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46834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47417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46146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45870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46925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45898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47034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46439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46911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45751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47388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46803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47046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46695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45724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46821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45984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45873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46575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46468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46752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47380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47179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47423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45831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45815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45757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46392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46392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45354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46771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47330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45858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47398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45838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46698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47190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47359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47331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47343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47134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47315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46902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45350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46464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47169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45449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45375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45859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45881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47175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45806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47406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45565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45664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46720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45849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46593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47428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46529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45742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46731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46465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45710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47477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46693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46851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47055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46342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45811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45542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45985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45875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46984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47218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47301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45978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46545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46516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46058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45845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46242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47119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46938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46049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46755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46812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46136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47454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47054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45626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45649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47302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46903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46971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46281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45676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47195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45626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46475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46200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45348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47186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45749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46494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46378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46795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46592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47305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46564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45582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45834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46042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45790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46179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45911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46519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45394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46075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46108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46425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45896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45810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47140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45602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46156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46649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46118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46482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47039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45586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45507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46863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45879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47171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46476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46485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46155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45589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45672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46730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46012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47453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46189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45955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46380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45642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46591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46046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45453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46654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46987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46843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45456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45488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46567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46815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46718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45737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45396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46454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46101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46194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47353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47356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45870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46819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46143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47040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45430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45476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46317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45626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46946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45628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45670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46310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45851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47415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46600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46982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47367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46653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46305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46949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45571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46954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46963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46290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47235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46973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46403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45996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46367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46814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47296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46416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46490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46397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47379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47455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47436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46764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46872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46738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47342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46338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47274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45547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46789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45989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47200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47462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46385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45981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47265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45347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46778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45362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45377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46895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46007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45764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46576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46760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45750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46162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46805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46802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46873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47439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46968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46379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45988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46203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46083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47272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46394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45514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46298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47109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47092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46369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46909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45653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46024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46652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46844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47363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47360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47079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46875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46209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45805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47037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46250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45768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47486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47203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47216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46688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46115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46662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46510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46069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45666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46783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46874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46442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47468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46455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47489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46495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46801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46893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45429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46479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46898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46865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46908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46876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46377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46230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45755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45588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46502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46449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45874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46864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46624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45407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46847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46335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47456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47222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46208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46016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46021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47303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46032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46887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47290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47414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46109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46754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46805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46478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45738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45870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47177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46824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46734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46371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46135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46991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45665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45486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45931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45592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47429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45783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47270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47472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46421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46590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46596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45917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46204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45438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46063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45785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46095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45444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46322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47431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45860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45844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46098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45703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45703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46103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46480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46582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45551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47001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45345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45588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46288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46513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46445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46273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45500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45340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45773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45401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46506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47467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45637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46538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46117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47368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45726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45663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45766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47355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46572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47396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45533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46276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46880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45400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45414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46859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47078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47416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46169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45422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47266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46174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46799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46140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45847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46768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45397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46793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47193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46057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47030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46995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47364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46636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47117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46989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47269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46657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45673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45979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46349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46285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46999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47284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45631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46634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46207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46040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46188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47154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46225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46702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46256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47329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46245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46535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45618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45556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46246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46076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45454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45442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45963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46125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45701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46430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47208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47268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47242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45576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46204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46221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46004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46315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45549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45619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47401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47449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45553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46675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45502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47042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47424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46936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47041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46390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47173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46252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45545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47438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46006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47204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45923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45344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46438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46877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46229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46644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45830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46460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45887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45774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45596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47221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46116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46280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46270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45782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46275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45671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45982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47230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46111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47198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46777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47246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46417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46744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46085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46282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47267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47487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46387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45933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46036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47334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45729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46402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47273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45573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45626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47077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46157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46831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47068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45789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45567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45613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46762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47016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46055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46853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46562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47395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46641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45451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45691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46289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45691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45381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45337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46458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47061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46531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46368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45772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46400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46429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45733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45381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45439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45448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46993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47384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46031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45685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45381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47202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47413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46037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46758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46794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47375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46353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46646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46899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46797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47189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45345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46003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45632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45857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46684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47096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47426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45390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45626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47015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47433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46052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45473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45381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46660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47085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45721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46580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46110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47282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47397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46314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46546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46681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46512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47214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45942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46372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46148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46671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46072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46151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46351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47298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46724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46258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45433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47313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47194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47111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47118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47135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45457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47326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47043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45489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45990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46444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46602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47146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46244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45360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45894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45963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47373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47471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45975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45758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47130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45560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45902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46994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46472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46222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46842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47110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46767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46320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46717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46922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45909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46090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47148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46383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45481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45639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46248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46411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45837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46727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47044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45480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45877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46643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46541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47224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46668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45949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45684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46674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47207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47059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46240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46011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46038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47411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47317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47051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46566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46622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45479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47121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45655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46904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46665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46441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46574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46791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46588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46341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46599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45475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46605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46772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46855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46626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46838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46515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47162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45450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46409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47100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46517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46694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46617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46869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46960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47018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46719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47139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46729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46061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45803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47251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45637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45682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46861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46827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47076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47289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45341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47184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46356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45361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46967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46392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45654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47089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45467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46879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46828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45520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46977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47210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46134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46800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46852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46220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46558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47149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45389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47141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46228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46214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47354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47159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47072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47361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45963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46514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47047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46533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45471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45678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45709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46658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46287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47252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45827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47479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47209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46500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46466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45568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45763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45822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47323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45699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45704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46434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47256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45588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45588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45588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45833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45359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45687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46813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45960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45385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45564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46339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46700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47091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47444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47035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45518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46787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45574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47271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47390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47067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47084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47122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46944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47333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47147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47158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47168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47245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46321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47106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47113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45338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47098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47474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47145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46633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46823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45572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46628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47226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47161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45958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46610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47187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46215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46631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46713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46753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46837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47318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45711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45455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46113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45455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45706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46113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46498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45681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47310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47249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45370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47458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45918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46947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46259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46433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46554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45651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46406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46056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46951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45617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46303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46122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46550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45624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47073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47019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45628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46331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45657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46239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45587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45943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47285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46958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47279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46651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47004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46507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46623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46703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46881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46340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46062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45345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47066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45669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45420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46897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46892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46888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45951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45882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46891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46325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46301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46453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45381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45381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47223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45381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46679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46355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46362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45378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46830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46680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45381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46213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46182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46113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46274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46685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46583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46697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47136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47131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47432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45820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46132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45381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46796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47243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45513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45800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46786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45381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46782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45497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46770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45381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45485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45727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45381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45469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46829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45575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45616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45588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45743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46992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45476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45637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47291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45786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45769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45342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45657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45792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45626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46082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45657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45421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45967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45416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47260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45499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46358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47391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46443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45517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47392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47358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47028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45498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45487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46077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45597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45705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45561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47372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47469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46306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46376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47465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47348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45640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47011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45382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46092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46311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45870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47389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47151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46365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46696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46458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46552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46521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45636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47105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46386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47263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46573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46540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45381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45381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45381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46833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46255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45759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46123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46255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46361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47437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46965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45636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46584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45638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45779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45581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46706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45637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47191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47283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47350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46206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45797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46284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46191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45588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47237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45928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46484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46889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47176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46457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46934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47374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47005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46543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45644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46253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45675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47241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47280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47304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47306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45381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47053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46804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45636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45691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45691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46647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45436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45381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45691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45688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46279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45503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46810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46615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47155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45381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46452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46763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46422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46976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45345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45399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46862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45511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45861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46014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47231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47445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46184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46187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46373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46792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45371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46399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45557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47104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46704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46197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45462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46134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46107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46980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47123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46091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46413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46064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46448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46039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46265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46527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45376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46139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46022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46547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46176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46015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46499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46029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46395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47335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45956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46384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46186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47430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46313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46172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45986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45863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46364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45388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46579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45999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45427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46598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45358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46481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46375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47483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46437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45548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46565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46300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46170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47443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46328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46113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46113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46470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46113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46113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46113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46060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46035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47459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45993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46113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46113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45968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45410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46113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45804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45402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45559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45908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46044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46577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45796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47297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46956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47024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46534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46178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46929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46071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47017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46168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47114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47056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46149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47410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47292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45900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45580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46261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46407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47094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46033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45674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46030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46683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47012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47070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47451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47022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46326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47165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47144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45339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46405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47033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45509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46159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45562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46637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46785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45636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47473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45343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45735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46508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46223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47212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45636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45691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46124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46346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45760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45901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46141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46196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47236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45372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46632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45784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45869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46840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46154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47259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45660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46748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47102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45387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47132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47127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46749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45352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46836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45691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46981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45365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46650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47081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45645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45606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46236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47164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46686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47156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47150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46477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45381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45431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46774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45888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45870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46047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45752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46858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45536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46923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45465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47192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46217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47036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45895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47322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45657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45650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47488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45927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46882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45437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47157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46382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46714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46462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46370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45379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45534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45381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46822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45381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46818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45524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45504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46119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45890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45890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45890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46198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46000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46218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46459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45527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46269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46473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45492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45932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47344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45659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45461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45588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45588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46210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46832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46711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45721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47277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47003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45884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45889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46262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46756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46912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47142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47052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45455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46933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46656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46690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46970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45477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45484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45621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46957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46870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46264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45702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46497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47088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47196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45880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47185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45998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45647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47381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47020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46664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46871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47349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45622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45643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46446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47441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45566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47009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47309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46360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47352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46962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46100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45464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45832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45550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46914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46094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47048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47032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47320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46166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46053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47351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45736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47082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47075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47294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45973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46563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47069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46153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47340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47257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46942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46759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46839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47464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46886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46805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45445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47475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45679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46648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45466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45793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46028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46808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46183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46781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46086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46805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46915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46065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45977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45794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45552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47450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46051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45983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47324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45594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45522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45535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45946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47478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46557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47182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45476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46825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47369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46913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45730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47311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46283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45610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46728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46348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45929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46048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47129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47126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46447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45443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47328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47345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46894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47362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46961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46097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47394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45957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45945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45700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46619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45694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46669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45620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45962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46885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46866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47321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46518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45656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46952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45373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45714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45807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46607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46788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45745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47393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47112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45808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46809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47400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45892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45570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46931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45657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47293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45963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45628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46635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45787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46950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46504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47346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46066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46921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47460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46701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47481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47419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47446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46520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46158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47370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45850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46496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45788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47403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47399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47418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46509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46161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46526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46806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46964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45870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46638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45836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45966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45910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47181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46175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46266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46712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46616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46345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45922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47228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45778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47421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45762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46850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46618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45634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46381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45937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47239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46268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47220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47099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45554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45389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46816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46363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45712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46211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47278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46232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46401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45987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46001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46013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46776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45614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46251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45734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45662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46428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45483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47049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45686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46234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47299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47463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47300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45885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46737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47152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45994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46716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47101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47178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47170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46436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46606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46204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46906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45841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46544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46493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45579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47174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47440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47087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46233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45696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46129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47027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47435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46483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45434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46204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46601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47480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46672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45510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45370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45918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47458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45370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45965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46722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47425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47006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45661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46391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47244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47412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45723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47160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46247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46735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45603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47448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47238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45472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45905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46692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46559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45604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46113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47163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46074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45353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45432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46337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45995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46173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45345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46126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45409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45948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46461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47153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47434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47405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45367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45611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47097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46773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45583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46237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46398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46805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47045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47062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45495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46846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46609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46845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46741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45411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45770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46867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46761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46699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46745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45623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45646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45717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46589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47217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45608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45976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46137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47021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46181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46997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45633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46826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45707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47071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47095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45913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46312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46087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46227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46219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46231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46926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46642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45403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46388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47250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46255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45641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45939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46267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47339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46255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46414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46255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46324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45629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46255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46608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46937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46104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46673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45460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46336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45349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46811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46661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45907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47387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45680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46255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46255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46548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46255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46542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46255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46255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46255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46255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46255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45756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46243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46216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46263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47206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45652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46180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47225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46316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46691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47211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46297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46705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46676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47125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46102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46723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46450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46212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45413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46255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46130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45926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46412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47427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45818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46359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46456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47466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45593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46419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45719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45395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47262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46009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45474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45740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45746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45991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46587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46431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45925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45691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47442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46884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45691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45516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47219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45771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46418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45839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45798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45817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45924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47366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45506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47365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47420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47378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47371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46043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46614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45505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47065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47385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45374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45370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45918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47458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45585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47336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45690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46910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47180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46979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46766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46193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46568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46578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45677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45921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46549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46779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46595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46603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46612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46068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46639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46621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46645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46630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45897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46073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47316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46099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46025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46528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45935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46663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46539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46537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46948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45744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47458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45615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45601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46026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46883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46426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46905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45370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47458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46254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46451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45972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47124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45525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47143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45829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46798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46930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47458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45997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45918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45345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46983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47386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45531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45780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47199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47247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46080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47382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47023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47107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45458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46974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45346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46525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46920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46940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46707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46969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46292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46555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46489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46404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45598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47172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46415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45980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45826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47064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45695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45370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47458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45609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45918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45918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45370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47458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46732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47310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46955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45370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46725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46985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47312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47409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46088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46010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46677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45816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45668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45828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47137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46241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45370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45813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46708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47310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45918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47258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45918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45370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47458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47458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45918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46715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45918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45689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47090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46329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45418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45819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46666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45824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45855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46659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46020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47183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45501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45906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45866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45538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47325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46857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47310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47337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45918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45370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45732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45491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47482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45748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47458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46113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46294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45918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46347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45722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46309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45364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46955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47458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45667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45918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46916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46805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47458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45715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46332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46084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47276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45821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45725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45781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45840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45739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47376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45814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46996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45683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45754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46249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46746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45440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45584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46841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45406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45404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45380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45393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45419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46474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47347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46613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45446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46327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46352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45591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45916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45944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45953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47000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46272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46854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45961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45523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46286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45425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46972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46890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46112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45716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45508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47253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46505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45625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45775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46307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45428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46152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47080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45468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47120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45368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46721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45423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47233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46733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45512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46291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45543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45415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46410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47093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45555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45964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45876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45974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45334</v>
      </c>
      <c r="C6" s="2" t="s">
        <v>45335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7" t="s">
        <v>6</v>
      </c>
      <c r="F12" s="47"/>
      <c r="G12" s="47"/>
      <c r="H12" s="47"/>
      <c r="I12" s="47"/>
      <c r="J12" s="47"/>
    </row>
    <row r="13" spans="2:10">
      <c r="C13" s="1">
        <v>35</v>
      </c>
      <c r="E13" s="47"/>
      <c r="F13" s="47"/>
      <c r="G13" s="47"/>
      <c r="H13" s="47"/>
      <c r="I13" s="47"/>
      <c r="J13" s="47"/>
    </row>
    <row r="14" spans="2:10">
      <c r="C14" s="1">
        <v>36</v>
      </c>
      <c r="E14" s="47"/>
      <c r="F14" s="47"/>
      <c r="G14" s="47"/>
      <c r="H14" s="47"/>
      <c r="I14" s="47"/>
      <c r="J14" s="47"/>
    </row>
    <row r="15" spans="2:10">
      <c r="C15" s="1">
        <v>37</v>
      </c>
      <c r="E15" s="47"/>
      <c r="F15" s="47"/>
      <c r="G15" s="47"/>
      <c r="H15" s="47"/>
      <c r="I15" s="47"/>
      <c r="J15" s="47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47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47"/>
      <c r="C23">
        <v>11.5</v>
      </c>
      <c r="D23">
        <v>251452125</v>
      </c>
    </row>
    <row r="24" spans="2:11">
      <c r="B24" s="47"/>
      <c r="C24">
        <v>55</v>
      </c>
      <c r="D24">
        <v>105004444</v>
      </c>
    </row>
    <row r="25" spans="2:11">
      <c r="B25" s="47"/>
      <c r="C25">
        <v>75</v>
      </c>
      <c r="D25">
        <v>83671111</v>
      </c>
    </row>
    <row r="26" spans="2:11">
      <c r="B26" s="47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2021-11-29T06:54:17Z</dcterms:modified>
</cp:coreProperties>
</file>