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cott\Desktop\"/>
    </mc:Choice>
  </mc:AlternateContent>
  <xr:revisionPtr revIDLastSave="0" documentId="13_ncr:1_{D6E13E04-3854-4FB4-9D63-D4D5C821B2FC}" xr6:coauthVersionLast="38" xr6:coauthVersionMax="38" xr10:uidLastSave="{00000000-0000-0000-0000-000000000000}"/>
  <bookViews>
    <workbookView xWindow="0" yWindow="0" windowWidth="23040" windowHeight="9000" activeTab="5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12" i="9"/>
  <c r="D12" i="9"/>
  <c r="C12" i="9"/>
  <c r="B12" i="9"/>
  <c r="E11" i="9"/>
  <c r="D11" i="9"/>
  <c r="C11" i="9"/>
  <c r="B11" i="9"/>
  <c r="E10" i="9"/>
  <c r="D10" i="9"/>
  <c r="C10" i="9"/>
  <c r="B10" i="9"/>
  <c r="E9" i="9"/>
  <c r="D9" i="9"/>
  <c r="C9" i="9"/>
  <c r="B9" i="9"/>
  <c r="E13" i="9"/>
  <c r="D13" i="9"/>
  <c r="C13" i="9"/>
  <c r="E8" i="9"/>
  <c r="D8" i="9"/>
  <c r="C8" i="9"/>
  <c r="B8" i="9"/>
  <c r="E7" i="9"/>
  <c r="D7" i="9"/>
  <c r="C7" i="9"/>
  <c r="B7" i="9"/>
  <c r="E5" i="9"/>
  <c r="D5" i="9"/>
  <c r="C5" i="9"/>
  <c r="E4" i="9"/>
  <c r="D4" i="9"/>
  <c r="C4" i="9"/>
  <c r="E3" i="9"/>
  <c r="D3" i="9"/>
  <c r="C3" i="9"/>
  <c r="E2" i="9"/>
  <c r="D2" i="9"/>
  <c r="C2" i="9"/>
  <c r="E6" i="9"/>
  <c r="D6" i="9"/>
  <c r="C6" i="9"/>
  <c r="B6" i="9"/>
  <c r="B5" i="9"/>
  <c r="B4" i="9"/>
  <c r="B3" i="9"/>
  <c r="B1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</calcChain>
</file>

<file path=xl/sharedStrings.xml><?xml version="1.0" encoding="utf-8"?>
<sst xmlns="http://schemas.openxmlformats.org/spreadsheetml/2006/main" count="33082" uniqueCount="8402">
  <si>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</si>
  <si>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</si>
  <si>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</si>
  <si>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</si>
  <si>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</si>
  <si>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</si>
  <si>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</si>
  <si>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</si>
  <si>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</si>
  <si>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</si>
  <si>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</si>
  <si>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</si>
  <si>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</si>
  <si>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</si>
  <si>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</si>
  <si>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</si>
  <si>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</si>
  <si>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</si>
  <si>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</si>
  <si>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</si>
  <si>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</si>
  <si>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</si>
  <si>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</si>
  <si>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</si>
  <si>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</si>
  <si>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</si>
  <si>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</si>
  <si>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</si>
  <si>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</si>
  <si>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</si>
  <si>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</si>
  <si>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</si>
  <si>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</si>
  <si>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</si>
  <si>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</si>
  <si>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</si>
  <si>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</si>
  <si>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</si>
  <si>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</si>
  <si>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</si>
  <si>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</si>
  <si>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</si>
  <si>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</si>
  <si>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</si>
  <si>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</si>
  <si>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</si>
  <si>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</si>
  <si>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</si>
  <si>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</si>
  <si>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</si>
  <si>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</si>
  <si>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</si>
  <si>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</si>
  <si>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</si>
  <si>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</si>
  <si>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</si>
  <si>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</si>
  <si>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</si>
  <si>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</si>
  <si>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</si>
  <si>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</si>
  <si>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</si>
  <si>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</si>
  <si>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</si>
  <si>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</si>
  <si>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</si>
  <si>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</si>
  <si>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</si>
  <si>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</si>
  <si>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</si>
  <si>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</si>
  <si>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</si>
  <si>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</si>
  <si>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</si>
  <si>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</si>
  <si>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</si>
  <si>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</si>
  <si>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</si>
  <si>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</si>
  <si>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</si>
  <si>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</si>
  <si>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</si>
  <si>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</si>
  <si>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</si>
  <si>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</si>
  <si>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</si>
  <si>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</si>
  <si>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</si>
  <si>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</si>
  <si>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</si>
  <si>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</si>
  <si>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</si>
  <si>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</si>
  <si>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</si>
  <si>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</si>
  <si>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</si>
  <si>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</si>
  <si>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</si>
  <si>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</si>
  <si>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</si>
  <si>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</si>
  <si>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</si>
  <si>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</si>
  <si>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</si>
  <si>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</si>
  <si>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</si>
  <si>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</si>
  <si>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</si>
  <si>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</si>
  <si>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</si>
  <si>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</si>
  <si>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</si>
  <si>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</si>
  <si>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</si>
  <si>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</si>
  <si>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</si>
  <si>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</si>
  <si>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</si>
  <si>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</si>
  <si>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</si>
  <si>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</si>
  <si>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</si>
  <si>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</si>
  <si>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</si>
  <si>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</si>
  <si>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</si>
  <si>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</si>
  <si>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</si>
  <si>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</si>
  <si>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</si>
  <si>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</si>
  <si>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</si>
  <si>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</si>
  <si>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</si>
  <si>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</si>
  <si>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</si>
  <si>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</si>
  <si>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</si>
  <si>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</si>
  <si>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</si>
  <si>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</si>
  <si>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</si>
  <si>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</si>
  <si>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</si>
  <si>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</si>
  <si>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</si>
  <si>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</si>
  <si>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</si>
  <si>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</si>
  <si>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</si>
  <si>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</si>
  <si>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</si>
  <si>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</si>
  <si>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</si>
  <si>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</si>
  <si>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</si>
  <si>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</si>
  <si>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</si>
  <si>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</si>
  <si>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</si>
  <si>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</si>
  <si>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</si>
  <si>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</si>
  <si>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</si>
  <si>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</si>
  <si>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</si>
  <si>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</si>
  <si>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</si>
  <si>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</si>
  <si>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</si>
  <si>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</si>
  <si>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</si>
  <si>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</si>
  <si>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</si>
  <si>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</si>
  <si>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</si>
  <si>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</si>
  <si>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</si>
  <si>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</si>
  <si>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</si>
  <si>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</si>
  <si>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</si>
  <si>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</si>
  <si>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</si>
  <si>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</si>
  <si>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</si>
  <si>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</si>
  <si>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</si>
  <si>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</si>
  <si>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</si>
  <si>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</si>
  <si>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</si>
  <si>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</si>
  <si>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</si>
  <si>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</si>
  <si>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</si>
  <si>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</si>
  <si>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</si>
  <si>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</si>
  <si>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</si>
  <si>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</si>
  <si>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</si>
  <si>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</si>
  <si>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</si>
  <si>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</si>
  <si>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</si>
  <si>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</si>
  <si>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</si>
  <si>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</si>
  <si>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</si>
  <si>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</si>
  <si>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</si>
  <si>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</si>
  <si>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</si>
  <si>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</si>
  <si>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</si>
  <si>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</si>
  <si>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</si>
  <si>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</si>
  <si>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</si>
  <si>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</si>
  <si>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</si>
  <si>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</si>
  <si>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</si>
  <si>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</si>
  <si>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</si>
  <si>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</si>
  <si>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</si>
  <si>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</si>
  <si>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</si>
  <si>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</si>
  <si>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</si>
  <si>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</si>
  <si>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</si>
  <si>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</si>
  <si>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</si>
  <si>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</si>
  <si>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</si>
  <si>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</si>
  <si>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</si>
  <si>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</si>
  <si>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</si>
  <si>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</si>
  <si>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</si>
  <si>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</si>
  <si>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</si>
  <si>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</si>
  <si>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</si>
  <si>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</si>
  <si>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</si>
  <si>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</si>
  <si>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</si>
  <si>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</si>
  <si>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</si>
  <si>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</si>
  <si>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</si>
  <si>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</si>
  <si>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</si>
  <si>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</si>
  <si>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</si>
  <si>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</si>
  <si>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</si>
  <si>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</si>
  <si>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</si>
  <si>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</si>
  <si>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</si>
  <si>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</si>
  <si>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</si>
  <si>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</si>
  <si>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</si>
  <si>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</si>
  <si>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</si>
  <si>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</si>
  <si>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</si>
  <si>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</si>
  <si>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</si>
  <si>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</si>
  <si>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</si>
  <si>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</si>
  <si>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</si>
  <si>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</si>
  <si>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</si>
  <si>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</si>
  <si>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</si>
  <si>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</si>
  <si>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</si>
  <si>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</si>
  <si>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</si>
  <si>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</si>
  <si>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</si>
  <si>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</si>
  <si>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</si>
  <si>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</si>
  <si>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</si>
  <si>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</si>
  <si>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</si>
  <si>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</si>
  <si>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</si>
  <si>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</si>
  <si>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</si>
  <si>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</si>
  <si>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</si>
  <si>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</si>
  <si>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</si>
  <si>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</si>
  <si>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</si>
  <si>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</si>
  <si>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</si>
  <si>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</si>
  <si>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</si>
  <si>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</si>
  <si>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</si>
  <si>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</si>
  <si>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</si>
  <si>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</si>
  <si>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</si>
  <si>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</si>
  <si>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</si>
  <si>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</si>
  <si>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</si>
  <si>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</si>
  <si>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</si>
  <si>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</si>
  <si>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</si>
  <si>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</si>
  <si>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</si>
  <si>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</si>
  <si>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</si>
  <si>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</si>
  <si>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</si>
  <si>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</si>
  <si>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</si>
  <si>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</si>
  <si>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</si>
  <si>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</si>
  <si>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</si>
  <si>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</si>
  <si>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</si>
  <si>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</si>
  <si>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</si>
  <si>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</si>
  <si>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</si>
  <si>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</si>
  <si>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</si>
  <si>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</si>
  <si>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</si>
  <si>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</si>
  <si>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</si>
  <si>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</si>
  <si>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</si>
  <si>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</si>
  <si>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</si>
  <si>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</si>
  <si>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</si>
  <si>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</si>
  <si>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</si>
  <si>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</si>
  <si>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</si>
  <si>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</si>
  <si>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</si>
  <si>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</si>
  <si>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</si>
  <si>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</si>
  <si>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</si>
  <si>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</si>
  <si>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</si>
  <si>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</si>
  <si>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</si>
  <si>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</si>
  <si>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</si>
  <si>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</si>
  <si>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</si>
  <si>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</si>
  <si>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</si>
  <si>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</si>
  <si>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</si>
  <si>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</si>
  <si>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</si>
  <si>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</si>
  <si>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</si>
  <si>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</si>
  <si>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</si>
  <si>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</si>
  <si>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</si>
  <si>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</si>
  <si>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</si>
  <si>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</si>
  <si>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</si>
  <si>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</si>
  <si>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</si>
  <si>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</si>
  <si>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</si>
  <si>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</si>
  <si>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</si>
  <si>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</si>
  <si>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</si>
  <si>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</si>
  <si>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</si>
  <si>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</si>
  <si>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</si>
  <si>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</si>
  <si>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</si>
  <si>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</si>
  <si>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</si>
  <si>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</si>
  <si>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</si>
  <si>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</si>
  <si>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</si>
  <si>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</si>
  <si>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</si>
  <si>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</si>
  <si>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</si>
  <si>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</si>
  <si>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</si>
  <si>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</si>
  <si>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</si>
  <si>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</si>
  <si>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</si>
  <si>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</si>
  <si>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</si>
  <si>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</si>
  <si>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</si>
  <si>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</si>
  <si>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</si>
  <si>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</si>
  <si>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</si>
  <si>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</si>
  <si>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</si>
  <si>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</si>
  <si>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</si>
  <si>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</si>
  <si>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</si>
  <si>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</si>
  <si>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</si>
  <si>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</si>
  <si>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</si>
  <si>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</si>
  <si>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</si>
  <si>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</si>
  <si>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</si>
  <si>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</si>
  <si>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</si>
  <si>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</si>
  <si>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</si>
  <si>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</si>
  <si>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</si>
  <si>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</si>
  <si>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</si>
  <si>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</si>
  <si>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</si>
  <si>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</si>
  <si>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</si>
  <si>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</si>
  <si>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</si>
  <si>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</si>
  <si>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</si>
  <si>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</si>
  <si>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</si>
  <si>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</si>
  <si>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</si>
  <si>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</si>
  <si>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</si>
  <si>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</si>
  <si>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</si>
  <si>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</si>
  <si>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</si>
  <si>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</si>
  <si>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</si>
  <si>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</si>
  <si>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</si>
  <si>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</si>
  <si>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</si>
  <si>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</si>
  <si>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</si>
  <si>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</si>
  <si>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</si>
  <si>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</si>
  <si>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</si>
  <si>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</si>
  <si>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</si>
  <si>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</si>
  <si>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</si>
  <si>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</si>
  <si>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</si>
  <si>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</si>
  <si>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</si>
  <si>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</si>
  <si>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</si>
  <si>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</si>
  <si>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</si>
  <si>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</si>
  <si>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</si>
  <si>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</si>
  <si>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</si>
  <si>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</si>
  <si>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</si>
  <si>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</si>
  <si>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</si>
  <si>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</si>
  <si>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</si>
  <si>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</si>
  <si>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</si>
  <si>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</si>
  <si>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</si>
  <si>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</si>
  <si>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</si>
  <si>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</si>
  <si>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</si>
  <si>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</si>
  <si>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</si>
  <si>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</si>
  <si>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</si>
  <si>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</si>
  <si>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</si>
  <si>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</si>
  <si>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</si>
  <si>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</si>
  <si>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</si>
  <si>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</si>
  <si>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</si>
  <si>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</si>
  <si>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</si>
  <si>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</si>
  <si>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</si>
  <si>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</si>
  <si>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</si>
  <si>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</si>
  <si>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</si>
  <si>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</si>
  <si>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</si>
  <si>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</si>
  <si>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</si>
  <si>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</si>
  <si>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</si>
  <si>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</si>
  <si>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</si>
  <si>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</si>
  <si>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</si>
  <si>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</si>
  <si>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</si>
  <si>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</si>
  <si>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</si>
  <si>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</si>
  <si>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</si>
  <si>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</si>
  <si>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</si>
  <si>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</si>
  <si>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</si>
  <si>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</si>
  <si>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</si>
  <si>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</si>
  <si>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</si>
  <si>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</si>
  <si>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</si>
  <si>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</si>
  <si>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</si>
  <si>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</si>
  <si>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</si>
  <si>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</si>
  <si>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</si>
  <si>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</si>
  <si>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</si>
  <si>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</si>
  <si>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</si>
  <si>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</si>
  <si>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</si>
  <si>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</si>
  <si>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</si>
  <si>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</si>
  <si>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</si>
  <si>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</si>
  <si>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</si>
  <si>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</si>
  <si>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</si>
  <si>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</si>
  <si>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</si>
  <si>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</si>
  <si>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</si>
  <si>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</si>
  <si>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</si>
  <si>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</si>
  <si>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</si>
  <si>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</si>
  <si>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</si>
  <si>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</si>
  <si>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</si>
  <si>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</si>
  <si>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</si>
  <si>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</si>
  <si>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</si>
  <si>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</si>
  <si>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</si>
  <si>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</si>
  <si>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</si>
  <si>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</si>
  <si>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</si>
  <si>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</si>
  <si>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</si>
  <si>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</si>
  <si>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</si>
  <si>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</si>
  <si>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</si>
  <si>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</si>
  <si>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</si>
  <si>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</si>
  <si>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</si>
  <si>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</si>
  <si>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</si>
  <si>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</si>
  <si>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</si>
  <si>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</si>
  <si>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</si>
  <si>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</si>
  <si>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</si>
  <si>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</si>
  <si>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</si>
  <si>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</si>
  <si>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</si>
  <si>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</si>
  <si>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</si>
  <si>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</si>
  <si>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</si>
  <si>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</si>
  <si>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</si>
  <si>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</si>
  <si>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</si>
  <si>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</si>
  <si>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</si>
  <si>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</si>
  <si>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</si>
  <si>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</si>
  <si>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</si>
  <si>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</si>
  <si>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</si>
  <si>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</si>
  <si>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</si>
  <si>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</si>
  <si>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</si>
  <si>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</si>
  <si>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</si>
  <si>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</si>
  <si>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</si>
  <si>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</si>
  <si>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</si>
  <si>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</si>
  <si>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</si>
  <si>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</si>
  <si>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</si>
  <si>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</si>
  <si>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</si>
  <si>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</si>
  <si>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</si>
  <si>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</si>
  <si>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</si>
  <si>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</si>
  <si>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</si>
  <si>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</si>
  <si>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</si>
  <si>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</si>
  <si>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</si>
  <si>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</si>
  <si>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</si>
  <si>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</si>
  <si>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</si>
  <si>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</si>
  <si>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</si>
  <si>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</si>
  <si>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</si>
  <si>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</si>
  <si>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</si>
  <si>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</si>
  <si>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</si>
  <si>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</si>
  <si>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</si>
  <si>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</si>
  <si>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</si>
  <si>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</si>
  <si>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</si>
  <si>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</si>
  <si>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</si>
  <si>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</si>
  <si>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</si>
  <si>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</si>
  <si>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</si>
  <si>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</si>
  <si>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</si>
  <si>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</si>
  <si>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</si>
  <si>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</si>
  <si>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</si>
  <si>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</si>
  <si>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</si>
  <si>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</si>
  <si>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</si>
  <si>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</si>
  <si>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</si>
  <si>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</si>
  <si>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</si>
  <si>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</si>
  <si>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</si>
  <si>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</si>
  <si>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</si>
  <si>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</si>
  <si>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</si>
  <si>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</si>
  <si>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</si>
  <si>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</si>
  <si>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</si>
  <si>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</si>
  <si>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</si>
  <si>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</si>
  <si>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</si>
  <si>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</si>
  <si>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</si>
  <si>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</si>
  <si>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</si>
  <si>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</si>
  <si>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</si>
  <si>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</si>
  <si>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</si>
  <si>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</si>
  <si>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</si>
  <si>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</si>
  <si>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</si>
  <si>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</si>
  <si>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</si>
  <si>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</si>
  <si>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</si>
  <si>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</si>
  <si>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</si>
  <si>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</si>
  <si>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</si>
  <si>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</si>
  <si>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</si>
  <si>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</si>
  <si>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</si>
  <si>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</si>
  <si>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</si>
  <si>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</si>
  <si>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</si>
  <si>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</si>
  <si>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</si>
  <si>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</si>
  <si>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</si>
  <si>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</si>
  <si>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</si>
  <si>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</si>
  <si>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</si>
  <si>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</si>
  <si>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</si>
  <si>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</si>
  <si>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</si>
  <si>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</si>
  <si>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</si>
  <si>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</si>
  <si>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</si>
  <si>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</si>
  <si>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</si>
  <si>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</si>
  <si>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</si>
  <si>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</si>
  <si>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</si>
  <si>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</si>
  <si>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</si>
  <si>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</si>
  <si>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</si>
  <si>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</si>
  <si>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</si>
  <si>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</si>
  <si>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</si>
  <si>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</si>
  <si>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</si>
  <si>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</si>
  <si>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</si>
  <si>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</si>
  <si>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</si>
  <si>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</si>
  <si>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</si>
  <si>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</si>
  <si>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</si>
  <si>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</si>
  <si>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</si>
  <si>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</si>
  <si>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</si>
  <si>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</si>
  <si>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</si>
  <si>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</si>
  <si>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</si>
  <si>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</si>
  <si>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</si>
  <si>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</si>
  <si>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</si>
  <si>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</si>
  <si>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</si>
  <si>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</si>
  <si>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</si>
  <si>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</si>
  <si>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</si>
  <si>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</si>
  <si>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</si>
  <si>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</si>
  <si>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</si>
  <si>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</si>
  <si>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</si>
  <si>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</si>
  <si>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</si>
  <si>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</si>
  <si>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</si>
  <si>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</si>
  <si>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</si>
  <si>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</si>
  <si>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</si>
  <si>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</si>
  <si>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</si>
  <si>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</si>
  <si>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</si>
  <si>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</si>
  <si>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</si>
  <si>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</si>
  <si>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</si>
  <si>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</si>
  <si>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</si>
  <si>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</si>
  <si>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</si>
  <si>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</si>
  <si>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</si>
  <si>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</si>
  <si>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</si>
  <si>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</si>
  <si>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</si>
  <si>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</si>
  <si>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</si>
  <si>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</si>
  <si>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</si>
  <si>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</si>
  <si>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</si>
  <si>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</si>
  <si>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</si>
  <si>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</si>
  <si>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</si>
  <si>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</si>
  <si>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</si>
  <si>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</si>
  <si>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</si>
  <si>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</si>
  <si>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</si>
  <si>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</si>
  <si>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</si>
  <si>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</si>
  <si>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</si>
  <si>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</si>
  <si>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</si>
  <si>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</si>
  <si>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</si>
  <si>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</si>
  <si>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</si>
  <si>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</si>
  <si>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</si>
  <si>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</si>
  <si>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</si>
  <si>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</si>
  <si>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</si>
  <si>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</si>
  <si>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</si>
  <si>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</si>
  <si>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</si>
  <si>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</si>
  <si>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</si>
  <si>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</si>
  <si>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</si>
  <si>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</si>
  <si>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</si>
  <si>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</si>
  <si>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</si>
  <si>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</si>
  <si>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</si>
  <si>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</si>
  <si>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</si>
  <si>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</si>
  <si>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</si>
  <si>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</si>
  <si>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</si>
  <si>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</si>
  <si>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</si>
  <si>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</si>
  <si>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</si>
  <si>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</si>
  <si>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</si>
  <si>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</si>
  <si>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</si>
  <si>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</si>
  <si>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</si>
  <si>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</si>
  <si>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</si>
  <si>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</si>
  <si>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</si>
  <si>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</si>
  <si>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</si>
  <si>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</si>
  <si>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</si>
  <si>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</si>
  <si>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</si>
  <si>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</si>
  <si>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</si>
  <si>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</si>
  <si>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</si>
  <si>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</si>
  <si>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</si>
  <si>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</si>
  <si>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</si>
  <si>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</si>
  <si>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</si>
  <si>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</si>
  <si>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</si>
  <si>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</si>
  <si>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</si>
  <si>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</si>
  <si>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</si>
  <si>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</si>
  <si>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</si>
  <si>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</si>
  <si>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</si>
  <si>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</si>
  <si>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</si>
  <si>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</si>
  <si>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</si>
  <si>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</si>
  <si>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</si>
  <si>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</si>
  <si>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</si>
  <si>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</si>
  <si>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</si>
  <si>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</si>
  <si>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</si>
  <si>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</si>
  <si>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</si>
  <si>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</si>
  <si>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</si>
  <si>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</si>
  <si>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</si>
  <si>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</si>
  <si>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</si>
  <si>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</si>
  <si>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</si>
  <si>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</si>
  <si>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</si>
  <si>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</si>
  <si>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</si>
  <si>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</si>
  <si>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</si>
  <si>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</si>
  <si>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</si>
  <si>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</si>
  <si>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</si>
  <si>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</si>
  <si>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</si>
  <si>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</si>
  <si>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</si>
  <si>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</si>
  <si>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</si>
  <si>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</si>
  <si>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</si>
  <si>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</si>
  <si>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</si>
  <si>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</si>
  <si>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</si>
  <si>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</si>
  <si>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</si>
  <si>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</si>
  <si>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</si>
  <si>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</si>
  <si>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</si>
  <si>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</si>
  <si>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</si>
  <si>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</si>
  <si>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</si>
  <si>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</si>
  <si>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</si>
  <si>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</si>
  <si>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</si>
  <si>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</si>
  <si>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</si>
  <si>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</si>
  <si>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</si>
  <si>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</si>
  <si>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</si>
  <si>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</si>
  <si>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</si>
  <si>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</si>
  <si>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</si>
  <si>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</si>
  <si>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</si>
  <si>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</si>
  <si>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</si>
  <si>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</si>
  <si>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</si>
  <si>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</si>
  <si>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</si>
  <si>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</si>
  <si>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</si>
  <si>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</si>
  <si>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</si>
  <si>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</si>
  <si>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</si>
  <si>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</si>
  <si>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</si>
  <si>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</si>
  <si>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</si>
  <si>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</si>
  <si>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</si>
  <si>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</si>
  <si>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</si>
  <si>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</si>
  <si>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</si>
  <si>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</si>
  <si>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</si>
  <si>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</si>
  <si>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</si>
  <si>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</si>
  <si>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</si>
  <si>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</si>
  <si>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</si>
  <si>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</si>
  <si>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</si>
  <si>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</si>
  <si>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</si>
  <si>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</si>
  <si>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</si>
  <si>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</si>
  <si>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</si>
  <si>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</si>
  <si>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</si>
  <si>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</si>
  <si>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</si>
  <si>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</si>
  <si>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</si>
  <si>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</si>
  <si>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</si>
  <si>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</si>
  <si>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</si>
  <si>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</si>
  <si>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</si>
  <si>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</si>
  <si>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</si>
  <si>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</si>
  <si>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</si>
  <si>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</si>
  <si>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</si>
  <si>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</si>
  <si>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</si>
  <si>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</si>
  <si>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</si>
  <si>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</si>
  <si>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</si>
  <si>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</si>
  <si>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</si>
  <si>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</si>
  <si>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</si>
  <si>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</si>
  <si>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</si>
  <si>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</si>
  <si>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</si>
  <si>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</si>
  <si>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</si>
  <si>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</si>
  <si>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</si>
  <si>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</si>
  <si>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</si>
  <si>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</si>
  <si>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</si>
  <si>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</si>
  <si>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</si>
  <si>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</si>
  <si>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</si>
  <si>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</si>
  <si>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</si>
  <si>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</si>
  <si>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</si>
  <si>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</si>
  <si>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</si>
  <si>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</si>
  <si>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</si>
  <si>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</si>
  <si>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</si>
  <si>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</si>
  <si>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</si>
  <si>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</si>
  <si>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</si>
  <si>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</si>
  <si>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</si>
  <si>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</si>
  <si>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</si>
  <si>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</si>
  <si>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</si>
  <si>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</si>
  <si>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</si>
  <si>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</si>
  <si>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</si>
  <si>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</si>
  <si>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</si>
  <si>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</si>
  <si>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</si>
  <si>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</si>
  <si>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</si>
  <si>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</si>
  <si>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</si>
  <si>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</si>
  <si>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</si>
  <si>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</si>
  <si>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</si>
  <si>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</si>
  <si>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</si>
  <si>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</si>
  <si>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</si>
  <si>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</si>
  <si>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</si>
  <si>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</si>
  <si>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</si>
  <si>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</si>
  <si>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</si>
  <si>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</si>
  <si>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</si>
  <si>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</si>
  <si>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</si>
  <si>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</si>
  <si>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</si>
  <si>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</si>
  <si>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</si>
  <si>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</si>
  <si>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</si>
  <si>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</si>
  <si>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</si>
  <si>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</si>
  <si>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</si>
  <si>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</si>
  <si>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</si>
  <si>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</si>
  <si>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</si>
  <si>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</si>
  <si>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</si>
  <si>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</si>
  <si>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</si>
  <si>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</si>
  <si>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</si>
  <si>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</si>
  <si>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</si>
  <si>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</si>
  <si>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</si>
  <si>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</si>
  <si>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</si>
  <si>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</si>
  <si>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</si>
  <si>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</si>
  <si>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</si>
  <si>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</si>
  <si>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</si>
  <si>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</si>
  <si>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</si>
  <si>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</si>
  <si>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</si>
  <si>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</si>
  <si>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</si>
  <si>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</si>
  <si>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</si>
  <si>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</si>
  <si>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</si>
  <si>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</si>
  <si>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</si>
  <si>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</si>
  <si>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</si>
  <si>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</si>
  <si>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</si>
  <si>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</si>
  <si>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</si>
  <si>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</si>
  <si>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</si>
  <si>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</si>
  <si>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</si>
  <si>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</si>
  <si>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</si>
  <si>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</si>
  <si>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</si>
  <si>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</si>
  <si>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</si>
  <si>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</si>
  <si>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</si>
  <si>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</si>
  <si>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</si>
  <si>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</si>
  <si>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</si>
  <si>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</si>
  <si>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</si>
  <si>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</si>
  <si>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</si>
  <si>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</si>
  <si>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</si>
  <si>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</si>
  <si>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</si>
  <si>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</si>
  <si>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</si>
  <si>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</si>
  <si>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</si>
  <si>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</si>
  <si>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</si>
  <si>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</si>
  <si>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</si>
  <si>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</si>
  <si>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</si>
  <si>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</si>
  <si>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</si>
  <si>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</si>
  <si>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</si>
  <si>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</si>
  <si>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</si>
  <si>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</si>
  <si>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</si>
  <si>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</si>
  <si>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</si>
  <si>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</si>
  <si>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</si>
  <si>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</si>
  <si>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</si>
  <si>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</si>
  <si>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</si>
  <si>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</si>
  <si>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</si>
  <si>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</si>
  <si>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</si>
  <si>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</si>
  <si>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</si>
  <si>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</si>
  <si>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</si>
  <si>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</si>
  <si>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</si>
  <si>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</si>
  <si>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</si>
  <si>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</si>
  <si>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</si>
  <si>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</si>
  <si>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</si>
  <si>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</si>
  <si>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</si>
  <si>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</si>
  <si>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</si>
  <si>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</si>
  <si>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</si>
  <si>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</si>
  <si>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</si>
  <si>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</si>
  <si>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</si>
  <si>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</si>
  <si>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</si>
  <si>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</si>
  <si>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</si>
  <si>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</si>
  <si>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</si>
  <si>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</si>
  <si>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</si>
  <si>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</si>
  <si>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</si>
  <si>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</si>
  <si>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</si>
  <si>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</si>
  <si>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</si>
  <si>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</si>
  <si>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</si>
  <si>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</si>
  <si>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</si>
  <si>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</si>
  <si>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</si>
  <si>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</si>
  <si>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</si>
  <si>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</si>
  <si>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</si>
  <si>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</si>
  <si>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</si>
  <si>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</si>
  <si>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</si>
  <si>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</si>
  <si>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</si>
  <si>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</si>
  <si>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</si>
  <si>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</si>
  <si>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</si>
  <si>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</si>
  <si>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</si>
  <si>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</si>
  <si>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</si>
  <si>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</si>
  <si>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</si>
  <si>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</si>
  <si>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</si>
  <si>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</si>
  <si>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</si>
  <si>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</si>
  <si>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</si>
  <si>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</si>
  <si>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</si>
  <si>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</si>
  <si>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</si>
  <si>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</si>
  <si>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</si>
  <si>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</si>
  <si>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</si>
  <si>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</si>
  <si>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</si>
  <si>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</si>
  <si>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</si>
  <si>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</si>
  <si>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</si>
  <si>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</si>
  <si>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</si>
  <si>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</si>
  <si>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</si>
  <si>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</si>
  <si>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</si>
  <si>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</si>
  <si>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</si>
  <si>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</si>
  <si>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</si>
  <si>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</si>
  <si>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</si>
  <si>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</si>
  <si>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</si>
  <si>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</si>
  <si>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</si>
  <si>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</si>
  <si>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</si>
  <si>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</si>
  <si>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</si>
  <si>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</si>
  <si>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</si>
  <si>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</si>
  <si>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</si>
  <si>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</si>
  <si>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</si>
  <si>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</si>
  <si>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</si>
  <si>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</si>
  <si>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</si>
  <si>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</si>
  <si>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</si>
  <si>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</si>
  <si>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</si>
  <si>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</si>
  <si>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</si>
  <si>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</si>
  <si>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</si>
  <si>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</si>
  <si>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</si>
  <si>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</si>
  <si>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</si>
  <si>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</si>
  <si>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</si>
  <si>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</si>
  <si>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</si>
  <si>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</si>
  <si>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</si>
  <si>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</si>
  <si>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</si>
  <si>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</si>
  <si>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</si>
  <si>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</si>
  <si>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</si>
  <si>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</si>
  <si>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</si>
  <si>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</si>
  <si>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</si>
  <si>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</si>
  <si>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</si>
  <si>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</si>
  <si>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</si>
  <si>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</si>
  <si>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</si>
  <si>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</si>
  <si>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</si>
  <si>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</si>
  <si>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</si>
  <si>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</si>
  <si>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</si>
  <si>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</si>
  <si>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</si>
  <si>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</si>
  <si>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</si>
  <si>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</si>
  <si>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</si>
  <si>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</si>
  <si>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</si>
  <si>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</si>
  <si>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</si>
  <si>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</si>
  <si>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</si>
  <si>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</si>
  <si>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</si>
  <si>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</si>
  <si>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</si>
  <si>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</si>
  <si>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</si>
  <si>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</si>
  <si>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</si>
  <si>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</si>
  <si>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</si>
  <si>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</si>
  <si>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</si>
  <si>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</si>
  <si>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</si>
  <si>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</si>
  <si>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</si>
  <si>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</si>
  <si>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</si>
  <si>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</si>
  <si>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</si>
  <si>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</si>
  <si>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</si>
  <si>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</si>
  <si>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</si>
  <si>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</si>
  <si>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</si>
  <si>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</si>
  <si>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</si>
  <si>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</si>
  <si>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</si>
  <si>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</si>
  <si>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</si>
  <si>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</si>
  <si>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</si>
  <si>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</si>
  <si>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</si>
  <si>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</si>
  <si>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</si>
  <si>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</si>
  <si>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</si>
  <si>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</si>
  <si>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</si>
  <si>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</si>
  <si>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</si>
  <si>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</si>
  <si>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</si>
  <si>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</si>
  <si>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</si>
  <si>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</si>
  <si>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</si>
  <si>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</si>
  <si>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</si>
  <si>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</si>
  <si>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</si>
  <si>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</si>
  <si>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</si>
  <si>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</si>
  <si>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</si>
  <si>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</si>
  <si>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</si>
  <si>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</si>
  <si>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</si>
  <si>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</si>
  <si>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</si>
  <si>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</si>
  <si>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</si>
  <si>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</si>
  <si>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</si>
  <si>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</si>
  <si>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</si>
  <si>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</si>
  <si>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</si>
  <si>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</si>
  <si>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</si>
  <si>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</si>
  <si>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</si>
  <si>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</si>
  <si>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</si>
  <si>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</si>
  <si>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</si>
  <si>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</si>
  <si>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</si>
  <si>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</si>
  <si>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</si>
  <si>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</si>
  <si>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</si>
  <si>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</si>
  <si>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</si>
  <si>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</si>
  <si>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</si>
  <si>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</si>
  <si>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</si>
  <si>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</si>
  <si>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</si>
  <si>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</si>
  <si>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</si>
  <si>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</si>
  <si>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</si>
  <si>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</si>
  <si>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</si>
  <si>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</si>
  <si>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</si>
  <si>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</si>
  <si>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</si>
  <si>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</si>
  <si>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</si>
  <si>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</si>
  <si>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</si>
  <si>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</si>
  <si>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</si>
  <si>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</si>
  <si>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</si>
  <si>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</si>
  <si>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</si>
  <si>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</si>
  <si>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</si>
  <si>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</si>
  <si>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</si>
  <si>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</si>
  <si>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</si>
  <si>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</si>
  <si>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</si>
  <si>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</si>
  <si>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</si>
  <si>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</si>
  <si>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</si>
  <si>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</si>
  <si>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</si>
  <si>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</si>
  <si>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</si>
  <si>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</si>
  <si>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</si>
  <si>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</si>
  <si>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</si>
  <si>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</si>
  <si>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</si>
  <si>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</si>
  <si>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</si>
  <si>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</si>
  <si>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</si>
  <si>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</si>
  <si>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</si>
  <si>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</si>
  <si>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</si>
  <si>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</si>
  <si>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</si>
  <si>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</si>
  <si>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</si>
  <si>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</si>
  <si>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</si>
  <si>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</si>
  <si>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</si>
  <si>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</si>
  <si>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</si>
  <si>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</si>
  <si>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</si>
  <si>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</si>
  <si>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</si>
  <si>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</si>
  <si>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</si>
  <si>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</si>
  <si>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</si>
  <si>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</si>
  <si>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</si>
  <si>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</si>
  <si>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</si>
  <si>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</si>
  <si>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</si>
  <si>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</si>
  <si>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</si>
  <si>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</si>
  <si>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</si>
  <si>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</si>
  <si>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</si>
  <si>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</si>
  <si>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</si>
  <si>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</si>
  <si>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</si>
  <si>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</si>
  <si>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</si>
  <si>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</si>
  <si>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</si>
  <si>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</si>
  <si>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</si>
  <si>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</si>
  <si>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</si>
  <si>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</si>
  <si>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</si>
  <si>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</si>
  <si>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</si>
  <si>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</si>
  <si>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</si>
  <si>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</si>
  <si>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</si>
  <si>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</si>
  <si>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</si>
  <si>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</si>
  <si>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</si>
  <si>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</si>
  <si>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</si>
  <si>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</si>
  <si>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</si>
  <si>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</si>
  <si>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</si>
  <si>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</si>
  <si>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</si>
  <si>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</si>
  <si>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</si>
  <si>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</si>
  <si>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</si>
  <si>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</si>
  <si>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</si>
  <si>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</si>
  <si>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</si>
  <si>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</si>
  <si>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</si>
  <si>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</si>
  <si>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</si>
  <si>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</si>
  <si>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</si>
  <si>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</si>
  <si>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</si>
  <si>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</si>
  <si>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</si>
  <si>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</si>
  <si>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</si>
  <si>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</si>
  <si>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</si>
  <si>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</si>
  <si>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</si>
  <si>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</si>
  <si>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</si>
  <si>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</si>
  <si>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</si>
  <si>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</si>
  <si>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</si>
  <si>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</si>
  <si>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</si>
  <si>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</si>
  <si>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</si>
  <si>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</si>
  <si>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</si>
  <si>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</si>
  <si>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</si>
  <si>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</si>
  <si>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</si>
  <si>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</si>
  <si>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</si>
  <si>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</si>
  <si>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</si>
  <si>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</si>
  <si>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</si>
  <si>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</si>
  <si>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</si>
  <si>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</si>
  <si>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</si>
  <si>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</si>
  <si>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</si>
  <si>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</si>
  <si>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</si>
  <si>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</si>
  <si>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</si>
  <si>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</si>
  <si>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</si>
  <si>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</si>
  <si>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</si>
  <si>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</si>
  <si>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</si>
  <si>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</si>
  <si>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</si>
  <si>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</si>
  <si>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</si>
  <si>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</si>
  <si>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</si>
  <si>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</si>
  <si>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</si>
  <si>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</si>
  <si>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</si>
  <si>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</si>
  <si>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</si>
  <si>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</si>
  <si>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</si>
  <si>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</si>
  <si>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</si>
  <si>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</si>
  <si>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</si>
  <si>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</si>
  <si>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</si>
  <si>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</si>
  <si>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</si>
  <si>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</si>
  <si>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</si>
  <si>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</si>
  <si>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</si>
  <si>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</si>
  <si>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</si>
  <si>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</si>
  <si>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</si>
  <si>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</si>
  <si>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</si>
  <si>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</si>
  <si>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</si>
  <si>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</si>
  <si>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</si>
  <si>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</si>
  <si>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</si>
  <si>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</si>
  <si>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</si>
  <si>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</si>
  <si>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</si>
  <si>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</si>
  <si>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</si>
  <si>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</si>
  <si>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</si>
  <si>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</si>
  <si>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</si>
  <si>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</si>
  <si>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</si>
  <si>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</si>
  <si>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</si>
  <si>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</si>
  <si>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</si>
  <si>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</si>
  <si>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</si>
  <si>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</si>
  <si>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</si>
  <si>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</si>
  <si>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</si>
  <si>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</si>
  <si>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</si>
  <si>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</si>
  <si>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</si>
  <si>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</si>
  <si>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</si>
  <si>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</si>
  <si>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</si>
  <si>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</si>
  <si>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</si>
  <si>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</si>
  <si>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</si>
  <si>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</si>
  <si>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</si>
  <si>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</si>
  <si>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</si>
  <si>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</si>
  <si>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</si>
  <si>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</si>
  <si>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</si>
  <si>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</si>
  <si>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</si>
  <si>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</si>
  <si>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</si>
  <si>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</si>
  <si>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</si>
  <si>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</si>
  <si>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</si>
  <si>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</si>
  <si>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</si>
  <si>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</si>
  <si>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</si>
  <si>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</si>
  <si>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</si>
  <si>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</si>
  <si>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</si>
  <si>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</si>
  <si>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</si>
  <si>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</si>
  <si>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</si>
  <si>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</si>
  <si>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</si>
  <si>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</si>
  <si>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</si>
  <si>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</si>
  <si>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</si>
  <si>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</si>
  <si>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</si>
  <si>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</si>
  <si>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</si>
  <si>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</si>
  <si>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</si>
  <si>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</si>
  <si>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</si>
  <si>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</si>
  <si>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</si>
  <si>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</si>
  <si>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</si>
  <si>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</si>
  <si>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</si>
  <si>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</si>
  <si>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</si>
  <si>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</si>
  <si>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</si>
  <si>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</si>
  <si>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</si>
  <si>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</si>
  <si>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</si>
  <si>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</si>
  <si>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</si>
  <si>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</si>
  <si>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</si>
  <si>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</si>
  <si>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</si>
  <si>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</si>
  <si>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</si>
  <si>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</si>
  <si>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</si>
  <si>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</si>
  <si>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</si>
  <si>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</si>
  <si>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</si>
  <si>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</si>
  <si>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</si>
  <si>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</si>
  <si>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</si>
  <si>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</si>
  <si>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</si>
  <si>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</si>
  <si>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</si>
  <si>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</si>
  <si>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</si>
  <si>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</si>
  <si>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</si>
  <si>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</si>
  <si>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</si>
  <si>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</si>
  <si>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</si>
  <si>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</si>
  <si>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</si>
  <si>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</si>
  <si>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</si>
  <si>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</si>
  <si>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</si>
  <si>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</si>
  <si>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</si>
  <si>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</si>
  <si>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</si>
  <si>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</si>
  <si>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</si>
  <si>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</si>
  <si>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</si>
  <si>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</si>
  <si>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</si>
  <si>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</si>
  <si>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</si>
  <si>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</si>
  <si>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</si>
  <si>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</si>
  <si>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</si>
  <si>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</si>
  <si>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</si>
  <si>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</si>
  <si>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</si>
  <si>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</si>
  <si>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</si>
  <si>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</si>
  <si>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</si>
  <si>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</si>
  <si>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</si>
  <si>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</si>
  <si>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</si>
  <si>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</si>
  <si>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</si>
  <si>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</si>
  <si>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</si>
  <si>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</si>
  <si>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</si>
  <si>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</si>
  <si>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</si>
  <si>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</si>
  <si>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</si>
  <si>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</si>
  <si>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</si>
  <si>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</si>
  <si>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</si>
  <si>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</si>
  <si>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</si>
  <si>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</si>
  <si>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</si>
  <si>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</si>
  <si>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</si>
  <si>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</si>
  <si>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</si>
  <si>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</si>
  <si>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</si>
  <si>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</si>
  <si>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</si>
  <si>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</si>
  <si>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</si>
  <si>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</si>
  <si>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</si>
  <si>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</si>
  <si>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</si>
  <si>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</si>
  <si>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</si>
  <si>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</si>
  <si>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</si>
  <si>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</si>
  <si>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</si>
  <si>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</si>
  <si>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</si>
  <si>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</si>
  <si>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</si>
  <si>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</si>
  <si>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</si>
  <si>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</si>
  <si>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</si>
  <si>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</si>
  <si>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</si>
  <si>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</si>
  <si>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</si>
  <si>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</si>
  <si>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</si>
  <si>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</si>
  <si>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</si>
  <si>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</si>
  <si>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</si>
  <si>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</si>
  <si>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</si>
  <si>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</si>
  <si>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</si>
  <si>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</si>
  <si>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</si>
  <si>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</si>
  <si>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</si>
  <si>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</si>
  <si>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</si>
  <si>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</si>
  <si>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</si>
  <si>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</si>
  <si>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</si>
  <si>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</si>
  <si>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</si>
  <si>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</si>
  <si>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</si>
  <si>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</si>
  <si>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</si>
  <si>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</si>
  <si>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</si>
  <si>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</si>
  <si>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</si>
  <si>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</si>
  <si>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</si>
  <si>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</si>
  <si>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</si>
  <si>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</si>
  <si>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</si>
  <si>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</si>
  <si>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</si>
  <si>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</si>
  <si>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</si>
  <si>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</si>
  <si>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</si>
  <si>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</si>
  <si>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</si>
  <si>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</si>
  <si>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</si>
  <si>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</si>
  <si>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</si>
  <si>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</si>
  <si>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</si>
  <si>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</si>
  <si>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</si>
  <si>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</si>
  <si>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</si>
  <si>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</si>
  <si>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</si>
  <si>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</si>
  <si>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</si>
  <si>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</si>
  <si>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</si>
  <si>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</si>
  <si>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</si>
  <si>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</si>
  <si>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</si>
  <si>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</si>
  <si>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</si>
  <si>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</si>
  <si>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</si>
  <si>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</si>
  <si>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</si>
  <si>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</si>
  <si>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</si>
  <si>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</si>
  <si>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</si>
  <si>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</si>
  <si>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</si>
  <si>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</si>
  <si>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</si>
  <si>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</si>
  <si>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</si>
  <si>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</si>
  <si>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</si>
  <si>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</si>
  <si>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</si>
  <si>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</si>
  <si>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</si>
  <si>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</si>
  <si>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</si>
  <si>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</si>
  <si>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</si>
  <si>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</si>
  <si>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</si>
  <si>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</si>
  <si>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</si>
  <si>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</si>
  <si>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</si>
  <si>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</si>
  <si>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</si>
  <si>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</si>
  <si>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</si>
  <si>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</si>
  <si>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</si>
  <si>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</si>
  <si>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</si>
  <si>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</si>
  <si>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</si>
  <si>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</si>
  <si>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</si>
  <si>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</si>
  <si>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</si>
  <si>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</si>
  <si>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</si>
  <si>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</si>
  <si>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</si>
  <si>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</si>
  <si>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</si>
  <si>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</si>
  <si>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</si>
  <si>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</si>
  <si>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</si>
  <si>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</si>
  <si>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</si>
  <si>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</si>
  <si>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</si>
  <si>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</si>
  <si>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</si>
  <si>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</si>
  <si>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</si>
  <si>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</si>
  <si>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</si>
  <si>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</si>
  <si>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</si>
  <si>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</si>
  <si>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</si>
  <si>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</si>
  <si>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</si>
  <si>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</si>
  <si>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</si>
  <si>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</si>
  <si>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</si>
  <si>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</si>
  <si>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</si>
  <si>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</si>
  <si>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</si>
  <si>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</si>
  <si>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</si>
  <si>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</si>
  <si>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</si>
  <si>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</si>
  <si>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</si>
  <si>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</si>
  <si>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</si>
  <si>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</si>
  <si>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</si>
  <si>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</si>
  <si>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</si>
  <si>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</si>
  <si>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</si>
  <si>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</si>
  <si>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</si>
  <si>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</si>
  <si>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</si>
  <si>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</si>
  <si>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</si>
  <si>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</si>
  <si>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</si>
  <si>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</si>
  <si>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</si>
  <si>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</si>
  <si>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</si>
  <si>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</si>
  <si>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</si>
  <si>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</si>
  <si>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</si>
  <si>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</si>
  <si>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</si>
  <si>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</si>
  <si>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</si>
  <si>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</si>
  <si>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</si>
  <si>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</si>
  <si>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</si>
  <si>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</si>
  <si>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</si>
  <si>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</si>
  <si>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</si>
  <si>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</si>
  <si>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</si>
  <si>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</si>
  <si>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</si>
  <si>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</si>
  <si>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</si>
  <si>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</si>
  <si>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</si>
  <si>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</si>
  <si>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</si>
  <si>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</si>
  <si>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</si>
  <si>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</si>
  <si>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</si>
  <si>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</si>
  <si>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</si>
  <si>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</si>
  <si>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</si>
  <si>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</si>
  <si>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</si>
  <si>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</si>
  <si>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</si>
  <si>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</si>
  <si>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</si>
  <si>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</si>
  <si>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</si>
  <si>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</si>
  <si>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</si>
  <si>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</si>
  <si>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</si>
  <si>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</si>
  <si>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</si>
  <si>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</si>
  <si>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</si>
  <si>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</si>
  <si>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</si>
  <si>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</si>
  <si>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</si>
  <si>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</si>
  <si>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</si>
  <si>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</si>
  <si>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</si>
  <si>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</si>
  <si>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</si>
  <si>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</si>
  <si>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</si>
  <si>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</si>
  <si>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</si>
  <si>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</si>
  <si>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</si>
  <si>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</si>
  <si>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</si>
  <si>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</si>
  <si>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</si>
  <si>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</si>
  <si>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</si>
  <si>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</si>
  <si>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</si>
  <si>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</si>
  <si>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</si>
  <si>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</si>
  <si>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</si>
  <si>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</si>
  <si>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</si>
  <si>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</si>
  <si>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</si>
  <si>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</si>
  <si>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</si>
  <si>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</si>
  <si>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</si>
  <si>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</si>
  <si>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</si>
  <si>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</si>
  <si>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</si>
  <si>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</si>
  <si>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</si>
  <si>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</si>
  <si>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</si>
  <si>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</si>
  <si>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</si>
  <si>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</si>
  <si>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</si>
  <si>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</si>
  <si>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</si>
  <si>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</si>
  <si>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</si>
  <si>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</si>
  <si>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</si>
  <si>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</si>
  <si>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</si>
  <si>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</si>
  <si>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</si>
  <si>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</si>
  <si>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</si>
  <si>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</si>
  <si>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</si>
  <si>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</si>
  <si>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</si>
  <si>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</si>
  <si>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</si>
  <si>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</si>
  <si>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</si>
  <si>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</si>
  <si>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</si>
  <si>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</si>
  <si>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</si>
  <si>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</si>
  <si>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</si>
  <si>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</si>
  <si>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</si>
  <si>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</si>
  <si>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</si>
  <si>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</si>
  <si>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</si>
  <si>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</si>
  <si>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</si>
  <si>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</si>
  <si>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</si>
  <si>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</si>
  <si>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</si>
  <si>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</si>
  <si>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</si>
  <si>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</si>
  <si>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</si>
  <si>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</si>
  <si>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</si>
  <si>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</si>
  <si>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</si>
  <si>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</si>
  <si>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</si>
  <si>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</si>
  <si>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</si>
  <si>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</si>
  <si>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</si>
  <si>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</si>
  <si>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</si>
  <si>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</si>
  <si>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</si>
  <si>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</si>
  <si>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</si>
  <si>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</si>
  <si>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</si>
  <si>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</si>
  <si>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</si>
  <si>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</si>
  <si>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</si>
  <si>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</si>
  <si>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</si>
  <si>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</si>
  <si>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</si>
  <si>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</si>
  <si>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</si>
  <si>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</si>
  <si>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</si>
  <si>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</si>
  <si>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</si>
  <si>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</si>
  <si>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</si>
  <si>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</si>
  <si>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</si>
  <si>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</si>
  <si>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</si>
  <si>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</si>
  <si>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</si>
  <si>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</si>
  <si>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</si>
  <si>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</si>
  <si>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</si>
  <si>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</si>
  <si>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</si>
  <si>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</si>
  <si>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</si>
  <si>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</si>
  <si>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</si>
  <si>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</si>
  <si>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</si>
  <si>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</si>
  <si>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</si>
  <si>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</si>
  <si>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</si>
  <si>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</si>
  <si>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</si>
  <si>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</si>
  <si>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</si>
  <si>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</si>
  <si>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</si>
  <si>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</si>
  <si>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</si>
  <si>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</si>
  <si>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</si>
  <si>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</si>
  <si>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</si>
  <si>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</si>
  <si>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</si>
  <si>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</si>
  <si>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</si>
  <si>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</si>
  <si>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</si>
  <si>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</si>
  <si>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</si>
  <si>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</si>
  <si>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</si>
  <si>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</si>
  <si>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</si>
  <si>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</si>
  <si>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</si>
  <si>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</si>
  <si>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</si>
  <si>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</si>
  <si>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</si>
  <si>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</si>
  <si>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</si>
  <si>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</si>
  <si>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</si>
  <si>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</si>
  <si>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</si>
  <si>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</si>
  <si>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</si>
  <si>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</si>
  <si>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</si>
  <si>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</si>
  <si>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</si>
  <si>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</si>
  <si>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</si>
  <si>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</si>
  <si>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</si>
  <si>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</si>
  <si>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</si>
  <si>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</si>
  <si>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</si>
  <si>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</si>
  <si>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</si>
  <si>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</si>
  <si>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</si>
  <si>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</si>
  <si>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</si>
  <si>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</si>
  <si>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</si>
  <si>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</si>
  <si>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</si>
  <si>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</si>
  <si>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</si>
  <si>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</si>
  <si>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</si>
  <si>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</si>
  <si>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</si>
  <si>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</si>
  <si>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</si>
  <si>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</si>
  <si>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</si>
  <si>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</si>
  <si>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</si>
  <si>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</si>
  <si>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</si>
  <si>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</si>
  <si>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</si>
  <si>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</si>
  <si>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</si>
  <si>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</si>
  <si>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</si>
  <si>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</si>
  <si>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</si>
  <si>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</si>
  <si>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</si>
  <si>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</si>
  <si>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</si>
  <si>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</si>
  <si>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</si>
  <si>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</si>
  <si>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</si>
  <si>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</si>
  <si>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</si>
  <si>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</si>
  <si>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</si>
  <si>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</si>
  <si>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</si>
  <si>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</si>
  <si>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</si>
  <si>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</si>
  <si>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</si>
  <si>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</si>
  <si>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</si>
  <si>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</si>
  <si>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</si>
  <si>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</si>
  <si>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</si>
  <si>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</si>
  <si>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</si>
  <si>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</si>
  <si>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</si>
  <si>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</si>
  <si>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</si>
  <si>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</si>
  <si>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</si>
  <si>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</si>
  <si>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</si>
  <si>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</si>
  <si>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</si>
  <si>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</si>
  <si>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</si>
  <si>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</si>
  <si>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</si>
  <si>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</si>
  <si>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</si>
  <si>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</si>
  <si>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</si>
  <si>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</si>
  <si>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</si>
  <si>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</si>
  <si>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</si>
  <si>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</si>
  <si>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</si>
  <si>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</si>
  <si>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</si>
  <si>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</si>
  <si>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</si>
  <si>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</si>
  <si>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</si>
  <si>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</si>
  <si>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</si>
  <si>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</si>
  <si>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</si>
  <si>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</si>
  <si>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</si>
  <si>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</si>
  <si>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</si>
  <si>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</si>
  <si>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</si>
  <si>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</si>
  <si>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</si>
  <si>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</si>
  <si>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</si>
  <si>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</si>
  <si>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</si>
  <si>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</si>
  <si>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</si>
  <si>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</si>
  <si>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</si>
  <si>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</si>
  <si>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</si>
  <si>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</si>
  <si>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</si>
  <si>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</si>
  <si>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</si>
  <si>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</si>
  <si>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</si>
  <si>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</si>
  <si>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</si>
  <si>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</si>
  <si>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</si>
  <si>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</si>
  <si>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</si>
  <si>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</si>
  <si>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</si>
  <si>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</si>
  <si>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</si>
  <si>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</si>
  <si>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</si>
  <si>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</si>
  <si>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</si>
  <si>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</si>
  <si>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</si>
  <si>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</si>
  <si>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</si>
  <si>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</si>
  <si>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</si>
  <si>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</si>
  <si>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</si>
  <si>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</si>
  <si>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</si>
  <si>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</si>
  <si>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</si>
  <si>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</si>
  <si>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</si>
  <si>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</si>
  <si>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</si>
  <si>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</si>
  <si>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</si>
  <si>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</si>
  <si>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</si>
  <si>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</si>
  <si>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</si>
  <si>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</si>
  <si>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</si>
  <si>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</si>
  <si>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</si>
  <si>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</si>
  <si>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</si>
  <si>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</si>
  <si>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</si>
  <si>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</si>
  <si>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</si>
  <si>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</si>
  <si>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</si>
  <si>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</si>
  <si>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</si>
  <si>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</si>
  <si>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</si>
  <si>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</si>
  <si>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</si>
  <si>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</si>
  <si>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</si>
  <si>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</si>
  <si>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</si>
  <si>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</si>
  <si>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</si>
  <si>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</si>
  <si>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</si>
  <si>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</si>
  <si>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</si>
  <si>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</si>
  <si>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</si>
  <si>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</si>
  <si>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</si>
  <si>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</si>
  <si>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</si>
  <si>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</si>
  <si>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</si>
  <si>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</si>
  <si>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</si>
  <si>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</si>
  <si>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</si>
  <si>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</si>
  <si>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</si>
  <si>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</si>
  <si>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</si>
  <si>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</si>
  <si>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</si>
  <si>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</si>
  <si>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</si>
  <si>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</si>
  <si>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</si>
  <si>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</si>
  <si>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</si>
  <si>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</si>
  <si>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</si>
  <si>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</si>
  <si>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</si>
  <si>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</si>
  <si>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</si>
  <si>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</si>
  <si>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</si>
  <si>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</si>
  <si>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</si>
  <si>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</si>
  <si>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</si>
  <si>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</si>
  <si>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</si>
  <si>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</si>
  <si>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</si>
  <si>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</si>
  <si>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</si>
  <si>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</si>
  <si>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</si>
  <si>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</si>
  <si>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</si>
  <si>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</si>
  <si>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</si>
  <si>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</si>
  <si>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</si>
  <si>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</si>
  <si>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</si>
  <si>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</si>
  <si>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</si>
  <si>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</si>
  <si>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</si>
  <si>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</si>
  <si>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</si>
  <si>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</si>
  <si>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</si>
  <si>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</si>
  <si>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</si>
  <si>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</si>
  <si>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</si>
  <si>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</si>
  <si>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</si>
  <si>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</si>
  <si>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</si>
  <si>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</si>
  <si>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</si>
  <si>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</si>
  <si>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</si>
  <si>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</si>
  <si>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</si>
  <si>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</si>
  <si>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</si>
  <si>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</si>
  <si>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</si>
  <si>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</si>
  <si>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</si>
  <si>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</si>
  <si>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</si>
  <si>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</si>
  <si>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</si>
  <si>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</si>
  <si>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</si>
  <si>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</si>
  <si>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</si>
  <si>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</si>
  <si>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</si>
  <si>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</si>
  <si>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</si>
  <si>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</si>
  <si>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</si>
  <si>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</si>
  <si>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</si>
  <si>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</si>
  <si>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</si>
  <si>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</si>
  <si>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</si>
  <si>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</si>
  <si>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</si>
  <si>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</si>
  <si>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</si>
  <si>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</si>
  <si>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</si>
  <si>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</si>
  <si>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</si>
  <si>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</si>
  <si>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</si>
  <si>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</si>
  <si>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</si>
  <si>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</si>
  <si>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</si>
  <si>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</si>
  <si>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</si>
  <si>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</si>
  <si>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</si>
  <si>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</si>
  <si>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</si>
  <si>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</si>
  <si>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</si>
  <si>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</si>
  <si>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</si>
  <si>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</si>
  <si>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</si>
  <si>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</si>
  <si>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</si>
  <si>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</si>
  <si>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</si>
  <si>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</si>
  <si>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</si>
  <si>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</si>
  <si>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</si>
  <si>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</si>
  <si>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</si>
  <si>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</si>
  <si>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</si>
  <si>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</si>
  <si>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</si>
  <si>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</si>
  <si>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</si>
  <si>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</si>
  <si>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</si>
  <si>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</si>
  <si>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</si>
  <si>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</si>
  <si>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</si>
  <si>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</si>
  <si>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</si>
  <si>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</si>
  <si>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</si>
  <si>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</si>
  <si>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</si>
  <si>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</si>
  <si>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</si>
  <si>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</si>
  <si>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</si>
  <si>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</si>
  <si>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</si>
  <si>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</si>
  <si>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</si>
  <si>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</si>
  <si>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</si>
  <si>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</si>
  <si>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</si>
  <si>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</si>
  <si>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</si>
  <si>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</si>
  <si>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</si>
  <si>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</si>
  <si>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</si>
  <si>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</si>
  <si>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</si>
  <si>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</si>
  <si>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</si>
  <si>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</si>
  <si>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</si>
  <si>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</si>
  <si>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</si>
  <si>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</si>
  <si>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</si>
  <si>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</si>
  <si>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</si>
  <si>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</si>
  <si>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</si>
  <si>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</si>
  <si>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</si>
  <si>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</si>
  <si>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</si>
  <si>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</si>
  <si>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</si>
  <si>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</si>
  <si>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</si>
  <si>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</si>
  <si>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</si>
  <si>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</si>
  <si>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</si>
  <si>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</si>
  <si>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</si>
  <si>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</si>
  <si>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</si>
  <si>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</si>
  <si>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</si>
  <si>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</si>
  <si>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</si>
  <si>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</si>
  <si>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</si>
  <si>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</si>
  <si>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</si>
  <si>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</si>
  <si>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</si>
  <si>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</si>
  <si>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</si>
  <si>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</si>
  <si>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</si>
  <si>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</si>
  <si>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</si>
  <si>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</si>
  <si>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</si>
  <si>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</si>
  <si>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</si>
  <si>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</si>
  <si>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</si>
  <si>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</si>
  <si>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</si>
  <si>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</si>
  <si>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</si>
  <si>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</si>
  <si>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</si>
  <si>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</si>
  <si>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</si>
  <si>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</si>
  <si>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</si>
  <si>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</si>
  <si>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</si>
  <si>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</si>
  <si>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</si>
  <si>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</si>
  <si>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</si>
  <si>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</si>
  <si>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</si>
  <si>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</si>
  <si>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</si>
  <si>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</si>
  <si>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</si>
  <si>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</si>
  <si>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</si>
  <si>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</si>
  <si>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</si>
  <si>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</si>
  <si>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</si>
  <si>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</si>
  <si>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</si>
  <si>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</si>
  <si>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</si>
  <si>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</si>
  <si>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</si>
  <si>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</si>
  <si>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</si>
  <si>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</si>
  <si>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</si>
  <si>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</si>
  <si>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</si>
  <si>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</si>
  <si>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</si>
  <si>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</si>
  <si>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</si>
  <si>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</si>
  <si>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</si>
  <si>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</si>
  <si>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</si>
  <si>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</si>
  <si>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</si>
  <si>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</si>
  <si>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</si>
  <si>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</si>
  <si>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</si>
  <si>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</si>
  <si>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</si>
  <si>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</si>
  <si>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</si>
  <si>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</si>
  <si>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</si>
  <si>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</si>
  <si>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</si>
  <si>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</si>
  <si>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</si>
  <si>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</si>
  <si>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</si>
  <si>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</si>
  <si>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</si>
  <si>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</si>
  <si>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</si>
  <si>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</si>
  <si>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</si>
  <si>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</si>
  <si>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</si>
  <si>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</si>
  <si>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</si>
  <si>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</si>
  <si>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</si>
  <si>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</si>
  <si>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</si>
  <si>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</si>
  <si>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</si>
  <si>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</si>
  <si>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</si>
  <si>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</si>
  <si>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</si>
  <si>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</si>
  <si>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</si>
  <si>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</si>
  <si>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</si>
  <si>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</si>
  <si>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</si>
  <si>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</si>
  <si>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</si>
  <si>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</si>
  <si>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</si>
  <si>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</si>
  <si>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</si>
  <si>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</si>
  <si>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</si>
  <si>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</si>
  <si>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</si>
  <si>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</si>
  <si>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</si>
  <si>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</si>
  <si>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</si>
  <si>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</si>
  <si>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</si>
  <si>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</si>
  <si>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</si>
  <si>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</si>
  <si>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</si>
  <si>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</si>
  <si>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</si>
  <si>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</si>
  <si>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</si>
  <si>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</si>
  <si>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</si>
  <si>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</si>
  <si>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</si>
  <si>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</si>
  <si>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</si>
  <si>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</si>
  <si>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</si>
  <si>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</si>
  <si>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</si>
  <si>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</si>
  <si>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</si>
  <si>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</si>
  <si>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</si>
  <si>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</si>
  <si>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</si>
  <si>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</si>
  <si>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</si>
  <si>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</si>
  <si>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</si>
  <si>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</si>
  <si>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</si>
  <si>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</si>
  <si>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</si>
  <si>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</si>
  <si>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</si>
  <si>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</si>
  <si>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</si>
  <si>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</si>
  <si>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</si>
  <si>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</si>
  <si>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</si>
  <si>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</si>
  <si>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</si>
  <si>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</si>
  <si>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</si>
  <si>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</si>
  <si>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</si>
  <si>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</si>
  <si>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</si>
  <si>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</si>
  <si>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</si>
  <si>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</si>
  <si>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</si>
  <si>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</si>
  <si>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</si>
  <si>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</si>
  <si>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</si>
  <si>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</si>
  <si>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</si>
  <si>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</si>
  <si>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</si>
  <si>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</si>
  <si>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</si>
  <si>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</si>
  <si>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</si>
  <si>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</si>
  <si>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</si>
  <si>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</si>
  <si>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</si>
  <si>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</si>
  <si>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</si>
  <si>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</si>
  <si>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</si>
  <si>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</si>
  <si>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</si>
  <si>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</si>
  <si>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</si>
  <si>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</si>
  <si>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</si>
  <si>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</si>
  <si>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</si>
  <si>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</si>
  <si>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</si>
  <si>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</si>
  <si>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</si>
  <si>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</si>
  <si>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</si>
  <si>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</si>
  <si>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</si>
  <si>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</si>
  <si>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</si>
  <si>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</si>
  <si>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</si>
  <si>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</si>
  <si>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</si>
  <si>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</si>
  <si>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</si>
  <si>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</si>
  <si>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</si>
  <si>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</si>
  <si>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</si>
  <si>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</si>
  <si>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</si>
  <si>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</si>
  <si>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</si>
  <si>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</si>
  <si>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</si>
  <si>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</si>
  <si>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</si>
  <si>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</si>
  <si>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</si>
  <si>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</si>
  <si>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</si>
  <si>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</si>
  <si>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</si>
  <si>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</si>
  <si>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</si>
  <si>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</si>
  <si>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</si>
  <si>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</si>
  <si>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</si>
  <si>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</si>
  <si>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</si>
  <si>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</si>
  <si>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</si>
  <si>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</si>
  <si>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</si>
  <si>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</si>
  <si>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</si>
  <si>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</si>
  <si>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</si>
  <si>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</si>
  <si>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</si>
  <si>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</si>
  <si>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</si>
  <si>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</si>
  <si>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</si>
  <si>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</si>
  <si>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</si>
  <si>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</si>
  <si>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</si>
  <si>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</si>
  <si>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</si>
  <si>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</si>
  <si>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</si>
  <si>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</si>
  <si>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</si>
  <si>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</si>
  <si>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</si>
  <si>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</si>
  <si>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</si>
  <si>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</si>
  <si>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</si>
  <si>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</si>
  <si>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</si>
  <si>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</si>
  <si>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</si>
  <si>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</si>
  <si>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</si>
  <si>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</si>
  <si>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</si>
  <si>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</si>
  <si>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</si>
  <si>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</si>
  <si>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</si>
  <si>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</si>
  <si>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</si>
  <si>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</si>
  <si>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</si>
  <si>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</si>
  <si>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</si>
  <si>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</si>
  <si>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</si>
  <si>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</si>
  <si>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</si>
  <si>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</si>
  <si>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</si>
  <si>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</si>
  <si>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</si>
  <si>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</si>
  <si>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</si>
  <si>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</si>
  <si>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</si>
  <si>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</si>
  <si>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</si>
  <si>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</si>
  <si>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</si>
  <si>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</si>
  <si>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</si>
  <si>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</si>
  <si>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</si>
  <si>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</si>
  <si>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</si>
  <si>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</si>
  <si>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</si>
  <si>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</si>
  <si>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</si>
  <si>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</si>
  <si>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</si>
  <si>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</si>
  <si>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</si>
  <si>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</si>
  <si>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</si>
  <si>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</si>
  <si>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</si>
  <si>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</si>
  <si>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</si>
  <si>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</si>
  <si>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</si>
  <si>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</si>
  <si>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</si>
  <si>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</si>
  <si>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</si>
  <si>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</si>
  <si>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</si>
  <si>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</si>
  <si>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</si>
  <si>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</si>
  <si>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</si>
  <si>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</si>
  <si>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</si>
  <si>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</si>
  <si>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</si>
  <si>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</si>
  <si>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</si>
  <si>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</si>
  <si>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</si>
  <si>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</si>
  <si>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</si>
  <si>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</si>
  <si>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</si>
  <si>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</si>
  <si>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</si>
  <si>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</si>
  <si>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</si>
  <si>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</si>
  <si>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</si>
  <si>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</si>
  <si>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</si>
  <si>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</si>
  <si>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</si>
  <si>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</si>
  <si>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</si>
  <si>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</si>
  <si>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</si>
  <si>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</si>
  <si>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</si>
  <si>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</si>
  <si>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</si>
  <si>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</si>
  <si>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</si>
  <si>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</si>
  <si>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</si>
  <si>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</si>
  <si>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</si>
  <si>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</si>
  <si>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</si>
  <si>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</si>
  <si>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</si>
  <si>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</si>
  <si>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</si>
  <si>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</si>
  <si>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</si>
  <si>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</si>
  <si>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</si>
  <si>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</si>
  <si>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</si>
  <si>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</si>
  <si>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</si>
  <si>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</si>
  <si>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</si>
  <si>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</si>
  <si>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</si>
  <si>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</si>
  <si>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</si>
  <si>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</si>
  <si>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</si>
  <si>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</si>
  <si>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</si>
  <si>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</si>
  <si>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</si>
  <si>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</si>
  <si>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</si>
  <si>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</si>
  <si>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</si>
  <si>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</si>
  <si>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</si>
  <si>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</si>
  <si>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</si>
  <si>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</si>
  <si>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</si>
  <si>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</si>
  <si>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</si>
  <si>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</si>
  <si>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</si>
  <si>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</si>
  <si>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</si>
  <si>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</si>
  <si>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</si>
  <si>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</si>
  <si>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</si>
  <si>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</si>
  <si>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</si>
  <si>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</si>
  <si>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</si>
  <si>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</si>
  <si>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</si>
  <si>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</si>
  <si>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</si>
  <si>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</si>
  <si>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</si>
  <si>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</si>
  <si>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</si>
  <si>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</si>
  <si>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</si>
  <si>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</si>
  <si>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</si>
  <si>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</si>
  <si>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</si>
  <si>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</si>
  <si>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</si>
  <si>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</si>
  <si>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</si>
  <si>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</si>
  <si>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</si>
  <si>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</si>
  <si>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</si>
  <si>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</si>
  <si>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</si>
  <si>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</si>
  <si>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</si>
  <si>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</si>
  <si>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</si>
  <si>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</si>
  <si>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</si>
  <si>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</si>
  <si>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</si>
  <si>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</si>
  <si>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</si>
  <si>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</si>
  <si>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</si>
  <si>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</si>
  <si>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</si>
  <si>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</si>
  <si>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</si>
  <si>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</si>
  <si>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</si>
  <si>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</si>
  <si>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</si>
  <si>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</si>
  <si>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</si>
  <si>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</si>
  <si>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</si>
  <si>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</si>
  <si>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</si>
  <si>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</si>
  <si>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</si>
  <si>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</si>
  <si>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</si>
  <si>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</si>
  <si>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</si>
  <si>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</si>
  <si>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</si>
  <si>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</si>
  <si>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</si>
  <si>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</si>
  <si>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</si>
  <si>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</si>
  <si>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</si>
  <si>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</si>
  <si>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</si>
  <si>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</si>
  <si>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</si>
  <si>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</si>
  <si>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</si>
  <si>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</si>
  <si>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</si>
  <si>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</si>
  <si>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</si>
  <si>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</si>
  <si>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</si>
  <si>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</si>
  <si>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</si>
  <si>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</si>
  <si>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</si>
  <si>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</si>
  <si>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</si>
  <si>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</si>
  <si>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</si>
  <si>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</si>
  <si>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</si>
  <si>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</si>
  <si>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</si>
  <si>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</si>
  <si>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</si>
  <si>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</si>
  <si>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</si>
  <si>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</si>
  <si>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</si>
  <si>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</si>
  <si>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</si>
  <si>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</si>
  <si>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</si>
  <si>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</si>
  <si>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</si>
  <si>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</si>
  <si>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</si>
  <si>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</si>
  <si>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</si>
  <si>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</si>
  <si>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</si>
  <si>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</si>
  <si>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</si>
  <si>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</si>
  <si>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</si>
  <si>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</si>
  <si>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</si>
  <si>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</si>
  <si>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</si>
  <si>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</si>
  <si>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</si>
  <si>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</si>
  <si>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</si>
  <si>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</si>
  <si>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</si>
  <si>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</si>
  <si>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</si>
  <si>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</si>
  <si>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</si>
  <si>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</si>
  <si>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</si>
  <si>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</si>
  <si>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</si>
  <si>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</si>
  <si>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</si>
  <si>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</si>
  <si>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</si>
  <si>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</si>
  <si>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</si>
  <si>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</si>
  <si>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</si>
  <si>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</si>
  <si>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</si>
  <si>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</si>
  <si>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</si>
  <si>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</si>
  <si>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</si>
  <si>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</si>
  <si>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</si>
  <si>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</si>
  <si>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</si>
  <si>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</si>
  <si>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</si>
  <si>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</si>
  <si>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</si>
  <si>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</si>
  <si>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</si>
  <si>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</si>
  <si>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</si>
  <si>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</si>
  <si>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</si>
  <si>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</si>
  <si>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</si>
  <si>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</si>
  <si>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</si>
  <si>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</si>
  <si>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</si>
  <si>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</si>
  <si>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</si>
  <si>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</si>
  <si>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</si>
  <si>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</si>
  <si>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</si>
  <si>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</si>
  <si>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</si>
  <si>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</si>
  <si>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</si>
  <si>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</si>
  <si>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</si>
  <si>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</si>
  <si>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</si>
  <si>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</si>
  <si>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</si>
  <si>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</si>
  <si>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</si>
  <si>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</si>
  <si>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</si>
  <si>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</si>
  <si>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</si>
  <si>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</si>
  <si>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</si>
  <si>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</si>
  <si>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</si>
  <si>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</si>
  <si>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</si>
  <si>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</si>
  <si>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</si>
  <si>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</si>
  <si>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</si>
  <si>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</si>
  <si>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</si>
  <si>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</si>
  <si>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</si>
  <si>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</si>
  <si>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</si>
  <si>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</si>
  <si>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</si>
  <si>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</si>
  <si>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</si>
  <si>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</si>
  <si>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</si>
  <si>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</si>
  <si>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</si>
  <si>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</si>
  <si>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</si>
  <si>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</si>
  <si>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</si>
  <si>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</si>
  <si>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</si>
  <si>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</si>
  <si>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</si>
  <si>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</si>
  <si>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</si>
  <si>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</si>
  <si>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</si>
  <si>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</si>
  <si>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</si>
  <si>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</si>
  <si>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</si>
  <si>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</si>
  <si>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</si>
  <si>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</si>
  <si>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</si>
  <si>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</si>
  <si>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</si>
  <si>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</si>
  <si>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</si>
  <si>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</si>
  <si>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</si>
  <si>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</si>
  <si>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</si>
  <si>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</si>
  <si>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</si>
  <si>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</si>
  <si>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</si>
  <si>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</si>
  <si>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</si>
  <si>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</si>
  <si>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</si>
  <si>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</si>
  <si>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</si>
  <si>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</si>
  <si>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</si>
  <si>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</si>
  <si>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</si>
  <si>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</si>
  <si>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</si>
  <si>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</si>
  <si>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</si>
  <si>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</si>
  <si>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</si>
  <si>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</si>
  <si>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</si>
  <si>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</si>
  <si>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</si>
  <si>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</si>
  <si>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</si>
  <si>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</si>
  <si>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</si>
  <si>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</si>
  <si>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</si>
  <si>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</si>
  <si>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</si>
  <si>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</si>
  <si>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</si>
  <si>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</si>
  <si>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</si>
  <si>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</si>
  <si>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</si>
  <si>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</si>
  <si>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</si>
  <si>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</si>
  <si>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</si>
  <si>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</si>
  <si>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</si>
  <si>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</si>
  <si>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</si>
  <si>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</si>
  <si>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</si>
  <si>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</si>
  <si>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</si>
  <si>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</si>
  <si>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</si>
  <si>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</si>
  <si>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</si>
  <si>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</si>
  <si>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</si>
  <si>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</si>
  <si>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</si>
  <si>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</si>
  <si>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</si>
  <si>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</si>
  <si>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</si>
  <si>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</si>
  <si>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</si>
  <si>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</si>
  <si>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</si>
  <si>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</si>
  <si>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</si>
  <si>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</si>
  <si>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</si>
  <si>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</si>
  <si>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</si>
  <si>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</si>
  <si>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</si>
  <si>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</si>
  <si>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</si>
  <si>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</si>
  <si>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</si>
  <si>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</si>
  <si>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</si>
  <si>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</si>
  <si>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</si>
  <si>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</si>
  <si>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</si>
  <si>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</si>
  <si>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</si>
  <si>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</si>
  <si>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</si>
  <si>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</si>
  <si>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</si>
  <si>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</si>
  <si>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</si>
  <si>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</si>
  <si>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</si>
  <si>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</si>
  <si>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</si>
  <si>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</si>
  <si>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</si>
  <si>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</si>
  <si>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</si>
  <si>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</si>
  <si>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</si>
  <si>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</si>
  <si>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</si>
  <si>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</si>
  <si>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</si>
  <si>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</si>
  <si>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</si>
  <si>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</si>
  <si>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</si>
  <si>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</si>
  <si>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</si>
  <si>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</si>
  <si>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</si>
  <si>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</si>
  <si>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</si>
  <si>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</si>
  <si>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</si>
  <si>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</si>
  <si>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</si>
  <si>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</si>
  <si>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</si>
  <si>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</si>
  <si>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</si>
  <si>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</si>
  <si>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</si>
  <si>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</si>
  <si>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</si>
  <si>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</si>
  <si>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</si>
  <si>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</si>
  <si>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</si>
  <si>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</si>
  <si>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</si>
  <si>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</si>
  <si>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</si>
  <si>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</si>
  <si>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</si>
  <si>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</si>
  <si>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</si>
  <si>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</si>
  <si>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</si>
  <si>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</si>
  <si>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</si>
  <si>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</si>
  <si>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</si>
  <si>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</si>
  <si>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</si>
  <si>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</si>
  <si>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</si>
  <si>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</si>
  <si>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</si>
  <si>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</si>
  <si>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</si>
  <si>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</si>
  <si>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</si>
  <si>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</si>
  <si>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</si>
  <si>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</si>
  <si>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</si>
  <si>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</si>
  <si>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</si>
  <si>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</si>
  <si>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</si>
  <si>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</si>
  <si>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</si>
  <si>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</si>
  <si>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</si>
  <si>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</si>
  <si>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</si>
  <si>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</si>
  <si>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</si>
  <si>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</si>
  <si>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</si>
  <si>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</si>
  <si>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</si>
  <si>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</si>
  <si>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</si>
  <si>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</si>
  <si>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</si>
  <si>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</si>
  <si>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</si>
  <si>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</si>
  <si>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</si>
  <si>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</si>
  <si>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</si>
  <si>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</si>
  <si>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</si>
  <si>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</si>
  <si>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</si>
  <si>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</si>
  <si>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</si>
  <si>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</si>
  <si>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</si>
  <si>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</si>
  <si>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</si>
  <si>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</si>
  <si>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</si>
  <si>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</si>
  <si>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</si>
  <si>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</si>
  <si>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</si>
  <si>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</si>
  <si>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</si>
  <si>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</si>
  <si>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</si>
  <si>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</si>
  <si>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</si>
  <si>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</si>
  <si>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</si>
  <si>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</si>
  <si>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</si>
  <si>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</si>
  <si>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</si>
  <si>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</si>
  <si>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</si>
  <si>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</si>
  <si>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</si>
  <si>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</si>
  <si>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</si>
  <si>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</si>
  <si>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</si>
  <si>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</si>
  <si>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</si>
  <si>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</si>
  <si>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</si>
  <si>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</si>
  <si>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</si>
  <si>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</si>
  <si>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</si>
  <si>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</si>
  <si>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</si>
  <si>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</si>
  <si>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</si>
  <si>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</si>
  <si>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</si>
  <si>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</si>
  <si>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</si>
  <si>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</si>
  <si>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</si>
  <si>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</si>
  <si>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</si>
  <si>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</si>
  <si>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</si>
  <si>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</si>
  <si>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</si>
  <si>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</si>
  <si>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</si>
  <si>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</si>
  <si>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</si>
  <si>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</si>
  <si>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</si>
  <si>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</si>
  <si>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</si>
  <si>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</si>
  <si>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</si>
  <si>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</si>
  <si>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</si>
  <si>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</si>
  <si>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</si>
  <si>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</si>
  <si>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</si>
  <si>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</si>
  <si>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</si>
  <si>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</si>
  <si>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</si>
  <si>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</si>
  <si>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</si>
  <si>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</si>
  <si>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</si>
  <si>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</si>
  <si>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</si>
  <si>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</si>
  <si>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</si>
  <si>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</si>
  <si>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</si>
  <si>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</si>
  <si>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</si>
  <si>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</si>
  <si>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</si>
  <si>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</si>
  <si>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</si>
  <si>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</si>
  <si>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</si>
  <si>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</si>
  <si>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</si>
  <si>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</si>
  <si>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</si>
  <si>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</si>
  <si>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</si>
  <si>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</si>
  <si>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</si>
  <si>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</si>
  <si>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</si>
  <si>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</si>
  <si>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</si>
  <si>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</si>
  <si>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</si>
  <si>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</si>
  <si>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</si>
  <si>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</si>
  <si>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</si>
  <si>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</si>
  <si>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</si>
  <si>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</si>
  <si>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</si>
  <si>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</si>
  <si>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</si>
  <si>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</si>
  <si>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</si>
  <si>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</si>
  <si>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</si>
  <si>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</si>
  <si>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</si>
  <si>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</si>
  <si>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</si>
  <si>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</si>
  <si>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</si>
  <si>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</si>
  <si>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</si>
  <si>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</si>
  <si>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</si>
  <si>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</si>
  <si>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</si>
  <si>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</si>
  <si>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</si>
  <si>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</si>
  <si>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</si>
  <si>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</si>
  <si>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</si>
  <si>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</si>
  <si>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</si>
  <si>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</si>
  <si>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</si>
  <si>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</si>
  <si>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</si>
  <si>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</si>
  <si>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</si>
  <si>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</si>
  <si>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</si>
  <si>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</si>
  <si>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</si>
  <si>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</si>
  <si>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</si>
  <si>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</si>
  <si>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</si>
  <si>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</si>
  <si>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</si>
  <si>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</si>
  <si>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</si>
  <si>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</si>
  <si>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</si>
  <si>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</si>
  <si>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</si>
  <si>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</si>
  <si>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</si>
  <si>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</si>
  <si>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</si>
  <si>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</si>
  <si>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</si>
  <si>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</si>
  <si>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</si>
  <si>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</si>
  <si>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</si>
  <si>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</si>
  <si>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</si>
  <si>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</si>
  <si>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</si>
  <si>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</si>
  <si>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</si>
  <si>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</si>
  <si>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</si>
  <si>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</si>
  <si>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</si>
  <si>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</si>
  <si>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</si>
  <si>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</si>
  <si>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</si>
  <si>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</si>
  <si>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</si>
  <si>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</si>
  <si>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</si>
  <si>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</si>
  <si>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</si>
  <si>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</si>
  <si>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</si>
  <si>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</si>
  <si>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</si>
  <si>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</si>
  <si>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</si>
  <si>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</si>
  <si>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</si>
  <si>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</si>
  <si>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</si>
  <si>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</si>
  <si>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</si>
  <si>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</si>
  <si>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</si>
  <si>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</si>
  <si>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</si>
  <si>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</si>
  <si>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</si>
  <si>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</si>
  <si>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</si>
  <si>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</si>
  <si>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</si>
  <si>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</si>
  <si>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</si>
  <si>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</si>
  <si>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</si>
  <si>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</si>
  <si>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</si>
  <si>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</si>
  <si>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</si>
  <si>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</si>
  <si>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</si>
  <si>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</si>
  <si>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</si>
  <si>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</si>
  <si>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</si>
  <si>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</si>
  <si>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</si>
  <si>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</si>
  <si>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</si>
  <si>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</si>
  <si>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</si>
  <si>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</si>
  <si>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</si>
  <si>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</si>
  <si>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</si>
  <si>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</si>
  <si>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</si>
  <si>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</si>
  <si>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</si>
  <si>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</si>
  <si>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</si>
  <si>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</si>
  <si>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</si>
  <si>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</si>
  <si>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</si>
  <si>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</si>
  <si>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</si>
  <si>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</si>
  <si>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</si>
  <si>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</si>
  <si>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</si>
  <si>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</si>
  <si>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</si>
  <si>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</si>
  <si>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</si>
  <si>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</si>
  <si>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</si>
  <si>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</si>
  <si>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</si>
  <si>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</si>
  <si>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</si>
  <si>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</si>
  <si>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</si>
  <si>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</si>
  <si>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</si>
  <si>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</si>
  <si>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</si>
  <si>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</si>
  <si>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</si>
  <si>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</si>
  <si>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</si>
  <si>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</si>
  <si>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</si>
  <si>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</si>
  <si>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</si>
  <si>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</si>
  <si>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</si>
  <si>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</si>
  <si>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</si>
  <si>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</si>
  <si>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</si>
  <si>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</si>
  <si>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</si>
  <si>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</si>
  <si>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</si>
  <si>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</si>
  <si>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</si>
  <si>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</si>
  <si>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</si>
  <si>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</si>
  <si>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</si>
  <si>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</si>
  <si>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</si>
  <si>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</si>
  <si>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</si>
  <si>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</si>
  <si>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</si>
  <si>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</si>
  <si>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</si>
  <si>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</si>
  <si>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</si>
  <si>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</si>
  <si>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</si>
  <si>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</si>
  <si>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</si>
  <si>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</si>
  <si>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</si>
  <si>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</si>
  <si>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</si>
  <si>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</si>
  <si>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</si>
  <si>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</si>
  <si>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</si>
  <si>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</si>
  <si>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</si>
  <si>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</si>
  <si>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</si>
  <si>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</si>
  <si>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</si>
  <si>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</si>
  <si>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</si>
  <si>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</si>
  <si>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</si>
  <si>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</si>
  <si>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</si>
  <si>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</si>
  <si>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</si>
  <si>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</si>
  <si>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</si>
  <si>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</si>
  <si>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</si>
  <si>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</si>
  <si>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</si>
  <si>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</si>
  <si>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</si>
  <si>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</si>
  <si>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</si>
  <si>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</si>
  <si>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</si>
  <si>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</si>
  <si>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</si>
  <si>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</si>
  <si>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</si>
  <si>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</si>
  <si>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</si>
  <si>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</si>
  <si>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</si>
  <si>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</si>
  <si>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</si>
  <si>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</si>
  <si>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</si>
  <si>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</si>
  <si>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</si>
  <si>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</si>
  <si>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</si>
  <si>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</si>
  <si>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</si>
  <si>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</si>
  <si>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</si>
  <si>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</si>
  <si>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</si>
  <si>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</si>
  <si>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</si>
  <si>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</si>
  <si>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</si>
  <si>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</si>
  <si>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</si>
  <si>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</si>
  <si>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</si>
  <si>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</si>
  <si>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</si>
  <si>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</si>
  <si>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</si>
  <si>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</si>
  <si>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</si>
  <si>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</si>
  <si>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</si>
  <si>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</si>
  <si>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</si>
  <si>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</si>
  <si>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</si>
  <si>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</si>
  <si>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</si>
  <si>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</si>
  <si>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</si>
  <si>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</si>
  <si>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</si>
  <si>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</si>
  <si>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</si>
  <si>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</si>
  <si>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</si>
  <si>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</si>
  <si>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</si>
  <si>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</si>
  <si>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</si>
  <si>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</si>
  <si>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</si>
  <si>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</si>
  <si>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</si>
  <si>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</si>
  <si>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</si>
  <si>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</si>
  <si>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</si>
  <si>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</si>
  <si>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</si>
  <si>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</si>
  <si>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</si>
  <si>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</si>
  <si>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</si>
  <si>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</si>
  <si>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</si>
  <si>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</si>
  <si>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</si>
  <si>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</si>
  <si>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</si>
  <si>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</si>
  <si>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</si>
  <si>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</si>
  <si>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</si>
  <si>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</si>
  <si>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</si>
  <si>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</si>
  <si>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</si>
  <si>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</si>
  <si>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</si>
  <si>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</si>
  <si>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</si>
  <si>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</si>
  <si>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</si>
  <si>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</si>
  <si>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</si>
  <si>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</si>
  <si>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</si>
  <si>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</si>
  <si>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</si>
  <si>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</si>
  <si>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</si>
  <si>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</si>
  <si>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</si>
  <si>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</si>
  <si>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</si>
  <si>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</si>
  <si>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</si>
  <si>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</si>
  <si>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</si>
  <si>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</si>
  <si>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</si>
  <si>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</si>
  <si>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</si>
  <si>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</si>
  <si>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</si>
  <si>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</si>
  <si>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</si>
  <si>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</si>
  <si>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</si>
  <si>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</si>
  <si>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</si>
  <si>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</si>
  <si>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</si>
  <si>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</si>
  <si>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</si>
  <si>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</si>
  <si>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</si>
  <si>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</si>
  <si>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</si>
  <si>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</si>
  <si>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</si>
  <si>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</si>
  <si>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</si>
  <si>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</si>
  <si>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</si>
  <si>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</si>
  <si>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</si>
  <si>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</si>
  <si>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</si>
  <si>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</si>
  <si>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</si>
  <si>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</si>
  <si>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</si>
  <si>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</si>
  <si>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</si>
  <si>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</si>
  <si>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</si>
  <si>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</si>
  <si>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</si>
  <si>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</si>
  <si>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</si>
  <si>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</si>
  <si>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</si>
  <si>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</si>
  <si>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</si>
  <si>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</si>
  <si>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</si>
  <si>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</si>
  <si>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</si>
  <si>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</si>
  <si>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</si>
  <si>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</si>
  <si>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</si>
  <si>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</si>
  <si>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</si>
  <si>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</si>
  <si>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</si>
  <si>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</si>
  <si>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</si>
  <si>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</si>
  <si>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</si>
  <si>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</si>
  <si>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</si>
  <si>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</si>
  <si>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</si>
  <si>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</si>
  <si>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</si>
  <si>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</si>
  <si>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</si>
  <si>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</si>
  <si>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</si>
  <si>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</si>
  <si>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</si>
  <si>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</si>
  <si>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</si>
  <si>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</si>
  <si>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</si>
  <si>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</si>
  <si>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</si>
  <si>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</si>
  <si>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</si>
  <si>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</si>
  <si>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</si>
  <si>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</si>
  <si>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</si>
  <si>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</si>
  <si>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</si>
  <si>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</si>
  <si>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</si>
  <si>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</si>
  <si>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</si>
  <si>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</si>
  <si>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</si>
  <si>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</si>
  <si>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</si>
  <si>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</si>
  <si>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</si>
  <si>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</si>
  <si>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</si>
  <si>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</si>
  <si>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</si>
  <si>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</si>
  <si>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</si>
  <si>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</si>
  <si>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</si>
  <si>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</si>
  <si>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</si>
  <si>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</si>
  <si>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</si>
  <si>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</si>
  <si>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</si>
  <si>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</si>
  <si>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</si>
  <si>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</si>
  <si>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</si>
  <si>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</si>
  <si>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</si>
  <si>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</si>
  <si>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</si>
  <si>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</si>
  <si>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</si>
  <si>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</si>
  <si>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</si>
  <si>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</si>
  <si>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</si>
  <si>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</si>
  <si>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</si>
  <si>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</si>
  <si>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</si>
  <si>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</si>
  <si>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</si>
  <si>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</si>
  <si>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</si>
  <si>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</si>
  <si>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</si>
  <si>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</si>
  <si>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</si>
  <si>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</si>
  <si>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</si>
  <si>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</si>
  <si>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</si>
  <si>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</si>
  <si>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</si>
  <si>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</si>
  <si>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</si>
  <si>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</si>
  <si>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</si>
  <si>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</si>
  <si>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</si>
  <si>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</si>
  <si>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</si>
  <si>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</si>
  <si>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</si>
  <si>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</si>
  <si>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</si>
  <si>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</si>
  <si>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</si>
  <si>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</si>
  <si>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</si>
  <si>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</si>
  <si>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</si>
  <si>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</si>
  <si>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</si>
  <si>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</si>
  <si>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</si>
  <si>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</si>
  <si>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</si>
  <si>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</si>
  <si>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</si>
  <si>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</si>
  <si>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</si>
  <si>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</si>
  <si>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</si>
  <si>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</si>
  <si>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</si>
  <si>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</si>
  <si>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</si>
  <si>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</si>
  <si>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</si>
  <si>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</si>
  <si>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</si>
  <si>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</si>
  <si>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</si>
  <si>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</si>
  <si>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</si>
  <si>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</si>
  <si>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</si>
  <si>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</si>
  <si>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</si>
  <si>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</si>
  <si>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</si>
  <si>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</si>
  <si>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</si>
  <si>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</si>
  <si>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</si>
  <si>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</si>
  <si>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</si>
  <si>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</si>
  <si>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</si>
  <si>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</si>
  <si>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</si>
  <si>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</si>
  <si>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</si>
  <si>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</si>
  <si>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</si>
  <si>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</si>
  <si>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</si>
  <si>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</si>
  <si>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</si>
  <si>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</si>
  <si>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</si>
  <si>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</si>
  <si>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</si>
  <si>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</si>
  <si>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</si>
  <si>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</si>
  <si>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</si>
  <si>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</si>
  <si>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</si>
  <si>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</si>
  <si>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</si>
  <si>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</si>
  <si>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</si>
  <si>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</si>
  <si>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</si>
  <si>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</si>
  <si>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</si>
  <si>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</si>
  <si>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</si>
  <si>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</si>
  <si>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</si>
  <si>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</si>
  <si>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</si>
  <si>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</si>
  <si>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</si>
  <si>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</si>
  <si>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</si>
  <si>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</si>
  <si>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</si>
  <si>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</si>
  <si>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</si>
  <si>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</si>
  <si>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</si>
  <si>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</si>
  <si>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</si>
  <si>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</si>
  <si>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</si>
  <si>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</si>
  <si>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</si>
  <si>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</si>
  <si>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</si>
  <si>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</si>
  <si>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</si>
  <si>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</si>
  <si>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</si>
  <si>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</si>
  <si>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</si>
  <si>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</si>
  <si>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</si>
  <si>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</si>
  <si>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</si>
  <si>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</si>
  <si>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</si>
  <si>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</si>
  <si>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</si>
  <si>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</si>
  <si>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</si>
  <si>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</si>
  <si>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</si>
  <si>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</si>
  <si>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</si>
  <si>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</si>
  <si>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</si>
  <si>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</si>
  <si>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</si>
  <si>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</si>
  <si>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</si>
  <si>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</si>
  <si>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</si>
  <si>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</si>
  <si>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</si>
  <si>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</si>
  <si>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</si>
  <si>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</si>
  <si>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</si>
  <si>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</si>
  <si>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</si>
  <si>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</si>
  <si>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</si>
  <si>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</si>
  <si>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</si>
  <si>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</si>
  <si>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</si>
  <si>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</si>
  <si>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</si>
  <si>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</si>
  <si>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</si>
  <si>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</si>
  <si>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</si>
  <si>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</si>
  <si>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</si>
  <si>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</si>
  <si>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</si>
  <si>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</si>
  <si>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</si>
  <si>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</si>
  <si>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</si>
  <si>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</si>
  <si>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</si>
  <si>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</si>
  <si>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</si>
  <si>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</si>
  <si>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</si>
  <si>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</si>
  <si>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</si>
  <si>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</si>
  <si>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</si>
  <si>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</si>
  <si>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</si>
  <si>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</si>
  <si>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</si>
  <si>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</si>
  <si>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</si>
  <si>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</si>
  <si>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</si>
  <si>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</si>
  <si>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</si>
  <si>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</si>
  <si>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</si>
  <si>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</si>
  <si>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</si>
  <si>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</si>
  <si>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</si>
  <si>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</si>
  <si>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</si>
  <si>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</si>
  <si>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</si>
  <si>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</si>
  <si>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</si>
  <si>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</si>
  <si>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</si>
  <si>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</si>
  <si>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</si>
  <si>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</si>
  <si>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</si>
  <si>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</si>
  <si>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</si>
  <si>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</si>
  <si>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</si>
  <si>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</si>
  <si>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</si>
  <si>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</si>
  <si>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</si>
  <si>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</si>
  <si>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</si>
  <si>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</si>
  <si>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</si>
  <si>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</si>
  <si>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</si>
  <si>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</si>
  <si>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</si>
  <si>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</si>
  <si>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</si>
  <si>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</si>
  <si>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</si>
  <si>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</si>
  <si>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</si>
  <si>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</si>
  <si>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</si>
  <si>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</si>
  <si>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</si>
  <si>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</si>
  <si>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</si>
  <si>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</si>
  <si>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</si>
  <si>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</si>
  <si>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</si>
  <si>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</si>
  <si>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</si>
  <si>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</si>
  <si>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</si>
  <si>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</si>
  <si>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</si>
  <si>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</si>
  <si>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</si>
  <si>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</si>
  <si>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</si>
  <si>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</si>
  <si>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</si>
  <si>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</si>
  <si>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</si>
  <si>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</si>
  <si>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</si>
  <si>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</si>
  <si>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</si>
  <si>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</si>
  <si>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</si>
  <si>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</si>
  <si>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</si>
  <si>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</si>
  <si>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</si>
  <si>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</si>
  <si>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</si>
  <si>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</si>
  <si>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</si>
  <si>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</si>
  <si>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</si>
  <si>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</si>
  <si>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</si>
  <si>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</si>
  <si>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</si>
  <si>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</si>
  <si>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</si>
  <si>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</si>
  <si>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</si>
  <si>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</si>
  <si>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</si>
  <si>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</si>
  <si>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</si>
  <si>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</si>
  <si>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</si>
  <si>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</si>
  <si>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</si>
  <si>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</si>
  <si>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</si>
  <si>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</si>
  <si>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</si>
  <si>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</si>
  <si>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</si>
  <si>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</si>
  <si>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</si>
  <si>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</si>
  <si>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</si>
  <si>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</si>
  <si>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</si>
  <si>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</si>
  <si>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</si>
  <si>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</si>
  <si>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</si>
  <si>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</si>
  <si>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</si>
  <si>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</si>
  <si>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</si>
  <si>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</si>
  <si>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</si>
  <si>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</si>
  <si>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</si>
  <si>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</si>
  <si>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</si>
  <si>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</si>
  <si>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</si>
  <si>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</si>
  <si>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</si>
  <si>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</si>
  <si>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</si>
  <si>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</si>
  <si>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</si>
  <si>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</si>
  <si>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</si>
  <si>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</si>
  <si>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</si>
  <si>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</si>
  <si>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</si>
  <si>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</si>
  <si>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</si>
  <si>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</si>
  <si>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</si>
  <si>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</si>
  <si>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</si>
  <si>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</si>
  <si>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</si>
  <si>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</si>
  <si>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</si>
  <si>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</si>
  <si>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</si>
  <si>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</si>
  <si>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</si>
  <si>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</si>
  <si>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</si>
  <si>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</si>
  <si>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</si>
  <si>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</si>
  <si>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</si>
  <si>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</si>
  <si>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</si>
  <si>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</si>
  <si>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</si>
  <si>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</si>
  <si>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</si>
  <si>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</si>
  <si>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</si>
  <si>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</si>
  <si>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</si>
  <si>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</si>
  <si>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</si>
  <si>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</si>
  <si>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</si>
  <si>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</si>
  <si>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</si>
  <si>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</si>
  <si>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</si>
  <si>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</si>
  <si>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</si>
  <si>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</si>
  <si>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</si>
  <si>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</si>
  <si>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</si>
  <si>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</si>
  <si>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</si>
  <si>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</si>
  <si>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</si>
  <si>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</si>
  <si>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</si>
  <si>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</si>
  <si>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</si>
  <si>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</si>
  <si>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</si>
  <si>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</si>
  <si>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</si>
  <si>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</si>
  <si>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</si>
  <si>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</si>
  <si>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</si>
  <si>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</si>
  <si>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</si>
  <si>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</si>
  <si>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</si>
  <si>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</si>
  <si>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</si>
  <si>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</si>
  <si>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</si>
  <si>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</si>
  <si>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</si>
  <si>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</si>
  <si>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</si>
  <si>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</si>
  <si>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</si>
  <si>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</si>
  <si>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</si>
  <si>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</si>
  <si>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</si>
  <si>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</si>
  <si>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</si>
  <si>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</si>
  <si>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</si>
  <si>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</si>
  <si>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</si>
  <si>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</si>
  <si>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</si>
  <si>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</si>
  <si>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</si>
  <si>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</si>
  <si>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</si>
  <si>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</si>
  <si>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</si>
  <si>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</si>
  <si>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</si>
  <si>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</si>
  <si>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</si>
  <si>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</si>
  <si>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</si>
  <si>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</si>
  <si>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</si>
  <si>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</si>
  <si>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</si>
  <si>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</si>
  <si>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</si>
  <si>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</si>
  <si>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</si>
  <si>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</si>
  <si>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</si>
  <si>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</si>
  <si>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</si>
  <si>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</si>
  <si>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</si>
  <si>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</si>
  <si>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</si>
  <si>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</si>
  <si>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</si>
  <si>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</si>
  <si>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</si>
  <si>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</si>
  <si>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</si>
  <si>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</si>
  <si>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</si>
  <si>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</si>
  <si>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</si>
  <si>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</si>
  <si>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</si>
  <si>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</si>
  <si>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</si>
  <si>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</si>
  <si>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</si>
  <si>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</si>
  <si>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</si>
  <si>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</si>
  <si>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</si>
  <si>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</si>
  <si>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</si>
  <si>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</si>
  <si>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</si>
  <si>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</si>
  <si>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</si>
  <si>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</si>
  <si>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</si>
  <si>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</si>
  <si>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</si>
  <si>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</si>
  <si>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</si>
  <si>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</si>
  <si>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</si>
  <si>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</si>
  <si>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</si>
  <si>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</si>
  <si>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</si>
  <si>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</si>
  <si>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</si>
  <si>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</si>
  <si>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</si>
  <si>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</si>
  <si>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</si>
  <si>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</si>
  <si>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</si>
  <si>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</si>
  <si>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</si>
  <si>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</si>
  <si>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</si>
  <si>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</si>
  <si>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</si>
  <si>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</si>
  <si>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</si>
  <si>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</si>
  <si>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</si>
  <si>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</si>
  <si>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</si>
  <si>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</si>
  <si>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</si>
  <si>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</si>
  <si>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</si>
  <si>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</si>
  <si>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</si>
  <si>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</si>
  <si>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</si>
  <si>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</si>
  <si>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</si>
  <si>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</si>
  <si>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</si>
  <si>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</si>
  <si>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</si>
  <si>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</si>
  <si>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</si>
  <si>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</si>
  <si>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</si>
  <si>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</si>
  <si>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</si>
  <si>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</si>
  <si>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</si>
  <si>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</si>
  <si>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</si>
  <si>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</si>
  <si>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</si>
  <si>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</si>
  <si>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</si>
  <si>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</si>
  <si>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</si>
  <si>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</si>
  <si>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</si>
  <si>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</si>
  <si>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</si>
  <si>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</si>
  <si>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</si>
  <si>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</si>
  <si>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</si>
  <si>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</si>
  <si>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</si>
  <si>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</si>
  <si>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</si>
  <si>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</si>
  <si>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</si>
  <si>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</si>
  <si>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</si>
  <si>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</si>
  <si>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</si>
  <si>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</si>
  <si>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</si>
  <si>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</si>
  <si>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</si>
  <si>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</si>
  <si>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</si>
  <si>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</si>
  <si>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</si>
  <si>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</si>
  <si>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</si>
  <si>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</si>
  <si>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</si>
  <si>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</si>
  <si>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</si>
  <si>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</si>
  <si>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</si>
  <si>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</si>
  <si>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</si>
  <si>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</si>
  <si>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</si>
  <si>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</si>
  <si>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</si>
  <si>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</si>
  <si>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</si>
  <si>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</si>
  <si>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</si>
  <si>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</si>
  <si>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</si>
  <si>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</si>
  <si>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</si>
  <si>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</si>
  <si>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</si>
  <si>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</si>
  <si>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</si>
  <si>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</si>
  <si>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</si>
  <si>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</si>
  <si>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</si>
  <si>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</si>
  <si>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</si>
  <si>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</si>
  <si>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</si>
  <si>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</si>
  <si>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</si>
  <si>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</si>
  <si>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</si>
  <si>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</si>
  <si>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</si>
  <si>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</si>
  <si>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</si>
  <si>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</si>
  <si>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</si>
  <si>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</si>
  <si>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</si>
  <si>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</si>
  <si>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</si>
  <si>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</si>
  <si>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</si>
  <si>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</si>
  <si>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</si>
  <si>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</si>
  <si>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</si>
  <si>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</si>
  <si>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</si>
  <si>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</si>
  <si>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</si>
  <si>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</si>
  <si>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</si>
  <si>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</si>
  <si>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</si>
  <si>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</si>
  <si>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</si>
  <si>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</si>
  <si>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</si>
  <si>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</si>
  <si>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</si>
  <si>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</si>
  <si>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</si>
  <si>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</si>
  <si>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</si>
  <si>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</si>
  <si>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</si>
  <si>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</si>
  <si>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</si>
  <si>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</si>
  <si>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</si>
  <si>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</si>
  <si>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</si>
  <si>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</si>
  <si>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</si>
  <si>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</si>
  <si>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</si>
  <si>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</si>
  <si>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</si>
  <si>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</si>
  <si>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</si>
  <si>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</si>
  <si>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</si>
  <si>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</si>
  <si>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</si>
  <si>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</si>
  <si>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</si>
  <si>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</si>
  <si>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</si>
  <si>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</si>
  <si>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</si>
  <si>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</si>
  <si>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</si>
  <si>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</si>
  <si>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</si>
  <si>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</si>
  <si>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</si>
  <si>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</si>
  <si>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</si>
  <si>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</si>
  <si>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</si>
  <si>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</si>
  <si>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</si>
  <si>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</si>
  <si>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</si>
  <si>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</si>
  <si>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</si>
  <si>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</si>
  <si>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</si>
  <si>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</si>
  <si>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</si>
  <si>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</si>
  <si>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</si>
  <si>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</si>
  <si>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</si>
  <si>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</si>
  <si>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</si>
  <si>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</si>
  <si>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</si>
  <si>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</si>
  <si>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</si>
  <si>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</si>
  <si>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</si>
  <si>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</si>
  <si>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</si>
  <si>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</si>
  <si>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</si>
  <si>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</si>
  <si>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</si>
  <si>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</si>
  <si>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</si>
  <si>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</si>
  <si>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</si>
  <si>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</si>
  <si>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</si>
  <si>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</si>
  <si>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</si>
  <si>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</si>
  <si>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</si>
  <si>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</si>
  <si>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</si>
  <si>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</si>
  <si>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</si>
  <si>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</si>
  <si>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</si>
  <si>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</si>
  <si>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</si>
  <si>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</si>
  <si>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</si>
  <si>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</si>
  <si>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</si>
  <si>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</si>
  <si>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</si>
  <si>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</si>
  <si>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</si>
  <si>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</si>
  <si>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</si>
  <si>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</si>
  <si>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</si>
  <si>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</si>
  <si>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</si>
  <si>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</si>
  <si>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</si>
  <si>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</si>
  <si>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</si>
  <si>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</si>
  <si>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</si>
  <si>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</si>
  <si>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</si>
  <si>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</si>
  <si>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</si>
  <si>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</si>
  <si>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</si>
  <si>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</si>
  <si>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</si>
  <si>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</si>
  <si>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</si>
  <si>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</si>
  <si>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</si>
  <si>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</si>
  <si>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</si>
  <si>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</si>
  <si>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</si>
  <si>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</si>
  <si>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</si>
  <si>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</si>
  <si>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</si>
  <si>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</si>
  <si>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</si>
  <si>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</si>
  <si>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</si>
  <si>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</si>
  <si>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</si>
  <si>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</si>
  <si>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</si>
  <si>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</si>
  <si>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</si>
  <si>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</si>
  <si>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</si>
  <si>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</si>
  <si>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</si>
  <si>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</si>
  <si>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</si>
  <si>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</si>
  <si>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</si>
  <si>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</si>
  <si>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</si>
  <si>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</si>
  <si>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</si>
  <si>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</si>
  <si>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</si>
  <si>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</si>
  <si>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</si>
  <si>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</si>
  <si>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</si>
  <si>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</si>
  <si>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</si>
  <si>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</si>
  <si>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</si>
  <si>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</si>
  <si>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</si>
  <si>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</si>
  <si>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</si>
  <si>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</si>
  <si>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</si>
  <si>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</si>
  <si>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</si>
  <si>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</si>
  <si>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</si>
  <si>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</si>
  <si>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</si>
  <si>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</si>
  <si>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</si>
  <si>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</si>
  <si>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</si>
  <si>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</si>
  <si>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</si>
  <si>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</si>
  <si>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</si>
  <si>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</si>
  <si>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</si>
  <si>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</si>
  <si>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</si>
  <si>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</si>
  <si>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</si>
  <si>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</si>
  <si>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</si>
  <si>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</si>
  <si>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</si>
  <si>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</si>
  <si>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</si>
  <si>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</si>
  <si>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</si>
  <si>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</si>
  <si>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</si>
  <si>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</si>
  <si>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</si>
  <si>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</si>
  <si>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</si>
  <si>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</si>
  <si>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</si>
  <si>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</si>
  <si>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</si>
  <si>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</si>
  <si>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</si>
  <si>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</si>
  <si>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</si>
  <si>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</si>
  <si>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</si>
  <si>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</si>
  <si>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</si>
  <si>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</si>
  <si>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</si>
  <si>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</si>
  <si>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</si>
  <si>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</si>
  <si>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</si>
  <si>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</si>
  <si>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</si>
  <si>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</si>
  <si>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</si>
  <si>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</si>
  <si>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</si>
  <si>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</si>
  <si>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</si>
  <si>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</si>
  <si>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</si>
  <si>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</si>
  <si>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</si>
  <si>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</si>
  <si>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</si>
  <si>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</si>
  <si>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</si>
  <si>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</si>
  <si>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</si>
  <si>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</si>
  <si>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</si>
  <si>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</si>
  <si>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</si>
  <si>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</si>
  <si>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</si>
  <si>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</si>
  <si>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</si>
  <si>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</si>
  <si>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</si>
  <si>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</si>
  <si>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</si>
  <si>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</si>
  <si>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</si>
  <si>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</si>
  <si>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</si>
  <si>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</si>
  <si>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</si>
  <si>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</si>
  <si>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</si>
  <si>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</si>
  <si>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</si>
  <si>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</si>
  <si>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</si>
  <si>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</si>
  <si>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</si>
  <si>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</si>
  <si>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</si>
  <si>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</si>
  <si>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</si>
  <si>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</si>
  <si>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</si>
  <si>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</si>
  <si>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</si>
  <si>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</si>
  <si>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</si>
  <si>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</si>
  <si>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</si>
  <si>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</si>
  <si>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</si>
  <si>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</si>
  <si>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</si>
  <si>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</si>
  <si>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</si>
  <si>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</si>
  <si>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</si>
  <si>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</si>
  <si>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</si>
  <si>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</si>
  <si>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</si>
  <si>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</si>
  <si>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</si>
  <si>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</si>
  <si>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</si>
  <si>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</si>
  <si>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</si>
  <si>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</si>
  <si>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</si>
  <si>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</si>
  <si>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</si>
  <si>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</si>
  <si>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</si>
  <si>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</si>
  <si>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</si>
  <si>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</si>
  <si>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</si>
  <si>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</si>
  <si>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</si>
  <si>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</si>
  <si>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</si>
  <si>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</si>
  <si>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</si>
  <si>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</si>
  <si>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</si>
  <si>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</si>
  <si>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</si>
  <si>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</si>
  <si>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</si>
  <si>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</si>
  <si>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</si>
  <si>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</si>
  <si>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</si>
  <si>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</si>
  <si>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</si>
  <si>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</si>
  <si>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</si>
  <si>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</si>
  <si>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</si>
  <si>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</si>
  <si>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</si>
  <si>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</si>
  <si>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</si>
  <si>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</si>
  <si>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</si>
  <si>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</si>
  <si>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</si>
  <si>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</si>
  <si>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</si>
  <si>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</si>
  <si>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</si>
  <si>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</si>
  <si>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</si>
  <si>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</si>
  <si>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</si>
  <si>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</si>
  <si>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</si>
  <si>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</si>
  <si>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</si>
  <si>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</si>
  <si>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</si>
  <si>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</si>
  <si>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</si>
  <si>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</si>
  <si>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</si>
  <si>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</si>
  <si>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</si>
  <si>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</si>
  <si>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</si>
  <si>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</si>
  <si>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</si>
  <si>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</si>
  <si>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</si>
  <si>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</si>
  <si>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</si>
  <si>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</si>
  <si>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</si>
  <si>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</si>
  <si>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</si>
  <si>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</si>
  <si>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</si>
  <si>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</si>
  <si>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</si>
  <si>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</si>
  <si>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</si>
  <si>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</si>
  <si>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</si>
  <si>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</si>
  <si>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</si>
  <si>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</si>
  <si>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</si>
  <si>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</si>
  <si>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</si>
  <si>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</si>
  <si>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</si>
  <si>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</si>
  <si>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</si>
  <si>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</si>
  <si>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</si>
  <si>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</si>
  <si>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</si>
  <si>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</si>
  <si>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</si>
  <si>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</si>
  <si>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</si>
  <si>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</si>
  <si>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</si>
  <si>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</si>
  <si>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</si>
  <si>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</si>
  <si>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</si>
  <si>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</si>
  <si>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</si>
  <si>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</si>
  <si>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</si>
  <si>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</si>
  <si>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</si>
  <si>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</si>
  <si>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</si>
  <si>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</si>
  <si>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</si>
  <si>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</si>
  <si>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</si>
  <si>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</si>
  <si>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</si>
  <si>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</si>
  <si>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</si>
  <si>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</si>
  <si>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</si>
  <si>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</si>
  <si>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</si>
  <si>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</si>
  <si>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</si>
  <si>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</si>
  <si>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</si>
  <si>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</si>
  <si>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</si>
  <si>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</si>
  <si>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</si>
  <si>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</si>
  <si>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</si>
  <si>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</si>
  <si>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</si>
  <si>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</si>
  <si>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</si>
  <si>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</si>
  <si>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</si>
  <si>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</si>
  <si>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</si>
  <si>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</si>
  <si>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</si>
  <si>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</si>
  <si>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</si>
  <si>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</si>
  <si>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</si>
  <si>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</si>
  <si>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</si>
  <si>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</si>
  <si>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</si>
  <si>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</si>
  <si>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</si>
  <si>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</si>
  <si>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</si>
  <si>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</si>
  <si>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</si>
  <si>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</si>
  <si>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</si>
  <si>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</si>
  <si>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</si>
  <si>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</si>
  <si>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</si>
  <si>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</si>
  <si>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</si>
  <si>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</si>
  <si>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</si>
  <si>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</si>
  <si>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</si>
  <si>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</si>
  <si>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</si>
  <si>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</si>
  <si>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</si>
  <si>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</si>
  <si>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</si>
  <si>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</si>
  <si>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</si>
  <si>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</si>
  <si>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</si>
  <si>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</si>
  <si>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</si>
  <si>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</si>
  <si>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</si>
  <si>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</si>
  <si>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</si>
  <si>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</si>
  <si>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</si>
  <si>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</si>
  <si>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</si>
  <si>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</si>
  <si>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</si>
  <si>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</si>
  <si>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</si>
  <si>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</si>
  <si>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</si>
  <si>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</si>
  <si>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</si>
  <si>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</si>
  <si>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</si>
  <si>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</si>
  <si>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</si>
  <si>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</si>
  <si>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</si>
  <si>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</si>
  <si>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</si>
  <si>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</si>
  <si>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</si>
  <si>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</si>
  <si>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</si>
  <si>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</si>
  <si>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</si>
  <si>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</si>
  <si>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</si>
  <si>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</si>
  <si>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</si>
  <si>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</si>
  <si>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</si>
  <si>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</si>
  <si>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</si>
  <si>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</si>
  <si>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</si>
  <si>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</si>
  <si>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</si>
  <si>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</si>
  <si>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</si>
  <si>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</si>
  <si>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</si>
  <si>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</si>
  <si>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</si>
  <si>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</si>
  <si>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</si>
  <si>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</si>
  <si>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</si>
  <si>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</si>
  <si>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</si>
  <si>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</si>
  <si>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</si>
  <si>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</si>
  <si>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</si>
  <si>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</si>
  <si>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</si>
  <si>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</si>
  <si>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</si>
  <si>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</si>
  <si>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</si>
  <si>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</si>
  <si>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</si>
  <si>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</si>
  <si>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</si>
  <si>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</si>
  <si>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</si>
  <si>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</si>
  <si>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</si>
  <si>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</si>
  <si>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</si>
  <si>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</si>
  <si>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</si>
  <si>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</si>
  <si>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</si>
  <si>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</si>
  <si>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</si>
  <si>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</si>
  <si>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</si>
  <si>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</si>
  <si>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</si>
  <si>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</si>
  <si>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</si>
  <si>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</si>
  <si>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</si>
  <si>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</si>
  <si>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</si>
  <si>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</si>
  <si>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</si>
  <si>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</si>
  <si>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</si>
  <si>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</si>
  <si>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</si>
  <si>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</si>
  <si>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</si>
  <si>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</si>
  <si>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</si>
  <si>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</si>
  <si>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</si>
  <si>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</si>
  <si>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</si>
  <si>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</si>
  <si>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</si>
  <si>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</si>
  <si>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</si>
  <si>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</si>
  <si>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</si>
  <si>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</si>
  <si>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</si>
  <si>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</si>
  <si>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</si>
  <si>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</si>
  <si>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</si>
  <si>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</si>
  <si>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</si>
  <si>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</si>
  <si>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</si>
  <si>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</si>
  <si>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</si>
  <si>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</si>
  <si>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</si>
  <si>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</si>
  <si>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</si>
  <si>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</si>
  <si>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</si>
  <si>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</si>
  <si>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</si>
  <si>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</si>
  <si>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</si>
  <si>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</si>
  <si>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</si>
  <si>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</si>
  <si>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</si>
  <si>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</si>
  <si>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</si>
  <si>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</si>
  <si>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</si>
  <si>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</si>
  <si>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</si>
  <si>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</si>
  <si>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</si>
  <si>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</si>
  <si>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</si>
  <si>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</si>
  <si>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</si>
  <si>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</si>
  <si>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</si>
  <si>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</si>
  <si>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</si>
  <si>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</si>
  <si>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</si>
  <si>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</si>
  <si>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</si>
  <si>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</si>
  <si>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</si>
  <si>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</si>
  <si>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</si>
  <si>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</si>
  <si>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</si>
  <si>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</si>
  <si>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</si>
  <si>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</si>
  <si>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</si>
  <si>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</si>
  <si>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</si>
  <si>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</si>
  <si>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</si>
  <si>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</si>
  <si>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</si>
  <si>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</si>
  <si>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</si>
  <si>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</si>
  <si>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</si>
  <si>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</si>
  <si>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</si>
  <si>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</si>
  <si>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</si>
  <si>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</si>
  <si>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</si>
  <si>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</si>
  <si>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</si>
  <si>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</si>
  <si>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</si>
  <si>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</si>
  <si>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</si>
  <si>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</si>
  <si>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</si>
  <si>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</si>
  <si>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</si>
  <si>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</si>
  <si>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</si>
  <si>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</si>
  <si>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</si>
  <si>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</si>
  <si>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</si>
  <si>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</si>
  <si>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</si>
  <si>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</si>
  <si>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</si>
  <si>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</si>
  <si>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</si>
  <si>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</si>
  <si>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</si>
  <si>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</si>
  <si>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</si>
  <si>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</si>
  <si>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</si>
  <si>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</si>
  <si>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</si>
  <si>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</si>
  <si>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</si>
  <si>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</si>
  <si>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</si>
  <si>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</si>
  <si>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</si>
  <si>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</si>
  <si>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</si>
  <si>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</si>
  <si>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</si>
  <si>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</si>
  <si>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</si>
  <si>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</si>
  <si>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</si>
  <si>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</si>
  <si>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</si>
  <si>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</si>
  <si>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</si>
  <si>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</si>
  <si>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</si>
  <si>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</si>
  <si>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</si>
  <si>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</si>
  <si>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</si>
  <si>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</si>
  <si>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</si>
  <si>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</si>
  <si>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</si>
  <si>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</si>
  <si>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</si>
  <si>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</si>
  <si>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</si>
  <si>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</si>
  <si>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</si>
  <si>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</si>
  <si>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</si>
  <si>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</si>
  <si>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</si>
  <si>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</si>
  <si>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</si>
  <si>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</si>
  <si>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</si>
  <si>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</si>
  <si>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</si>
  <si>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</si>
  <si>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</si>
  <si>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</si>
  <si>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</si>
  <si>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</si>
  <si>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</si>
  <si>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</si>
  <si>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</si>
  <si>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</si>
  <si>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</si>
  <si>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</si>
  <si>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</si>
  <si>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</si>
  <si>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</si>
  <si>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</si>
  <si>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</si>
  <si>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</si>
  <si>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</si>
  <si>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</si>
  <si>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</si>
  <si>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</si>
  <si>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</si>
  <si>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</si>
  <si>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</si>
  <si>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</si>
  <si>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</si>
  <si>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</si>
  <si>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</si>
  <si>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</si>
  <si>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</si>
  <si>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</si>
  <si>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</si>
  <si>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</si>
  <si>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</si>
  <si>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</si>
  <si>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</si>
  <si>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</si>
  <si>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</si>
  <si>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</si>
  <si>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</si>
  <si>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</si>
  <si>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</si>
  <si>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</si>
  <si>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</si>
  <si>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</si>
  <si>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</si>
  <si>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</si>
  <si>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</si>
  <si>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</si>
  <si>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</si>
  <si>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</si>
  <si>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</si>
  <si>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</si>
  <si>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</si>
  <si>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</si>
  <si>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</si>
  <si>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</si>
  <si>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</si>
  <si>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</si>
  <si>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</si>
  <si>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</si>
  <si>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</si>
  <si>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</si>
  <si>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</si>
  <si>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</si>
  <si>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</si>
  <si>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</si>
  <si>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</si>
  <si>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</si>
  <si>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</si>
  <si>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</si>
  <si>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</si>
  <si>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</si>
  <si>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</si>
  <si>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</si>
  <si>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</si>
  <si>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</si>
  <si>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</si>
  <si>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</si>
  <si>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</si>
  <si>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</si>
  <si>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</si>
  <si>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</si>
  <si>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</si>
  <si>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</si>
  <si>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</si>
  <si>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</si>
  <si>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</si>
  <si>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</si>
  <si>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</si>
  <si>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</si>
  <si>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</si>
  <si>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</si>
  <si>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</si>
  <si>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</si>
  <si>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</si>
  <si>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</si>
  <si>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</si>
  <si>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</si>
  <si>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</si>
  <si>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</si>
  <si>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</si>
  <si>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</si>
  <si>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</si>
  <si>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</si>
  <si>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</si>
  <si>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</si>
  <si>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</si>
  <si>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</si>
  <si>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</si>
  <si>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</si>
  <si>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</si>
  <si>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</si>
  <si>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</si>
  <si>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</si>
  <si>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</si>
  <si>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</si>
  <si>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</si>
  <si>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</si>
  <si>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</si>
  <si>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</si>
  <si>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</si>
  <si>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</si>
  <si>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</si>
  <si>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</si>
  <si>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</si>
  <si>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</si>
  <si>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</si>
  <si>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</si>
  <si>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</si>
  <si>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</si>
  <si>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</si>
  <si>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</si>
  <si>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</si>
  <si>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</si>
  <si>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</si>
  <si>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</si>
  <si>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</si>
  <si>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</si>
  <si>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</si>
  <si>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</si>
  <si>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</si>
  <si>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</si>
  <si>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</si>
  <si>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</si>
  <si>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</si>
  <si>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</si>
  <si>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</si>
  <si>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</si>
  <si>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</si>
  <si>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</si>
  <si>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</si>
  <si>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</si>
  <si>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</si>
  <si>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</si>
  <si>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</si>
  <si>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</si>
  <si>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</si>
  <si>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</si>
  <si>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</si>
  <si>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</si>
  <si>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</si>
  <si>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</si>
  <si>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</si>
  <si>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</si>
  <si>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</si>
  <si>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</si>
  <si>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</si>
  <si>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</si>
  <si>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</si>
  <si>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</si>
  <si>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</si>
  <si>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</si>
  <si>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</si>
  <si>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</si>
  <si>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</si>
  <si>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</si>
  <si>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</si>
  <si>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</si>
  <si>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</si>
  <si>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</si>
  <si>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</si>
  <si>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</si>
  <si>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</si>
  <si>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</si>
  <si>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</si>
  <si>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</si>
  <si>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</si>
  <si>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</si>
  <si>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</si>
  <si>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</si>
  <si>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</si>
  <si>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</si>
  <si>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</si>
  <si>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</si>
  <si>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</si>
  <si>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</si>
  <si>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</si>
  <si>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</si>
  <si>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</si>
  <si>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</si>
  <si>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</si>
  <si>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</si>
  <si>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</si>
  <si>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</si>
  <si>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</si>
  <si>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</si>
  <si>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</si>
  <si>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</si>
  <si>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</si>
  <si>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</si>
  <si>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</si>
  <si>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</si>
  <si>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</si>
  <si>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</si>
  <si>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</si>
  <si>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</si>
  <si>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</si>
  <si>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</si>
  <si>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</si>
  <si>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</si>
  <si>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</si>
  <si>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</si>
  <si>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</si>
  <si>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</si>
  <si>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</si>
  <si>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</si>
  <si>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</si>
  <si>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</si>
  <si>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</si>
  <si>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</si>
  <si>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</si>
  <si>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</si>
  <si>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</si>
  <si>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</si>
  <si>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</si>
  <si>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</si>
  <si>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</si>
  <si>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</si>
  <si>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</si>
  <si>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</si>
  <si>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</si>
  <si>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</si>
  <si>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</si>
  <si>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</si>
  <si>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</si>
  <si>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</si>
  <si>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</si>
  <si>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</si>
  <si>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</si>
  <si>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</si>
  <si>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</si>
  <si>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</si>
  <si>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</si>
  <si>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</si>
  <si>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</si>
  <si>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</si>
  <si>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</si>
  <si>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</si>
  <si>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</si>
  <si>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</si>
  <si>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</si>
  <si>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</si>
  <si>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</si>
  <si>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</si>
  <si>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</si>
  <si>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</si>
  <si>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</si>
  <si>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</si>
  <si>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</si>
  <si>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</si>
  <si>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</si>
  <si>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</si>
  <si>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</si>
  <si>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</si>
  <si>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</si>
  <si>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</si>
  <si>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</si>
  <si>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</si>
  <si>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</si>
  <si>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</si>
  <si>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</si>
  <si>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</si>
  <si>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</si>
  <si>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</si>
  <si>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</si>
  <si>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</si>
  <si>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</si>
  <si>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</si>
  <si>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</si>
  <si>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</si>
  <si>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</si>
  <si>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</si>
  <si>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</si>
  <si>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</si>
  <si>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</si>
  <si>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</si>
  <si>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</si>
  <si>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</si>
  <si>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</si>
  <si>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</si>
  <si>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</si>
  <si>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</si>
  <si>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</si>
  <si>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</si>
  <si>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</si>
  <si>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</si>
  <si>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</si>
  <si>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</si>
  <si>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</si>
  <si>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</si>
  <si>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</si>
  <si>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</si>
  <si>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</si>
  <si>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</si>
  <si>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</si>
  <si>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</si>
  <si>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</si>
  <si>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</si>
  <si>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</si>
  <si>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</si>
  <si>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</si>
  <si>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</si>
  <si>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</si>
  <si>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</si>
  <si>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</si>
  <si>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</si>
  <si>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</si>
  <si>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</si>
  <si>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</si>
  <si>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</si>
  <si>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</si>
  <si>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</si>
  <si>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</si>
  <si>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</si>
  <si>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</si>
  <si>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</si>
  <si>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</si>
  <si>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</si>
  <si>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</si>
  <si>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</si>
  <si>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</si>
  <si>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</si>
  <si>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</si>
  <si>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</si>
  <si>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</si>
  <si>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</si>
  <si>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</si>
  <si>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</si>
  <si>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</si>
  <si>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</si>
  <si>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</si>
  <si>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</si>
  <si>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</si>
  <si>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</si>
  <si>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</si>
  <si>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</si>
  <si>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</si>
  <si>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</si>
  <si>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</si>
  <si>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</si>
  <si>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</si>
  <si>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</si>
  <si>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</si>
  <si>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</si>
  <si>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</si>
  <si>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</si>
  <si>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</si>
  <si>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</si>
  <si>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</si>
  <si>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</si>
  <si>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</si>
  <si>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</si>
  <si>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</si>
  <si>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</si>
  <si>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</si>
  <si>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</si>
  <si>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</si>
  <si>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</si>
  <si>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</si>
  <si>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</si>
  <si>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</si>
  <si>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</si>
  <si>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</si>
  <si>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</si>
  <si>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</si>
  <si>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</si>
  <si>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</si>
  <si>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</si>
  <si>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</si>
  <si>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</si>
  <si>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</si>
  <si>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</si>
  <si>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</si>
  <si>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</si>
  <si>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</si>
  <si>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</si>
  <si>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</si>
  <si>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</si>
  <si>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</si>
  <si>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</si>
  <si>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</si>
  <si>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</si>
  <si>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</si>
  <si>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</si>
  <si>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</si>
  <si>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</si>
  <si>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</si>
  <si>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</si>
  <si>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</si>
  <si>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</si>
  <si>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</si>
  <si>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</si>
  <si>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</si>
  <si>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</si>
  <si>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</si>
  <si>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</si>
  <si>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</si>
  <si>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</si>
  <si>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</si>
  <si>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</si>
  <si>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</si>
  <si>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</si>
  <si>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</si>
  <si>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</si>
  <si>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</si>
  <si>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</si>
  <si>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</si>
  <si>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</si>
  <si>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</si>
  <si>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</si>
  <si>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</si>
  <si>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</si>
  <si>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</si>
  <si>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</si>
  <si>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</si>
  <si>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</si>
  <si>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</si>
  <si>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</si>
  <si>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</si>
  <si>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</si>
  <si>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</si>
  <si>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</si>
  <si>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</si>
  <si>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</si>
  <si>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</si>
  <si>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</si>
  <si>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</si>
  <si>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</si>
  <si>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</si>
  <si>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</si>
  <si>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</si>
  <si>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</si>
  <si>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</si>
  <si>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</si>
  <si>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</si>
  <si>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</si>
  <si>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</si>
  <si>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</si>
  <si>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</si>
  <si>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</si>
  <si>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</si>
  <si>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</si>
  <si>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</si>
  <si>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</si>
  <si>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</si>
  <si>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</si>
  <si>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</si>
  <si>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</si>
  <si>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</si>
  <si>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</si>
  <si>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</si>
  <si>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</si>
  <si>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</si>
  <si>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</si>
  <si>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</si>
  <si>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</si>
  <si>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</si>
  <si>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</si>
  <si>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</si>
  <si>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</si>
  <si>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</si>
  <si>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</si>
  <si>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</si>
  <si>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</si>
  <si>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</si>
  <si>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</si>
  <si>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</si>
  <si>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</si>
  <si>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</si>
  <si>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</si>
  <si>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</si>
  <si>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</si>
  <si>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</si>
  <si>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</si>
  <si>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</si>
  <si>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</si>
  <si>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</si>
  <si>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</si>
  <si>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</si>
  <si>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</si>
  <si>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</si>
  <si>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</si>
  <si>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</si>
  <si>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</si>
  <si>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</si>
  <si>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</si>
  <si>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</si>
  <si>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</si>
  <si>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</si>
  <si>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</si>
  <si>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</si>
  <si>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</si>
  <si>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</si>
  <si>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</si>
  <si>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</si>
  <si>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</si>
  <si>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</si>
  <si>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</si>
  <si>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</si>
  <si>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</si>
  <si>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</si>
  <si>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</si>
  <si>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</si>
  <si>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</si>
  <si>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</si>
  <si>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</si>
  <si>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</si>
  <si>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</si>
  <si>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</si>
  <si>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</si>
  <si>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</si>
  <si>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</si>
  <si>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</si>
  <si>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</si>
  <si>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</si>
  <si>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</si>
  <si>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</si>
  <si>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</si>
  <si>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</si>
  <si>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</si>
  <si>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</si>
  <si>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</si>
  <si>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</si>
  <si>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</si>
  <si>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</si>
  <si>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</si>
  <si>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</si>
  <si>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</si>
  <si>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</si>
  <si>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</si>
  <si>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</si>
  <si>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</si>
  <si>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</si>
  <si>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</si>
  <si>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</si>
  <si>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</si>
  <si>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</si>
  <si>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</si>
  <si>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</si>
  <si>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</si>
  <si>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</si>
  <si>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</si>
  <si>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</si>
  <si>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</si>
  <si>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</si>
  <si>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</si>
  <si>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</si>
  <si>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</si>
  <si>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</si>
  <si>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</si>
  <si>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</si>
  <si>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</si>
  <si>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</si>
  <si>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</si>
  <si>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</si>
  <si>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</si>
  <si>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</si>
  <si>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</si>
  <si>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</si>
  <si>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</si>
  <si>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</si>
  <si>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</si>
  <si>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</si>
  <si>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</si>
  <si>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</si>
  <si>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</si>
  <si>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</si>
  <si>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</si>
  <si>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</si>
  <si>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</si>
  <si>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</si>
  <si>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</si>
  <si>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</si>
  <si>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</si>
  <si>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</si>
  <si>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</si>
  <si>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</si>
  <si>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</si>
  <si>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</si>
  <si>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</si>
  <si>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</si>
  <si>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</si>
  <si>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</si>
  <si>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</si>
  <si>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</si>
  <si>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</si>
  <si>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</si>
  <si>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</si>
  <si>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</si>
  <si>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</si>
  <si>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</si>
  <si>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</si>
  <si>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</si>
  <si>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</si>
  <si>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</si>
  <si>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</si>
  <si>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</si>
  <si>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</si>
  <si>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</si>
  <si>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</si>
  <si>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</si>
  <si>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</si>
  <si>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</si>
  <si>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</si>
  <si>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</si>
  <si>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</si>
  <si>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</si>
  <si>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</si>
  <si>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</si>
  <si>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</si>
  <si>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</si>
  <si>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</si>
  <si>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</si>
  <si>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</si>
  <si>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</si>
  <si>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</si>
  <si>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</si>
  <si>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</si>
  <si>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</si>
  <si>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</si>
  <si>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</si>
  <si>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</si>
  <si>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</si>
  <si>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</si>
  <si>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</si>
  <si>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</si>
  <si>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</si>
  <si>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</si>
  <si>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</si>
  <si>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</si>
  <si>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</si>
  <si>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</si>
  <si>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</si>
  <si>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</si>
  <si>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</si>
  <si>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</si>
  <si>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</si>
  <si>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</si>
  <si>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</si>
  <si>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</si>
  <si>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</si>
  <si>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</si>
  <si>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</si>
  <si>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</si>
  <si>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</si>
  <si>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</si>
  <si>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</si>
  <si>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</si>
  <si>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</si>
  <si>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</si>
  <si>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</si>
  <si>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</si>
  <si>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</si>
  <si>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</si>
  <si>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</si>
  <si>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</si>
  <si>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</si>
  <si>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</si>
  <si>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</si>
  <si>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</si>
  <si>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</si>
  <si>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</si>
  <si>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</si>
  <si>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</si>
  <si>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</si>
  <si>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</si>
  <si>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</si>
  <si>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</si>
  <si>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</si>
  <si>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</si>
  <si>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</si>
  <si>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</si>
  <si>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</si>
  <si>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</si>
  <si>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</si>
  <si>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</si>
  <si>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</si>
  <si>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</si>
  <si>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</si>
  <si>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</si>
  <si>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</si>
  <si>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</si>
  <si>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</si>
  <si>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</si>
  <si>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</si>
  <si>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</si>
  <si>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</si>
  <si>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</si>
  <si>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</si>
  <si>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</si>
  <si>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</si>
  <si>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</si>
  <si>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</si>
  <si>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</si>
  <si>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</si>
  <si>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</si>
  <si>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</si>
  <si>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</si>
  <si>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</si>
  <si>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</si>
  <si>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</si>
  <si>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</si>
  <si>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</si>
  <si>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</si>
  <si>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</si>
  <si>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</si>
  <si>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</si>
  <si>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</si>
  <si>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</si>
  <si>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</si>
  <si>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</si>
  <si>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</si>
  <si>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</si>
  <si>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</si>
  <si>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</si>
  <si>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</si>
  <si>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</si>
  <si>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</si>
  <si>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</si>
  <si>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</si>
  <si>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</si>
  <si>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</si>
  <si>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</si>
  <si>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</si>
  <si>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</si>
  <si>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</si>
  <si>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</si>
  <si>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</si>
  <si>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</si>
  <si>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</si>
  <si>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</si>
  <si>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</si>
  <si>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</si>
  <si>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</si>
  <si>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</si>
  <si>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</si>
  <si>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</si>
  <si>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</si>
  <si>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</si>
  <si>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</si>
  <si>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</si>
  <si>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</si>
  <si>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</si>
  <si>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</si>
  <si>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</si>
  <si>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</si>
  <si>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</si>
  <si>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</si>
  <si>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</si>
  <si>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</si>
  <si>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</si>
  <si>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</si>
  <si>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</si>
  <si>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</si>
  <si>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</si>
  <si>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</si>
  <si>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</si>
  <si>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</si>
  <si>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</si>
  <si>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</si>
  <si>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</si>
  <si>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</si>
  <si>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</si>
  <si>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</si>
  <si>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</si>
  <si>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</si>
  <si>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</si>
  <si>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</si>
  <si>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</si>
  <si>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</si>
  <si>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</si>
  <si>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</si>
  <si>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</si>
  <si>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</si>
  <si>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</si>
  <si>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</si>
  <si>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</si>
  <si>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</si>
  <si>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</si>
  <si>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</si>
  <si>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</si>
  <si>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</si>
  <si>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</si>
  <si>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</si>
  <si>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</si>
  <si>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</si>
  <si>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</si>
  <si>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</si>
  <si>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</si>
  <si>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</si>
  <si>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</si>
  <si>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</si>
  <si>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</si>
  <si>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</si>
  <si>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</si>
  <si>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</si>
  <si>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</si>
  <si>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</si>
  <si>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</si>
  <si>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</si>
  <si>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</si>
  <si>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</si>
  <si>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</si>
  <si>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</si>
  <si>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</si>
  <si>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</si>
  <si>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</si>
  <si>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</si>
  <si>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</si>
  <si>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</si>
  <si>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</si>
  <si>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</si>
  <si>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</si>
  <si>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</si>
  <si>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</si>
  <si>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</si>
  <si>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</si>
  <si>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</si>
  <si>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</si>
  <si>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</si>
  <si>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</si>
  <si>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</si>
  <si>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</si>
  <si>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</si>
  <si>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</si>
  <si>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</si>
  <si>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</si>
  <si>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</si>
  <si>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</si>
  <si>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</si>
  <si>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</si>
  <si>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</si>
  <si>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</si>
  <si>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</si>
  <si>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</si>
  <si>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</si>
  <si>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</si>
  <si>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</si>
  <si>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</si>
  <si>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</si>
  <si>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</si>
  <si>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</si>
  <si>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</si>
  <si>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</si>
  <si>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</si>
  <si>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</si>
  <si>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</si>
  <si>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</si>
  <si>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</si>
  <si>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</si>
  <si>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</si>
  <si>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</si>
  <si>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</si>
  <si>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</si>
  <si>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</si>
  <si>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</si>
  <si>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</si>
  <si>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</si>
  <si>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</si>
  <si>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</si>
  <si>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</si>
  <si>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</si>
  <si>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</si>
  <si>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</si>
  <si>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</si>
  <si>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</si>
  <si>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</si>
  <si>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</si>
  <si>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</si>
  <si>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</si>
  <si>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</si>
  <si>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</si>
  <si>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</si>
  <si>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</si>
  <si>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</si>
  <si>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</si>
  <si>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</si>
  <si>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</si>
  <si>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</si>
  <si>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</si>
  <si>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</si>
  <si>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</si>
  <si>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</si>
  <si>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</si>
  <si>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</si>
  <si>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</si>
  <si>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</si>
  <si>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</si>
  <si>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</si>
  <si>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</si>
  <si>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</si>
  <si>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</si>
  <si>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</si>
  <si>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</si>
  <si>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</si>
  <si>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</si>
  <si>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</si>
  <si>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</si>
  <si>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</si>
  <si>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</si>
  <si>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</si>
  <si>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</si>
  <si>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</si>
  <si>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</si>
  <si>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</si>
  <si>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</si>
  <si>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</si>
  <si>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</si>
  <si>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</si>
  <si>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</si>
  <si>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</si>
  <si>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</si>
  <si>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</si>
  <si>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</si>
  <si>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</si>
  <si>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</si>
  <si>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</si>
  <si>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</si>
  <si>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</si>
  <si>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</si>
  <si>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</si>
  <si>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</si>
  <si>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</si>
  <si>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</si>
  <si>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</si>
  <si>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</si>
  <si>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</si>
  <si>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</si>
  <si>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</si>
  <si>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</si>
  <si>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</si>
  <si>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</si>
  <si>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</si>
  <si>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</si>
  <si>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</si>
  <si>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</si>
  <si>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</si>
  <si>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</si>
  <si>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</si>
  <si>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</si>
  <si>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</si>
  <si>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</si>
  <si>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</si>
  <si>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</si>
  <si>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</si>
  <si>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</si>
  <si>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</si>
  <si>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</si>
  <si>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</si>
  <si>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</si>
  <si>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</si>
  <si>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</si>
  <si>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</si>
  <si>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</si>
  <si>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</si>
  <si>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</si>
  <si>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</si>
  <si>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</si>
  <si>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</si>
  <si>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</si>
  <si>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</si>
  <si>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</si>
  <si>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</si>
  <si>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</si>
  <si>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</si>
  <si>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</si>
  <si>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</si>
  <si>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</si>
  <si>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</si>
  <si>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</si>
  <si>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</si>
  <si>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</si>
  <si>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</si>
  <si>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</si>
  <si>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</si>
  <si>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</si>
  <si>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</si>
  <si>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</si>
  <si>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</si>
  <si>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</si>
  <si>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</si>
  <si>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</si>
  <si>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</si>
  <si>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</si>
  <si>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</si>
  <si>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</si>
  <si>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</si>
  <si>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</si>
  <si>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</si>
  <si>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</si>
  <si>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</si>
  <si>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</si>
  <si>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</si>
  <si>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</si>
  <si>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</si>
  <si>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</si>
  <si>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</si>
  <si>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</si>
  <si>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</si>
  <si>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</si>
  <si>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</si>
  <si>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</si>
  <si>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</si>
  <si>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</si>
  <si>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</si>
  <si>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</si>
  <si>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</si>
  <si>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</si>
  <si>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</si>
  <si>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</si>
  <si>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</si>
  <si>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</si>
  <si>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</si>
  <si>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</si>
  <si>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</si>
  <si>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</si>
  <si>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</si>
  <si>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</si>
  <si>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</si>
  <si>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</si>
  <si>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</si>
  <si>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</si>
  <si>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</si>
  <si>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</si>
  <si>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</si>
  <si>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</si>
  <si>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</si>
  <si>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</si>
  <si>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</si>
  <si>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</si>
  <si>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</si>
  <si>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</si>
  <si>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</si>
  <si>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</si>
  <si>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</si>
  <si>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</si>
  <si>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</si>
  <si>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</si>
  <si>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</si>
  <si>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</si>
  <si>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</si>
  <si>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</si>
  <si>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</si>
  <si>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</si>
  <si>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</si>
  <si>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</si>
  <si>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</si>
  <si>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</si>
  <si>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</si>
  <si>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</si>
  <si>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</si>
  <si>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</si>
  <si>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</si>
  <si>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</si>
  <si>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</si>
  <si>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</si>
  <si>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</si>
  <si>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</si>
  <si>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</si>
  <si>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</si>
  <si>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</si>
  <si>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</si>
  <si>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</si>
  <si>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</si>
  <si>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</si>
  <si>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</si>
  <si>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</si>
  <si>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</si>
  <si>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</si>
  <si>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</si>
  <si>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</si>
  <si>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</si>
  <si>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</si>
  <si>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</si>
  <si>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</si>
  <si>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</si>
  <si>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</si>
  <si>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</si>
  <si>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</si>
  <si>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</si>
  <si>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</si>
  <si>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</si>
  <si>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</si>
  <si>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</si>
  <si>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</si>
  <si>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</si>
  <si>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</si>
  <si>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</si>
  <si>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</si>
  <si>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</si>
  <si>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</si>
  <si>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</si>
  <si>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</si>
  <si>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</si>
  <si>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</si>
  <si>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</si>
  <si>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</si>
  <si>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</si>
  <si>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</si>
  <si>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</si>
  <si>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</si>
  <si>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</si>
  <si>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</si>
  <si>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</si>
  <si>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</si>
  <si>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</si>
  <si>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</si>
  <si>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</si>
  <si>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</si>
  <si>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</si>
  <si>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</si>
  <si>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</si>
  <si>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</si>
  <si>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</si>
  <si>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</si>
  <si>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</si>
  <si>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</si>
  <si>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</si>
  <si>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</si>
  <si>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</si>
  <si>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</si>
  <si>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</si>
  <si>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</si>
  <si>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</si>
  <si>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</si>
  <si>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</si>
  <si>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</si>
  <si>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</si>
  <si>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</si>
  <si>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</si>
  <si>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</si>
  <si>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</si>
  <si>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</si>
  <si>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</si>
  <si>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</si>
  <si>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</si>
  <si>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</si>
  <si>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</si>
  <si>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</si>
  <si>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</si>
  <si>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</si>
  <si>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</si>
  <si>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</si>
  <si>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</si>
  <si>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</si>
  <si>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</si>
  <si>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</si>
  <si>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</si>
  <si>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</si>
  <si>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</si>
  <si>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</si>
  <si>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</si>
  <si>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</si>
  <si>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</si>
  <si>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</si>
  <si>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</si>
  <si>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</si>
  <si>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</si>
  <si>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</si>
  <si>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</si>
  <si>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</si>
  <si>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</si>
  <si>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</si>
  <si>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</si>
  <si>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</si>
  <si>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</si>
  <si>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</si>
  <si>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</si>
  <si>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</si>
  <si>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</si>
  <si>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</si>
  <si>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</si>
  <si>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</si>
  <si>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</si>
  <si>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</si>
  <si>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</si>
  <si>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</si>
  <si>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</si>
  <si>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</si>
  <si>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</si>
  <si>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</si>
  <si>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</si>
  <si>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</si>
  <si>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</si>
  <si>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</si>
  <si>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</si>
  <si>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</si>
  <si>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</si>
  <si>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</si>
  <si>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</si>
  <si>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</si>
  <si>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</si>
  <si>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</si>
  <si>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</si>
  <si>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</si>
  <si>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</si>
  <si>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</si>
  <si>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</si>
  <si>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</si>
  <si>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</si>
  <si>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</si>
  <si>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</si>
  <si>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</si>
  <si>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</si>
  <si>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</si>
  <si>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</si>
  <si>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</si>
  <si>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</si>
  <si>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</si>
  <si>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</si>
  <si>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</si>
  <si>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</si>
  <si>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</si>
  <si>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</si>
  <si>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</si>
  <si>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</si>
  <si>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</si>
  <si>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</si>
  <si>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</si>
  <si>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</si>
  <si>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</si>
  <si>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</si>
  <si>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</si>
  <si>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</si>
  <si>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</si>
  <si>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</si>
  <si>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</si>
  <si>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</si>
  <si>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</si>
  <si>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</si>
  <si>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</si>
  <si>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</si>
  <si>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</si>
  <si>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</si>
  <si>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</si>
  <si>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</si>
  <si>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</si>
  <si>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</si>
  <si>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</si>
  <si>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</si>
  <si>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</si>
  <si>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</si>
  <si>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</si>
  <si>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</si>
  <si>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</si>
  <si>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</si>
  <si>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</si>
  <si>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</si>
  <si>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</si>
  <si>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</si>
  <si>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</si>
  <si>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</si>
  <si>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</si>
  <si>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</si>
  <si>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</si>
  <si>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</si>
  <si>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</si>
  <si>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</si>
  <si>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</si>
  <si>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</si>
  <si>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</si>
  <si>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</si>
  <si>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</si>
  <si>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</si>
  <si>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</si>
  <si>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</si>
  <si>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</si>
  <si>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</si>
  <si>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</si>
  <si>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</si>
  <si>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</si>
  <si>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</si>
  <si>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</si>
  <si>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</si>
  <si>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</si>
  <si>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</si>
  <si>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</si>
  <si>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</si>
  <si>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</si>
  <si>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</si>
  <si>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</si>
  <si>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</si>
  <si>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</si>
  <si>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</si>
  <si>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</si>
  <si>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</si>
  <si>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</si>
  <si>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</si>
  <si>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</si>
  <si>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</si>
  <si>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</si>
  <si>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</si>
  <si>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</si>
  <si>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</si>
  <si>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</si>
  <si>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</si>
  <si>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</si>
  <si>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</si>
  <si>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</si>
  <si>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</si>
  <si>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</si>
  <si>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</si>
  <si>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</si>
  <si>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</si>
  <si>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</si>
  <si>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</si>
  <si>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</si>
  <si>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</si>
  <si>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</si>
  <si>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</si>
  <si>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</si>
  <si>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</si>
  <si>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</si>
  <si>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</si>
  <si>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</si>
  <si>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</si>
  <si>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</si>
  <si>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</si>
  <si>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</si>
  <si>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</si>
  <si>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</si>
  <si>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</si>
  <si>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</si>
  <si>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</si>
  <si>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</si>
  <si>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</si>
  <si>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</si>
  <si>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</si>
  <si>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</si>
  <si>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</si>
  <si>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</si>
  <si>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</si>
  <si>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</si>
  <si>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</si>
  <si>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</si>
  <si>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</si>
  <si>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</si>
  <si>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</si>
  <si>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</si>
  <si>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</si>
  <si>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</si>
  <si>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</si>
  <si>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</si>
  <si>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</si>
  <si>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</si>
  <si>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</si>
  <si>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</si>
  <si>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</si>
  <si>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</si>
  <si>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</si>
  <si>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</si>
  <si>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</si>
  <si>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</si>
  <si>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</si>
  <si>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</si>
  <si>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</si>
  <si>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</si>
  <si>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</si>
  <si>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</si>
  <si>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</si>
  <si>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</si>
  <si>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</si>
  <si>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</si>
  <si>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</si>
  <si>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</si>
  <si>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</si>
  <si>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</si>
  <si>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</si>
  <si>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</si>
  <si>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</si>
  <si>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</si>
  <si>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</si>
  <si>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</si>
  <si>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</si>
  <si>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</si>
  <si>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</si>
  <si>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</si>
  <si>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</si>
  <si>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</si>
  <si>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</si>
  <si>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</si>
  <si>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</si>
  <si>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</si>
  <si>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</si>
  <si>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</si>
  <si>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</si>
  <si>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</si>
  <si>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</si>
  <si>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</si>
  <si>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</si>
  <si>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</si>
  <si>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</si>
  <si>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</si>
  <si>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</si>
  <si>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</si>
  <si>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</si>
  <si>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</si>
  <si>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</si>
  <si>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</si>
  <si>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</si>
  <si>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</si>
  <si>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</si>
  <si>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</si>
  <si>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</si>
  <si>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</si>
  <si>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</si>
  <si>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</si>
  <si>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</si>
  <si>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</si>
  <si>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</si>
  <si>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</si>
  <si>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</si>
  <si>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</si>
  <si>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</si>
  <si>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</si>
  <si>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</si>
  <si>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</si>
  <si>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</si>
  <si>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</si>
  <si>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</si>
  <si>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</si>
  <si>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</si>
  <si>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</si>
  <si>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</si>
  <si>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</si>
  <si>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</si>
  <si>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</si>
  <si>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</si>
  <si>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</si>
  <si>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</si>
  <si>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</si>
  <si>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</si>
  <si>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</si>
  <si>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</si>
  <si>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</si>
  <si>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</si>
  <si>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</si>
  <si>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</si>
  <si>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</si>
  <si>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</si>
  <si>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</si>
  <si>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</si>
  <si>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</si>
  <si>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</si>
  <si>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</si>
  <si>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</si>
  <si>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</si>
  <si>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</si>
  <si>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</si>
  <si>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</si>
  <si>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</si>
  <si>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</si>
  <si>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</si>
  <si>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</si>
  <si>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</si>
  <si>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</si>
  <si>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</si>
  <si>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</si>
  <si>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</si>
  <si>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</si>
  <si>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</si>
  <si>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</si>
  <si>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</si>
  <si>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</si>
  <si>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</si>
  <si>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</si>
  <si>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</si>
  <si>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</si>
  <si>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</si>
  <si>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</si>
  <si>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</si>
  <si>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</si>
  <si>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</si>
  <si>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</si>
  <si>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</si>
  <si>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</si>
  <si>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</si>
  <si>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</si>
  <si>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</si>
  <si>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</si>
  <si>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</si>
  <si>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</si>
  <si>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</si>
  <si>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</si>
  <si>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</si>
  <si>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</si>
  <si>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</si>
  <si>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</si>
  <si>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</si>
  <si>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</si>
  <si>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</si>
  <si>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</si>
  <si>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</si>
  <si>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</si>
  <si>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</si>
  <si>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</si>
  <si>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</si>
  <si>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</si>
  <si>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</si>
  <si>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</si>
  <si>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</si>
  <si>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</si>
  <si>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</si>
  <si>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</si>
  <si>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</si>
  <si>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</si>
  <si>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</si>
  <si>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</si>
  <si>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</si>
  <si>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</si>
  <si>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</si>
  <si>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</si>
  <si>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</si>
  <si>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</si>
  <si>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</si>
  <si>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</si>
  <si>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</si>
  <si>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</si>
  <si>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</si>
  <si>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</si>
  <si>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</si>
  <si>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</si>
  <si>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</si>
  <si>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</si>
  <si>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</si>
  <si>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</si>
  <si>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</si>
  <si>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</si>
  <si>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</si>
  <si>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</si>
  <si>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</si>
  <si>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</si>
  <si>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</si>
  <si>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</si>
  <si>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</si>
  <si>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</si>
  <si>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</si>
  <si>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</si>
  <si>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</si>
  <si>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</si>
  <si>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</si>
  <si>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</si>
  <si>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</si>
  <si>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</si>
  <si>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</si>
  <si>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</si>
  <si>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</si>
  <si>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</si>
  <si>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</si>
  <si>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</si>
  <si>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</si>
  <si>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</si>
  <si>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</si>
  <si>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</si>
  <si>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</si>
  <si>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</si>
  <si>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</si>
  <si>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</si>
  <si>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</si>
  <si>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</si>
  <si>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</si>
  <si>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</si>
  <si>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</si>
  <si>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</si>
  <si>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</si>
  <si>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</si>
  <si>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</si>
  <si>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</si>
  <si>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</si>
  <si>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</si>
  <si>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</si>
  <si>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</si>
  <si>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</si>
  <si>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</si>
  <si>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</si>
  <si>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</si>
  <si>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</si>
  <si>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</si>
  <si>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</si>
  <si>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</si>
  <si>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</si>
  <si>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</si>
  <si>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</si>
  <si>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</si>
  <si>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</si>
  <si>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</si>
  <si>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</si>
  <si>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</si>
  <si>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</si>
  <si>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</si>
  <si>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</si>
  <si>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</si>
  <si>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</si>
  <si>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</si>
  <si>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</si>
  <si>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</si>
  <si>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</si>
  <si>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</si>
  <si>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</si>
  <si>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</si>
  <si>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</si>
  <si>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</si>
  <si>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</si>
  <si>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</si>
  <si>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</si>
  <si>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</si>
  <si>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</si>
  <si>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</si>
  <si>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</si>
  <si>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</si>
  <si>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</si>
  <si>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</si>
  <si>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</si>
  <si>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</si>
  <si>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</si>
  <si>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</si>
  <si>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</si>
  <si>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</si>
  <si>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</si>
  <si>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</si>
  <si>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</si>
  <si>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</si>
  <si>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</si>
  <si>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</si>
  <si>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</si>
  <si>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</si>
  <si>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</si>
  <si>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</si>
  <si>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</si>
  <si>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</si>
  <si>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</si>
  <si>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</si>
  <si>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</si>
  <si>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</si>
  <si>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</si>
  <si>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</si>
  <si>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</si>
  <si>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</si>
  <si>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</si>
  <si>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</si>
  <si>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</si>
  <si>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</si>
  <si>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</si>
  <si>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</si>
  <si>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</si>
  <si>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</si>
  <si>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</si>
  <si>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</si>
  <si>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</si>
  <si>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</si>
  <si>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</si>
  <si>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</si>
  <si>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</si>
  <si>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</si>
  <si>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</si>
  <si>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</si>
  <si>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</si>
  <si>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</si>
  <si>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</si>
  <si>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</si>
  <si>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</si>
  <si>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</si>
  <si>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</si>
  <si>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</si>
  <si>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</si>
  <si>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</si>
  <si>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</si>
  <si>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</si>
  <si>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</si>
  <si>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</si>
  <si>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</si>
  <si>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</si>
  <si>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</si>
  <si>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</si>
  <si>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</si>
  <si>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</si>
  <si>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</si>
  <si>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</si>
  <si>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</si>
  <si>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</si>
  <si>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</si>
  <si>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</si>
  <si>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</si>
  <si>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</si>
  <si>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</si>
  <si>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</si>
  <si>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</si>
  <si>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</si>
  <si>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</si>
  <si>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</si>
  <si>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</si>
  <si>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</si>
  <si>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</si>
  <si>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</si>
  <si>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</si>
  <si>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</si>
  <si>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</si>
  <si>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</si>
  <si>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</si>
  <si>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</si>
  <si>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</si>
  <si>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</si>
  <si>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</si>
  <si>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</si>
  <si>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</si>
  <si>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</si>
  <si>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</si>
  <si>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</si>
  <si>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</si>
  <si>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</si>
  <si>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</si>
  <si>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</si>
  <si>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</si>
  <si>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</si>
  <si>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</si>
  <si>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</si>
  <si>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</si>
  <si>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</si>
  <si>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</si>
  <si>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</si>
  <si>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</si>
  <si>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</si>
  <si>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</si>
  <si>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</si>
  <si>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</si>
  <si>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</si>
  <si>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</si>
  <si>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</si>
  <si>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</si>
  <si>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</si>
  <si>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</si>
  <si>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</si>
  <si>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</si>
  <si>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</si>
  <si>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</si>
  <si>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</si>
  <si>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</si>
  <si>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</si>
  <si>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</si>
  <si>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</si>
  <si>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</si>
  <si>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</si>
  <si>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</si>
  <si>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</si>
  <si>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</si>
  <si>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</si>
  <si>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</si>
  <si>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</si>
  <si>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</si>
  <si>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</si>
  <si>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</si>
  <si>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</si>
  <si>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</si>
  <si>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</si>
  <si>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</si>
  <si>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</si>
  <si>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</si>
  <si>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</si>
  <si>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</si>
  <si>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</si>
  <si>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</si>
  <si>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</si>
  <si>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</si>
  <si>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</si>
  <si>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</si>
  <si>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</si>
  <si>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</si>
  <si>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</si>
  <si>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</si>
  <si>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</si>
  <si>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</si>
  <si>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</si>
  <si>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</si>
  <si>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</si>
  <si>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</si>
  <si>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</si>
  <si>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</si>
  <si>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</si>
  <si>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</si>
  <si>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</si>
  <si>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</si>
  <si>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</si>
  <si>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</si>
  <si>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</si>
  <si>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</si>
  <si>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</si>
  <si>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</si>
  <si>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</si>
  <si>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</si>
  <si>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</si>
  <si>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</si>
  <si>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</si>
  <si>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</si>
  <si>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</si>
  <si>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</si>
  <si>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</si>
  <si>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</si>
  <si>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</si>
  <si>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</si>
  <si>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</si>
  <si>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</si>
  <si>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</si>
  <si>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</si>
  <si>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</si>
  <si>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</si>
  <si>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</si>
  <si>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</si>
  <si>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</si>
  <si>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</si>
  <si>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</si>
  <si>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</si>
  <si>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</si>
  <si>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</si>
  <si>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</si>
  <si>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</si>
  <si>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</si>
  <si>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</si>
  <si>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</si>
  <si>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</si>
  <si>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</si>
  <si>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</si>
  <si>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</si>
  <si>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</si>
  <si>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</si>
  <si>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</si>
  <si>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</si>
  <si>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</si>
  <si>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</si>
  <si>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</si>
  <si>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</si>
  <si>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</si>
  <si>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</si>
  <si>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</si>
  <si>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</si>
  <si>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</si>
  <si>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</si>
  <si>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</si>
  <si>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</si>
  <si>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</si>
  <si>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</si>
  <si>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</si>
  <si>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</si>
  <si>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</si>
  <si>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</si>
  <si>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</si>
  <si>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</si>
  <si>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</si>
  <si>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</si>
  <si>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</si>
  <si>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</si>
  <si>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</si>
  <si>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</si>
  <si>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</si>
  <si>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</si>
  <si>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</si>
  <si>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</si>
  <si>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</si>
  <si>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</si>
  <si>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</si>
  <si>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</si>
  <si>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</si>
  <si>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</si>
  <si>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</si>
  <si>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</si>
  <si>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</si>
  <si>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</si>
  <si>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</si>
  <si>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</si>
  <si>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</si>
  <si>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</si>
  <si>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</si>
  <si>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</si>
  <si>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</si>
  <si>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</si>
  <si>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</si>
  <si>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</si>
  <si>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</si>
  <si>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</si>
  <si>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</si>
  <si>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</si>
  <si>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</si>
  <si>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</si>
  <si>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</si>
  <si>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</si>
  <si>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</si>
  <si>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</si>
  <si>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</si>
  <si>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</si>
  <si>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</si>
  <si>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</si>
  <si>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</si>
  <si>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</si>
  <si>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</si>
  <si>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</si>
  <si>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</si>
  <si>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</si>
  <si>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</si>
  <si>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</si>
  <si>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</si>
  <si>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</si>
  <si>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</si>
  <si>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</si>
  <si>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</si>
  <si>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</si>
  <si>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</si>
  <si>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</si>
  <si>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</si>
  <si>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</si>
  <si>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</si>
  <si>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</si>
  <si>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</si>
  <si>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</si>
  <si>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</si>
  <si>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</si>
  <si>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</si>
  <si>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</si>
  <si>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</si>
  <si>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</si>
  <si>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</si>
  <si>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</si>
  <si>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</si>
  <si>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</si>
  <si>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</si>
  <si>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</si>
  <si>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</si>
  <si>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</si>
  <si>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</si>
  <si>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</si>
  <si>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</si>
  <si>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</si>
  <si>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</si>
  <si>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</si>
  <si>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</si>
  <si>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</si>
  <si>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</si>
  <si>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</si>
  <si>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</si>
  <si>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</si>
  <si>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</si>
  <si>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</si>
  <si>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</si>
  <si>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</si>
  <si>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</si>
  <si>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</si>
  <si>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</si>
  <si>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</si>
  <si>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</si>
  <si>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</si>
  <si>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</si>
  <si>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</si>
  <si>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</si>
  <si>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</si>
  <si>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</si>
  <si>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</si>
  <si>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</si>
  <si>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</si>
  <si>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</si>
  <si>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</si>
  <si>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</si>
  <si>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</si>
  <si>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</si>
  <si>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</si>
  <si>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</si>
  <si>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</si>
  <si>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</si>
  <si>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</si>
  <si>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</si>
  <si>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</si>
  <si>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</si>
  <si>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</si>
  <si>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</si>
  <si>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</si>
  <si>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</si>
  <si>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</si>
  <si>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</si>
  <si>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</si>
  <si>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</si>
  <si>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</si>
  <si>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</si>
  <si>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</si>
  <si>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</si>
  <si>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</si>
  <si>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</si>
  <si>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</si>
  <si>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</si>
  <si>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</si>
  <si>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</si>
  <si>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</si>
  <si>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</si>
  <si>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</si>
  <si>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</si>
  <si>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</si>
  <si>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</si>
  <si>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</si>
  <si>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</si>
  <si>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</si>
  <si>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</si>
  <si>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</si>
  <si>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</si>
  <si>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</si>
  <si>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</si>
  <si>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</si>
  <si>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</si>
  <si>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</si>
  <si>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</si>
  <si>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</si>
  <si>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</si>
  <si>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</si>
  <si>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</si>
  <si>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</si>
  <si>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</si>
  <si>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</si>
  <si>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</si>
  <si>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</si>
  <si>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</si>
  <si>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</si>
  <si>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</si>
  <si>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</si>
  <si>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</si>
  <si>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</si>
  <si>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</si>
  <si>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</si>
  <si>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</si>
  <si>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</si>
  <si>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</si>
  <si>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</si>
  <si>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</si>
  <si>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</si>
  <si>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</si>
  <si>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</si>
  <si>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</si>
  <si>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</si>
  <si>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</si>
  <si>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</si>
  <si>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</si>
  <si>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</si>
  <si>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</si>
  <si>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</si>
  <si>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</si>
  <si>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</si>
  <si>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</si>
  <si>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</si>
  <si>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</si>
  <si>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</si>
  <si>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</si>
  <si>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</si>
  <si>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</si>
  <si>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</si>
  <si>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</si>
  <si>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</si>
  <si>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</si>
  <si>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</si>
  <si>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</si>
  <si>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</si>
  <si>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</si>
  <si>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</si>
  <si>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</si>
  <si>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</si>
  <si>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</si>
  <si>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</si>
  <si>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</si>
  <si>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</si>
  <si>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</si>
  <si>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</si>
  <si>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</si>
  <si>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</si>
  <si>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</si>
  <si>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</si>
  <si>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</si>
  <si>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</si>
  <si>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</si>
  <si>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</si>
  <si>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</si>
  <si>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</si>
  <si>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</si>
  <si>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</si>
  <si>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</si>
  <si>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</si>
  <si>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</si>
  <si>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</si>
  <si>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</si>
  <si>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</si>
  <si>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</si>
  <si>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</si>
  <si>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</si>
  <si>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</si>
  <si>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</si>
  <si>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</si>
  <si>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</si>
  <si>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</si>
  <si>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</si>
  <si>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</si>
  <si>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</si>
  <si>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</si>
  <si>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</si>
  <si>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</si>
  <si>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</si>
  <si>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</si>
  <si>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</si>
  <si>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</si>
  <si>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</si>
  <si>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</si>
  <si>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</si>
  <si>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</si>
  <si>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</si>
  <si>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</si>
  <si>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</si>
  <si>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</si>
  <si>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</si>
  <si>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</si>
  <si>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</si>
  <si>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</si>
  <si>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</si>
  <si>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</si>
  <si>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</si>
  <si>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</si>
  <si>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</si>
  <si>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</si>
  <si>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</si>
  <si>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</si>
  <si>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</si>
  <si>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</si>
  <si>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</si>
  <si>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</si>
  <si>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</si>
  <si>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</si>
  <si>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</si>
  <si>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</si>
  <si>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</si>
  <si>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</si>
  <si>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</si>
  <si>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</si>
  <si>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</si>
  <si>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</si>
  <si>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</si>
  <si>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</si>
  <si>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</si>
  <si>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</si>
  <si>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</si>
  <si>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</si>
  <si>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</si>
  <si>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</si>
  <si>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</si>
  <si>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</si>
  <si>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</si>
  <si>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</si>
  <si>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</si>
  <si>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</si>
  <si>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</si>
  <si>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</si>
  <si>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</si>
  <si>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</si>
  <si>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</si>
  <si>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</si>
  <si>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</si>
  <si>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</si>
  <si>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</si>
  <si>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</si>
  <si>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</si>
  <si>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</si>
  <si>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</si>
  <si>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</si>
  <si>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</si>
  <si>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</si>
  <si>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</si>
  <si>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</si>
  <si>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</si>
  <si>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</si>
  <si>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</si>
  <si>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</si>
  <si>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</si>
  <si>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</si>
  <si>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</si>
  <si>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</si>
  <si>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</si>
  <si>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</si>
  <si>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</si>
  <si>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</si>
  <si>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</si>
  <si>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</si>
  <si>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</si>
  <si>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</si>
  <si>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</si>
  <si>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</si>
  <si>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</si>
  <si>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</si>
  <si>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</si>
  <si>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</si>
  <si>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</si>
  <si>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</si>
  <si>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</si>
  <si>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</si>
  <si>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</si>
  <si>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</si>
  <si>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</si>
  <si>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</si>
  <si>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</si>
  <si>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</si>
  <si>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</si>
  <si>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</si>
  <si>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</si>
  <si>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</si>
  <si>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</si>
  <si>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</si>
  <si>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</si>
  <si>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</si>
  <si>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</si>
  <si>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</si>
  <si>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</si>
  <si>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</si>
  <si>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</si>
  <si>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</si>
  <si>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</si>
  <si>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</si>
  <si>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</si>
  <si>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</si>
  <si>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</si>
  <si>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</si>
  <si>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</si>
  <si>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</si>
  <si>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</si>
  <si>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</si>
  <si>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</si>
  <si>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</si>
  <si>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</si>
  <si>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</si>
  <si>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</si>
  <si>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</si>
  <si>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</si>
  <si>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</si>
  <si>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</si>
  <si>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</si>
  <si>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</si>
  <si>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</si>
  <si>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</si>
  <si>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</si>
  <si>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</si>
  <si>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</si>
  <si>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</si>
  <si>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</si>
  <si>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</si>
  <si>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</si>
  <si>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</si>
  <si>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</si>
  <si>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</si>
  <si>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</si>
  <si>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</si>
  <si>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</si>
  <si>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</si>
  <si>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</si>
  <si>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</si>
  <si>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</si>
  <si>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</si>
  <si>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</si>
  <si>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</si>
  <si>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</si>
  <si>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</si>
  <si>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</si>
  <si>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</si>
  <si>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</si>
  <si>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</si>
  <si>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</si>
  <si>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</si>
  <si>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</si>
  <si>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</si>
  <si>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</si>
  <si>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</si>
  <si>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</si>
  <si>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</si>
  <si>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</si>
  <si>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</si>
  <si>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</si>
  <si>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</si>
  <si>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</si>
  <si>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</si>
  <si>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</si>
  <si>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</si>
  <si>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</si>
  <si>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</si>
  <si>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</si>
  <si>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</si>
  <si>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</si>
  <si>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</si>
  <si>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</si>
  <si>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</si>
  <si>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</si>
  <si>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</si>
  <si>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</si>
  <si>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</si>
  <si>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</si>
  <si>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</si>
  <si>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</si>
  <si>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</si>
  <si>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</si>
  <si>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</si>
  <si>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</si>
  <si>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</si>
  <si>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</si>
  <si>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</si>
  <si>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</si>
  <si>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</si>
  <si>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</si>
  <si>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</si>
  <si>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</si>
  <si>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</si>
  <si>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</si>
  <si>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</si>
  <si>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</si>
  <si>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</si>
  <si>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</si>
  <si>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</si>
  <si>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</si>
  <si>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</si>
  <si>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</si>
  <si>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</si>
  <si>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</si>
  <si>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</si>
  <si>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</si>
  <si>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</si>
  <si>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</si>
  <si>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</si>
  <si>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</si>
  <si>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</si>
  <si>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</si>
  <si>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</si>
  <si>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</si>
  <si>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</si>
  <si>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</si>
  <si>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</si>
  <si>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</si>
  <si>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</si>
  <si>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</si>
  <si>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</si>
  <si>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</si>
  <si>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</si>
  <si>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</si>
  <si>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</si>
  <si>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</si>
  <si>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</si>
  <si>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</si>
  <si>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</si>
  <si>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</si>
  <si>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</si>
  <si>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</si>
  <si>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</si>
  <si>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</si>
  <si>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</si>
  <si>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</si>
  <si>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</si>
  <si>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</si>
  <si>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</si>
  <si>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</si>
  <si>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</si>
  <si>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</si>
  <si>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</si>
  <si>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</si>
  <si>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</si>
  <si>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</si>
  <si>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</si>
  <si>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</si>
  <si>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</si>
  <si>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</si>
  <si>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</si>
  <si>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</si>
  <si>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</si>
  <si>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</si>
  <si>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</si>
  <si>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</si>
  <si>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</si>
  <si>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</si>
  <si>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</si>
  <si>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</si>
  <si>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</si>
  <si>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</si>
  <si>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</si>
  <si>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</si>
  <si>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</si>
  <si>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</si>
  <si>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</si>
  <si>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</si>
  <si>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</si>
  <si>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</si>
  <si>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</si>
  <si>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</si>
  <si>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</si>
  <si>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</si>
  <si>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</si>
  <si>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</si>
  <si>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</si>
  <si>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</si>
  <si>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</si>
  <si>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</si>
  <si>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</si>
  <si>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</si>
  <si>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</si>
  <si>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</si>
  <si>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</si>
  <si>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</si>
  <si>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</si>
  <si>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</si>
  <si>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</si>
  <si>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</si>
  <si>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</si>
  <si>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</si>
  <si>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</si>
  <si>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</si>
  <si>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</si>
  <si>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</si>
  <si>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</si>
  <si>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</si>
  <si>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</si>
  <si>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</si>
  <si>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</si>
  <si>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</si>
  <si>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</si>
  <si>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</si>
  <si>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</si>
  <si>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</si>
  <si>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</si>
  <si>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</si>
  <si>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</si>
  <si>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</si>
  <si>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</si>
  <si>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</si>
  <si>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</si>
  <si>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</si>
  <si>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</si>
  <si>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</si>
  <si>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</si>
  <si>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</si>
  <si>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</si>
  <si>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</si>
  <si>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</si>
  <si>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</si>
  <si>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</si>
  <si>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</si>
  <si>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</si>
  <si>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</si>
  <si>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</si>
  <si>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</si>
  <si>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</si>
  <si>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</si>
  <si>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</si>
  <si>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</si>
  <si>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</si>
  <si>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</si>
  <si>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</si>
  <si>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</si>
  <si>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</si>
  <si>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</si>
  <si>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</si>
  <si>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</si>
  <si>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</si>
  <si>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</si>
  <si>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</si>
  <si>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</si>
  <si>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</si>
  <si>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</si>
  <si>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</si>
  <si>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</si>
  <si>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</si>
  <si>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</si>
  <si>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</si>
  <si>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</si>
  <si>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</si>
  <si>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</si>
  <si>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</si>
  <si>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</si>
  <si>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</si>
  <si>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</si>
  <si>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</si>
  <si>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</si>
  <si>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</si>
  <si>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</si>
  <si>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</si>
  <si>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</si>
  <si>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</si>
  <si>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</si>
  <si>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</si>
  <si>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</si>
  <si>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</si>
  <si>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</si>
  <si>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</si>
  <si>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</si>
  <si>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</si>
  <si>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</si>
  <si>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</si>
  <si>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</si>
  <si>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</si>
  <si>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</si>
  <si>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</si>
  <si>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</si>
  <si>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</si>
  <si>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</si>
  <si>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</si>
  <si>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</si>
  <si>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</si>
  <si>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</si>
  <si>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</si>
  <si>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</si>
  <si>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</si>
  <si>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</si>
  <si>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</si>
  <si>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</si>
  <si>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</si>
  <si>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</si>
  <si>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</si>
  <si>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</si>
  <si>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</si>
  <si>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</si>
  <si>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</si>
  <si>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</si>
  <si>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</si>
  <si>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</si>
  <si>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</si>
  <si>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</si>
  <si>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</si>
  <si>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</si>
  <si>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</si>
  <si>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</si>
  <si>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</si>
  <si>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</si>
  <si>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</si>
  <si>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</si>
  <si>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</si>
  <si>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</si>
  <si>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</si>
  <si>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</si>
  <si>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</si>
  <si>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</si>
  <si>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</si>
  <si>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</si>
  <si>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</si>
  <si>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</si>
  <si>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</si>
  <si>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</si>
  <si>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</si>
  <si>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</si>
  <si>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</si>
  <si>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</si>
  <si>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</si>
  <si>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</si>
  <si>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</si>
  <si>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</si>
  <si>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</si>
  <si>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</si>
  <si>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</si>
  <si>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</si>
  <si>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</si>
  <si>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</si>
  <si>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</si>
  <si>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</si>
  <si>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</si>
  <si>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</si>
  <si>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</si>
  <si>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</si>
  <si>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</si>
  <si>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</si>
  <si>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</si>
  <si>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</si>
  <si>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</si>
  <si>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</si>
  <si>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</si>
  <si>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</si>
  <si>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</si>
  <si>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</si>
  <si>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</si>
  <si>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</si>
  <si>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</si>
  <si>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</si>
  <si>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</si>
  <si>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</si>
  <si>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</si>
  <si>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</si>
  <si>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</si>
  <si>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</si>
  <si>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</si>
  <si>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</si>
  <si>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</si>
  <si>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</si>
  <si>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</si>
  <si>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</si>
  <si>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</si>
  <si>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</si>
  <si>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</si>
  <si>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</si>
  <si>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</si>
  <si>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</si>
  <si>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</si>
  <si>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</si>
  <si>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</si>
  <si>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</si>
  <si>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</si>
  <si>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</si>
  <si>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</si>
  <si>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</si>
  <si>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</si>
  <si>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</si>
  <si>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</si>
  <si>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</si>
  <si>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</si>
  <si>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</si>
  <si>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</si>
  <si>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</si>
  <si>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</si>
  <si>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</si>
  <si>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</si>
  <si>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</si>
  <si>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</si>
  <si>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</si>
  <si>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</si>
  <si>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</si>
  <si>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</si>
  <si>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</si>
  <si>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</si>
  <si>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</si>
  <si>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</si>
  <si>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</si>
  <si>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</si>
  <si>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</si>
  <si>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</si>
  <si>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</si>
  <si>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</si>
  <si>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</si>
  <si>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</si>
  <si>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</si>
  <si>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</si>
  <si>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</si>
  <si>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</si>
  <si>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</si>
  <si>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</si>
  <si>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</si>
  <si>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</si>
  <si>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</si>
  <si>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</si>
  <si>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</si>
  <si>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</si>
  <si>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</si>
  <si>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</si>
  <si>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</si>
  <si>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</si>
  <si>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</si>
  <si>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</si>
  <si>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</si>
  <si>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</si>
  <si>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</si>
  <si>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</si>
  <si>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</si>
  <si>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</si>
  <si>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</si>
  <si>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</si>
  <si>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</si>
  <si>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</si>
  <si>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</si>
  <si>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</si>
  <si>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</si>
  <si>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</si>
  <si>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</si>
  <si>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</si>
  <si>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</si>
  <si>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</si>
  <si>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</si>
  <si>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</si>
  <si>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</si>
  <si>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</si>
  <si>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</si>
  <si>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</si>
  <si>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</si>
  <si>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</si>
  <si>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</si>
  <si>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</si>
  <si>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</si>
  <si>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</si>
  <si>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</si>
  <si>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</si>
  <si>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</si>
  <si>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</si>
  <si>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</si>
  <si>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</si>
  <si>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</si>
  <si>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</si>
  <si>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</si>
  <si>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</si>
  <si>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</si>
  <si>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</si>
  <si>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</si>
  <si>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</si>
  <si>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</si>
  <si>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</si>
  <si>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</si>
  <si>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</si>
  <si>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</si>
  <si>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</si>
  <si>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</si>
  <si>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</si>
  <si>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</si>
  <si>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</si>
  <si>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</si>
  <si>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</si>
  <si>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</si>
  <si>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</si>
  <si>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</si>
  <si>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</si>
  <si>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</si>
  <si>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</si>
  <si>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</si>
  <si>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</si>
  <si>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</si>
  <si>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</si>
  <si>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</si>
  <si>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</si>
  <si>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</si>
  <si>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</si>
  <si>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</si>
  <si>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</si>
  <si>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</si>
  <si>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</si>
  <si>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</si>
  <si>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</si>
  <si>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</si>
  <si>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</si>
  <si>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</si>
  <si>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</si>
  <si>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</si>
  <si>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</si>
  <si>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</si>
  <si>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</si>
  <si>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</si>
  <si>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</si>
  <si>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</si>
  <si>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</si>
  <si>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</si>
  <si>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</si>
  <si>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</si>
  <si>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</si>
  <si>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</si>
  <si>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</si>
  <si>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</si>
  <si>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</si>
  <si>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</si>
  <si>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</si>
  <si>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</si>
  <si>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</si>
  <si>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</si>
  <si>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</si>
  <si>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</si>
  <si>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</si>
  <si>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</si>
  <si>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</si>
  <si>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</si>
  <si>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</si>
  <si>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</si>
  <si>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</si>
  <si>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</si>
  <si>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</si>
  <si>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</si>
  <si>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</si>
  <si>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</si>
  <si>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</si>
  <si>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</si>
  <si>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</si>
  <si>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</si>
  <si>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</si>
  <si>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</si>
  <si>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</si>
  <si>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</si>
  <si>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</si>
  <si>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</si>
  <si>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</si>
  <si>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</si>
  <si>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</si>
  <si>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</si>
  <si>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</si>
  <si>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</si>
  <si>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</si>
  <si>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</si>
  <si>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</si>
  <si>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</si>
  <si>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</si>
  <si>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</si>
  <si>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</si>
  <si>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</si>
  <si>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</si>
  <si>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</si>
  <si>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</si>
  <si>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</si>
  <si>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</si>
  <si>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Complete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</si>
  <si>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</si>
  <si>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</si>
  <si>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</si>
  <si>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</si>
  <si>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</si>
  <si>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</si>
  <si>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</si>
  <si>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</si>
  <si>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</si>
  <si>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</si>
  <si>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</si>
  <si>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</si>
  <si>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</si>
  <si>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</si>
  <si>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</si>
  <si>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</si>
  <si>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</si>
  <si>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</si>
  <si>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</si>
  <si>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</si>
  <si>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</si>
  <si>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</si>
  <si>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</si>
  <si>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</si>
  <si>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</si>
  <si>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</si>
  <si>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</si>
  <si>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</si>
  <si>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</si>
  <si>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</si>
  <si>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</si>
  <si>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</si>
  <si>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</si>
  <si>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</si>
  <si>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</si>
  <si>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</si>
  <si>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</si>
  <si>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</si>
  <si>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</si>
  <si>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</si>
  <si>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</si>
  <si>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</si>
  <si>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</si>
  <si>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</si>
  <si>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</si>
  <si>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</si>
  <si>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</si>
  <si>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</si>
  <si>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</si>
  <si>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</si>
  <si>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</si>
  <si>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</si>
  <si>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</si>
  <si>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</si>
  <si>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</si>
  <si>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</si>
  <si>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</si>
  <si>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</si>
  <si>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</si>
  <si>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</si>
  <si>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</si>
  <si>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</si>
  <si>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</si>
  <si>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</si>
  <si>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</si>
  <si>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</si>
  <si>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</si>
  <si>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</si>
  <si>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</si>
  <si>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</si>
  <si>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</si>
  <si>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</si>
  <si>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</si>
  <si>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</si>
  <si>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Average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</si>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</sst>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64" fontId="0" fillId="0" borderId="0" xfId="0" pivotButton="1" applyNumberFormat="1"/>
    <xf numFmtId="164" fontId="0" fillId="0" borderId="0" xfId="0" applyNumberForma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1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[SWittie-KickstarterAnalysis_11.26.xlsx]Sheet2!PivotTable4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9-4E33-8841-DCA41B70B10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09-4E33-8841-DCA41B70B1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B-478A-9E2C-B3FF4E74AA7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B-478A-9E2C-B3FF4E74A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050288"/>
        <c:axId val="543049648"/>
      </c:barChart>
      <c:catAx>
        <c:axId val="5430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49648"/>
        <c:crosses val="autoZero"/>
        <c:auto val="1"/>
        <c:lblAlgn val="ctr"/>
        <c:lblOffset val="100"/>
        <c:noMultiLvlLbl val="0"/>
      </c:catAx>
      <c:valAx>
        <c:axId val="5430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[SWittie-KickstarterAnalysis_11.26.xlsx]Sheet3!PivotTable5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7-4DA1-A886-FC12C2A1BD7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0-4AAB-8EED-D895E5F32A5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2-4CC1-AFCE-4996199D687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2-4CC1-AFCE-4996199D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196472"/>
        <c:axId val="588197752"/>
      </c:barChart>
      <c:catAx>
        <c:axId val="58819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97752"/>
        <c:crosses val="autoZero"/>
        <c:auto val="1"/>
        <c:lblAlgn val="ctr"/>
        <c:lblOffset val="100"/>
        <c:noMultiLvlLbl val="0"/>
      </c:catAx>
      <c:valAx>
        <c:axId val="5881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9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[SWittie-KickstarterAnalysis_11.26.xlsx]Sheet4!PivotTable1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7-4725-983D-E7F05831E83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7-4725-983D-E7F05831E83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7-4725-983D-E7F05831E83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E7-4725-983D-E7F05831E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992952"/>
        <c:axId val="534995832"/>
      </c:lineChart>
      <c:catAx>
        <c:axId val="53499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5832"/>
        <c:crosses val="autoZero"/>
        <c:auto val="1"/>
        <c:lblAlgn val="ctr"/>
        <c:lblOffset val="100"/>
        <c:noMultiLvlLbl val="0"/>
      </c:catAx>
      <c:valAx>
        <c:axId val="5349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9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Sheet6!$F$2:$F$13</c:f>
              <c:numCache>
                <c:formatCode>0.00%</c:formatCode>
                <c:ptCount val="12"/>
                <c:pt idx="0">
                  <c:v>0.50433025404157039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6-4376-9D1B-B55833D1BAF3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Sheet6!$G$2:$G$13</c:f>
              <c:numCache>
                <c:formatCode>0.00%</c:formatCode>
                <c:ptCount val="12"/>
                <c:pt idx="0">
                  <c:v>0.39087759815242495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6-4376-9D1B-B55833D1BAF3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Sheet6!$H$2:$H$13</c:f>
              <c:numCache>
                <c:formatCode>0.00%</c:formatCode>
                <c:ptCount val="12"/>
                <c:pt idx="0">
                  <c:v>9.3244803695150119E-2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56-4376-9D1B-B55833D1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894520"/>
        <c:axId val="532893240"/>
      </c:lineChart>
      <c:catAx>
        <c:axId val="53289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93240"/>
        <c:crosses val="autoZero"/>
        <c:auto val="1"/>
        <c:lblAlgn val="ctr"/>
        <c:lblOffset val="100"/>
        <c:noMultiLvlLbl val="0"/>
      </c:catAx>
      <c:valAx>
        <c:axId val="53289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9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167640</xdr:rowOff>
    </xdr:from>
    <xdr:to>
      <xdr:col>17</xdr:col>
      <xdr:colOff>510540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B50D7-2D49-4F86-A7EA-0BD0A4727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45720</xdr:rowOff>
    </xdr:from>
    <xdr:to>
      <xdr:col>18</xdr:col>
      <xdr:colOff>182880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AF739-A8F4-483D-93A6-A823FB5CB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140970</xdr:rowOff>
    </xdr:from>
    <xdr:to>
      <xdr:col>20</xdr:col>
      <xdr:colOff>403860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89F20-00E8-4BFC-B86F-621BF5AC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13</xdr:row>
      <xdr:rowOff>125730</xdr:rowOff>
    </xdr:from>
    <xdr:to>
      <xdr:col>7</xdr:col>
      <xdr:colOff>998220</xdr:colOff>
      <xdr:row>34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2055C-F019-4BAE-B91F-0974B6351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Wittie" refreshedDate="43418.623739351853" createdVersion="6" refreshedVersion="6" minRefreshableVersion="3" recordCount="4115" xr:uid="{EA293021-674C-443B-A917-4C85B65A370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Complete" numFmtId="0">
      <sharedItems containsNonDate="0" containsString="0" containsBlank="1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Wittie" refreshedDate="43423.736094328706" createdVersion="6" refreshedVersion="6" minRefreshableVersion="3" recordCount="4115" xr:uid="{3417AE54-62D0-4051-8751-4A7C72133FA0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Complete" numFmtId="0">
      <sharedItems containsNonDate="0" containsString="0" containsBlank="1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x v="0"/>
    <b v="0"/>
    <n v="182"/>
    <b v="1"/>
    <s v="film &amp; video/television"/>
    <m/>
    <n v="63"/>
    <x v="0"/>
    <x v="0"/>
    <x v="0"/>
    <x v="0"/>
  </r>
  <r>
    <n v="1"/>
    <s v="FannibalFest Fan Convention"/>
    <s v="A Hannibal TV Show Fan Convention and Art Collective"/>
    <x v="1"/>
    <x v="1"/>
    <x v="0"/>
    <s v="US"/>
    <s v="USD"/>
    <x v="1"/>
    <x v="1"/>
    <b v="0"/>
    <n v="79"/>
    <b v="1"/>
    <s v="film &amp; video/television"/>
    <m/>
    <n v="1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x v="2"/>
    <b v="0"/>
    <n v="35"/>
    <b v="1"/>
    <s v="film &amp; video/television"/>
    <m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x v="3"/>
    <b v="0"/>
    <n v="150"/>
    <b v="1"/>
    <s v="film &amp; video/television"/>
    <m/>
    <n v="69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x v="4"/>
    <b v="0"/>
    <n v="284"/>
    <b v="1"/>
    <s v="film &amp; video/television"/>
    <m/>
    <n v="190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x v="5"/>
    <b v="0"/>
    <n v="47"/>
    <b v="1"/>
    <s v="film &amp; video/television"/>
    <m/>
    <n v="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x v="6"/>
    <b v="0"/>
    <n v="58"/>
    <b v="1"/>
    <s v="film &amp; video/television"/>
    <m/>
    <n v="14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x v="7"/>
    <b v="0"/>
    <n v="57"/>
    <b v="1"/>
    <s v="film &amp; video/television"/>
    <m/>
    <n v="159"/>
    <x v="0"/>
    <x v="0"/>
    <x v="7"/>
    <x v="7"/>
  </r>
  <r>
    <n v="8"/>
    <s v="Sizzling in the Kitchen Flynn Style"/>
    <s v="Help us raise the funds to film our pilot episode!"/>
    <x v="8"/>
    <x v="8"/>
    <x v="0"/>
    <s v="US"/>
    <s v="USD"/>
    <x v="8"/>
    <x v="8"/>
    <b v="0"/>
    <n v="12"/>
    <b v="1"/>
    <s v="film &amp; video/television"/>
    <m/>
    <n v="291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x v="9"/>
    <b v="0"/>
    <n v="20"/>
    <b v="1"/>
    <s v="film &amp; video/television"/>
    <m/>
    <n v="3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x v="10"/>
    <b v="0"/>
    <n v="19"/>
    <b v="1"/>
    <s v="film &amp; video/television"/>
    <m/>
    <n v="15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x v="11"/>
    <b v="0"/>
    <n v="75"/>
    <b v="1"/>
    <s v="film &amp; video/television"/>
    <m/>
    <n v="80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x v="12"/>
    <b v="0"/>
    <n v="827"/>
    <b v="1"/>
    <s v="film &amp; video/television"/>
    <m/>
    <n v="59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s v="US"/>
    <s v="USD"/>
    <x v="13"/>
    <x v="13"/>
    <b v="0"/>
    <n v="51"/>
    <b v="1"/>
    <s v="film &amp; video/television"/>
    <m/>
    <n v="109"/>
    <x v="0"/>
    <x v="0"/>
    <x v="13"/>
    <x v="13"/>
  </r>
  <r>
    <n v="14"/>
    <s v="3010 | Sci-fi Series"/>
    <s v="A highly charged post apocalyptic sci fi series that pulls no punches!"/>
    <x v="12"/>
    <x v="14"/>
    <x v="0"/>
    <s v="AU"/>
    <s v="AUD"/>
    <x v="14"/>
    <x v="14"/>
    <b v="0"/>
    <n v="41"/>
    <b v="1"/>
    <s v="film &amp; video/television"/>
    <m/>
    <n v="147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x v="15"/>
    <b v="0"/>
    <n v="98"/>
    <b v="1"/>
    <s v="film &amp; video/television"/>
    <m/>
    <n v="21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x v="16"/>
    <b v="0"/>
    <n v="70"/>
    <b v="1"/>
    <s v="film &amp; video/television"/>
    <m/>
    <n v="171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x v="17"/>
    <b v="0"/>
    <n v="36"/>
    <b v="1"/>
    <s v="film &amp; video/television"/>
    <m/>
    <n v="41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x v="18"/>
    <b v="0"/>
    <n v="342"/>
    <b v="1"/>
    <s v="film &amp; video/television"/>
    <m/>
    <n v="9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x v="19"/>
    <b v="0"/>
    <n v="22"/>
    <b v="1"/>
    <s v="film &amp; video/television"/>
    <m/>
    <n v="56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x v="20"/>
    <b v="0"/>
    <n v="25"/>
    <b v="1"/>
    <s v="film &amp; video/television"/>
    <m/>
    <n v="8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x v="21"/>
    <b v="0"/>
    <n v="101"/>
    <b v="1"/>
    <s v="film &amp; video/television"/>
    <m/>
    <n v="199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s v="US"/>
    <s v="USD"/>
    <x v="22"/>
    <x v="22"/>
    <b v="0"/>
    <n v="8"/>
    <b v="1"/>
    <s v="film &amp; video/television"/>
    <m/>
    <n v="51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x v="23"/>
    <b v="0"/>
    <n v="23"/>
    <b v="1"/>
    <s v="film &amp; video/television"/>
    <m/>
    <n v="103"/>
    <x v="0"/>
    <x v="0"/>
    <x v="23"/>
    <x v="23"/>
  </r>
  <r>
    <n v="24"/>
    <s v="Bring STL Up Late to TV"/>
    <s v="STL Up Late is a weekly late night comedy talk show for St. Louis television."/>
    <x v="19"/>
    <x v="24"/>
    <x v="0"/>
    <s v="US"/>
    <s v="USD"/>
    <x v="24"/>
    <x v="24"/>
    <b v="0"/>
    <n v="574"/>
    <b v="1"/>
    <s v="film &amp; video/television"/>
    <m/>
    <n v="66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x v="25"/>
    <b v="0"/>
    <n v="14"/>
    <b v="1"/>
    <s v="film &amp; video/television"/>
    <m/>
    <n v="57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x v="26"/>
    <b v="0"/>
    <n v="19"/>
    <b v="1"/>
    <s v="film &amp; video/television"/>
    <m/>
    <n v="102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x v="27"/>
    <b v="0"/>
    <n v="150"/>
    <b v="1"/>
    <s v="film &amp; video/television"/>
    <m/>
    <n v="148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x v="28"/>
    <b v="0"/>
    <n v="71"/>
    <b v="1"/>
    <s v="film &amp; video/television"/>
    <m/>
    <n v="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x v="29"/>
    <b v="0"/>
    <n v="117"/>
    <b v="1"/>
    <s v="film &amp; video/television"/>
    <m/>
    <n v="31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x v="30"/>
    <b v="0"/>
    <n v="53"/>
    <b v="1"/>
    <s v="film &amp; video/television"/>
    <m/>
    <n v="7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x v="31"/>
    <b v="0"/>
    <n v="1"/>
    <b v="1"/>
    <s v="film &amp; video/television"/>
    <m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x v="32"/>
    <b v="0"/>
    <n v="89"/>
    <b v="1"/>
    <s v="film &amp; video/television"/>
    <m/>
    <n v="320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x v="33"/>
    <b v="0"/>
    <n v="64"/>
    <b v="1"/>
    <s v="film &amp; video/television"/>
    <m/>
    <n v="8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x v="34"/>
    <b v="0"/>
    <n v="68"/>
    <b v="1"/>
    <s v="film &amp; video/television"/>
    <m/>
    <n v="49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x v="35"/>
    <b v="0"/>
    <n v="28"/>
    <b v="1"/>
    <s v="film &amp; video/television"/>
    <m/>
    <n v="59"/>
    <x v="0"/>
    <x v="0"/>
    <x v="35"/>
    <x v="35"/>
  </r>
  <r>
    <n v="36"/>
    <s v="THE LISTENING BOX"/>
    <s v="A modern day priest makes an unusual discovery, setting off a chain of events."/>
    <x v="12"/>
    <x v="36"/>
    <x v="0"/>
    <s v="US"/>
    <s v="USD"/>
    <x v="36"/>
    <x v="36"/>
    <b v="0"/>
    <n v="44"/>
    <b v="1"/>
    <s v="film &amp; video/television"/>
    <m/>
    <n v="193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x v="37"/>
    <b v="0"/>
    <n v="253"/>
    <b v="1"/>
    <s v="film &amp; video/television"/>
    <m/>
    <n v="159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x v="38"/>
    <b v="0"/>
    <n v="66"/>
    <b v="1"/>
    <s v="film &amp; video/television"/>
    <m/>
    <n v="41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x v="39"/>
    <b v="0"/>
    <n v="217"/>
    <b v="1"/>
    <s v="film &amp; video/television"/>
    <m/>
    <n v="150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x v="40"/>
    <b v="0"/>
    <n v="16"/>
    <b v="1"/>
    <s v="film &amp; video/television"/>
    <m/>
    <n v="126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x v="41"/>
    <b v="0"/>
    <n v="19"/>
    <b v="1"/>
    <s v="film &amp; video/television"/>
    <m/>
    <n v="105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x v="42"/>
    <b v="0"/>
    <n v="169"/>
    <b v="1"/>
    <s v="film &amp; video/television"/>
    <m/>
    <n v="117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x v="43"/>
    <b v="0"/>
    <n v="263"/>
    <b v="1"/>
    <s v="film &amp; video/television"/>
    <m/>
    <n v="117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x v="44"/>
    <b v="0"/>
    <n v="15"/>
    <b v="1"/>
    <s v="film &amp; video/television"/>
    <m/>
    <n v="133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x v="45"/>
    <b v="0"/>
    <n v="61"/>
    <b v="1"/>
    <s v="film &amp; video/television"/>
    <m/>
    <n v="98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x v="46"/>
    <b v="0"/>
    <n v="45"/>
    <b v="1"/>
    <s v="film &amp; video/television"/>
    <m/>
    <n v="19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x v="47"/>
    <b v="0"/>
    <n v="70"/>
    <b v="1"/>
    <s v="film &amp; video/television"/>
    <m/>
    <n v="76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x v="48"/>
    <b v="0"/>
    <n v="38"/>
    <b v="1"/>
    <s v="film &amp; video/television"/>
    <m/>
    <n v="56"/>
    <x v="0"/>
    <x v="0"/>
    <x v="48"/>
    <x v="48"/>
  </r>
  <r>
    <n v="49"/>
    <s v="Driving Jersey - Season Five"/>
    <s v="Driving Jersey is real people telling real stories."/>
    <x v="14"/>
    <x v="48"/>
    <x v="0"/>
    <s v="US"/>
    <s v="USD"/>
    <x v="49"/>
    <x v="49"/>
    <b v="0"/>
    <n v="87"/>
    <b v="1"/>
    <s v="film &amp; video/television"/>
    <m/>
    <n v="137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x v="50"/>
    <b v="0"/>
    <n v="22"/>
    <b v="1"/>
    <s v="film &amp; video/television"/>
    <m/>
    <n v="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x v="51"/>
    <b v="0"/>
    <n v="119"/>
    <b v="1"/>
    <s v="film &amp; video/television"/>
    <m/>
    <n v="118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x v="52"/>
    <b v="0"/>
    <n v="52"/>
    <b v="1"/>
    <s v="film &amp; video/television"/>
    <m/>
    <n v="223"/>
    <x v="0"/>
    <x v="0"/>
    <x v="52"/>
    <x v="52"/>
  </r>
  <r>
    <n v="53"/>
    <s v="Rolling out Vegan Mashup's Season 2"/>
    <s v="Delicious TV's Vegan Mashup launching season two on public television"/>
    <x v="9"/>
    <x v="52"/>
    <x v="0"/>
    <s v="US"/>
    <s v="USD"/>
    <x v="53"/>
    <x v="53"/>
    <b v="0"/>
    <n v="117"/>
    <b v="1"/>
    <s v="film &amp; video/television"/>
    <m/>
    <n v="28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x v="54"/>
    <b v="0"/>
    <n v="52"/>
    <b v="1"/>
    <s v="film &amp; video/television"/>
    <m/>
    <n v="19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x v="55"/>
    <b v="0"/>
    <n v="86"/>
    <b v="1"/>
    <s v="film &amp; video/television"/>
    <m/>
    <n v="128"/>
    <x v="0"/>
    <x v="0"/>
    <x v="55"/>
    <x v="55"/>
  </r>
  <r>
    <n v="56"/>
    <s v="Voxwomen Cycling Show"/>
    <s v="We want to see more women's cycling on TV - and we need your help to make it happen!"/>
    <x v="6"/>
    <x v="55"/>
    <x v="0"/>
    <s v="GB"/>
    <s v="GBP"/>
    <x v="56"/>
    <x v="56"/>
    <b v="0"/>
    <n v="174"/>
    <b v="1"/>
    <s v="film &amp; video/television"/>
    <m/>
    <n v="49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x v="57"/>
    <b v="0"/>
    <n v="69"/>
    <b v="1"/>
    <s v="film &amp; video/television"/>
    <m/>
    <n v="221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s v="US"/>
    <s v="USD"/>
    <x v="58"/>
    <x v="58"/>
    <b v="0"/>
    <n v="75"/>
    <b v="1"/>
    <s v="film &amp; video/television"/>
    <m/>
    <n v="137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x v="59"/>
    <b v="0"/>
    <n v="33"/>
    <b v="1"/>
    <s v="film &amp; video/television"/>
    <m/>
    <n v="606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x v="60"/>
    <b v="0"/>
    <n v="108"/>
    <b v="1"/>
    <s v="film &amp; video/shorts"/>
    <m/>
    <n v="4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x v="61"/>
    <b v="0"/>
    <n v="23"/>
    <b v="1"/>
    <s v="film &amp; video/shorts"/>
    <m/>
    <n v="322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x v="62"/>
    <b v="0"/>
    <n v="48"/>
    <b v="1"/>
    <s v="film &amp; video/shorts"/>
    <m/>
    <n v="96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x v="63"/>
    <b v="0"/>
    <n v="64"/>
    <b v="1"/>
    <s v="film &amp; video/shorts"/>
    <m/>
    <n v="35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x v="64"/>
    <b v="0"/>
    <n v="24"/>
    <b v="1"/>
    <s v="film &amp; video/shorts"/>
    <m/>
    <n v="86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x v="65"/>
    <b v="0"/>
    <n v="57"/>
    <b v="1"/>
    <s v="film &amp; video/shorts"/>
    <m/>
    <n v="132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s v="US"/>
    <s v="USD"/>
    <x v="66"/>
    <x v="66"/>
    <b v="0"/>
    <n v="26"/>
    <b v="1"/>
    <s v="film &amp; video/shorts"/>
    <m/>
    <n v="91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x v="67"/>
    <b v="0"/>
    <n v="20"/>
    <b v="1"/>
    <s v="film &amp; video/shorts"/>
    <m/>
    <n v="116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x v="68"/>
    <b v="0"/>
    <n v="36"/>
    <b v="1"/>
    <s v="film &amp; video/shorts"/>
    <m/>
    <n v="2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x v="69"/>
    <b v="0"/>
    <n v="178"/>
    <b v="1"/>
    <s v="film &amp; video/shorts"/>
    <m/>
    <n v="62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x v="70"/>
    <b v="0"/>
    <n v="17"/>
    <b v="1"/>
    <s v="film &amp; video/shorts"/>
    <m/>
    <n v="3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x v="71"/>
    <b v="0"/>
    <n v="32"/>
    <b v="1"/>
    <s v="film &amp; video/shorts"/>
    <m/>
    <n v="69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x v="72"/>
    <b v="0"/>
    <n v="41"/>
    <b v="1"/>
    <s v="film &amp; video/shorts"/>
    <m/>
    <n v="58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x v="73"/>
    <b v="0"/>
    <n v="18"/>
    <b v="1"/>
    <s v="film &amp; video/shorts"/>
    <m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x v="74"/>
    <b v="0"/>
    <n v="29"/>
    <b v="1"/>
    <s v="film &amp; video/shorts"/>
    <m/>
    <n v="19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x v="75"/>
    <b v="0"/>
    <n v="47"/>
    <b v="1"/>
    <s v="film &amp; video/shorts"/>
    <m/>
    <n v="85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x v="76"/>
    <b v="0"/>
    <n v="15"/>
    <b v="1"/>
    <s v="film &amp; video/shorts"/>
    <m/>
    <n v="30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s v="US"/>
    <s v="USD"/>
    <x v="77"/>
    <x v="77"/>
    <b v="0"/>
    <n v="26"/>
    <b v="1"/>
    <s v="film &amp; video/shorts"/>
    <m/>
    <n v="60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b v="0"/>
    <n v="35"/>
    <b v="1"/>
    <s v="film &amp; video/shorts"/>
    <m/>
    <n v="3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x v="79"/>
    <b v="0"/>
    <n v="41"/>
    <b v="1"/>
    <s v="film &amp; video/shorts"/>
    <m/>
    <n v="40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x v="80"/>
    <b v="0"/>
    <n v="47"/>
    <b v="1"/>
    <s v="film &amp; video/shorts"/>
    <m/>
    <n v="27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x v="81"/>
    <b v="0"/>
    <n v="28"/>
    <b v="1"/>
    <s v="film &amp; video/shorts"/>
    <m/>
    <n v="53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x v="82"/>
    <b v="0"/>
    <n v="100"/>
    <b v="1"/>
    <s v="film &amp; video/shorts"/>
    <m/>
    <n v="40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x v="83"/>
    <b v="0"/>
    <n v="13"/>
    <b v="1"/>
    <s v="film &amp; video/shorts"/>
    <m/>
    <n v="15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x v="84"/>
    <b v="0"/>
    <n v="7"/>
    <b v="1"/>
    <s v="film &amp; video/shorts"/>
    <m/>
    <n v="7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x v="85"/>
    <b v="0"/>
    <n v="21"/>
    <b v="1"/>
    <s v="film &amp; video/shorts"/>
    <m/>
    <n v="71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x v="86"/>
    <b v="0"/>
    <n v="17"/>
    <b v="1"/>
    <s v="film &amp; video/shorts"/>
    <m/>
    <n v="375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x v="87"/>
    <b v="0"/>
    <n v="25"/>
    <b v="1"/>
    <s v="film &amp; video/shorts"/>
    <m/>
    <n v="104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x v="88"/>
    <b v="0"/>
    <n v="60"/>
    <b v="1"/>
    <s v="film &amp; video/shorts"/>
    <m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x v="89"/>
    <b v="0"/>
    <n v="56"/>
    <b v="1"/>
    <s v="film &amp; video/shorts"/>
    <m/>
    <n v="123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x v="90"/>
    <b v="0"/>
    <n v="16"/>
    <b v="1"/>
    <s v="film &amp; video/shorts"/>
    <m/>
    <n v="31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x v="91"/>
    <b v="0"/>
    <n v="46"/>
    <b v="1"/>
    <s v="film &amp; video/shorts"/>
    <m/>
    <n v="78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x v="92"/>
    <b v="0"/>
    <n v="43"/>
    <b v="1"/>
    <s v="film &amp; video/shorts"/>
    <m/>
    <n v="12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x v="93"/>
    <b v="0"/>
    <n v="15"/>
    <b v="1"/>
    <s v="film &amp; video/shorts"/>
    <m/>
    <n v="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x v="94"/>
    <b v="0"/>
    <n v="12"/>
    <b v="1"/>
    <s v="film &amp; video/shorts"/>
    <m/>
    <n v="21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x v="95"/>
    <b v="0"/>
    <n v="21"/>
    <b v="1"/>
    <s v="film &amp; video/shorts"/>
    <m/>
    <n v="21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x v="96"/>
    <b v="0"/>
    <n v="34"/>
    <b v="1"/>
    <s v="film &amp; video/shorts"/>
    <m/>
    <n v="50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x v="97"/>
    <b v="0"/>
    <n v="8"/>
    <b v="1"/>
    <s v="film &amp; video/shorts"/>
    <m/>
    <n v="53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x v="98"/>
    <b v="0"/>
    <n v="60"/>
    <b v="1"/>
    <s v="film &amp; video/shorts"/>
    <m/>
    <n v="56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x v="99"/>
    <b v="0"/>
    <n v="39"/>
    <b v="1"/>
    <s v="film &amp; video/shorts"/>
    <m/>
    <n v="40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x v="100"/>
    <b v="0"/>
    <n v="26"/>
    <b v="1"/>
    <s v="film &amp; video/shorts"/>
    <m/>
    <n v="19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x v="101"/>
    <b v="0"/>
    <n v="35"/>
    <b v="1"/>
    <s v="film &amp; video/shorts"/>
    <m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x v="102"/>
    <b v="0"/>
    <n v="65"/>
    <b v="1"/>
    <s v="film &amp; video/shorts"/>
    <m/>
    <n v="117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x v="103"/>
    <b v="0"/>
    <n v="49"/>
    <b v="1"/>
    <s v="film &amp; video/shorts"/>
    <m/>
    <n v="27"/>
    <x v="0"/>
    <x v="1"/>
    <x v="103"/>
    <x v="103"/>
  </r>
  <r>
    <n v="104"/>
    <s v="Good 'Ol Trumpet"/>
    <s v="UCF short film about an old man, his love for music, and his misplaced trumpet.  "/>
    <x v="2"/>
    <x v="49"/>
    <x v="0"/>
    <s v="US"/>
    <s v="USD"/>
    <x v="104"/>
    <x v="104"/>
    <b v="0"/>
    <n v="10"/>
    <b v="1"/>
    <s v="film &amp; video/shorts"/>
    <m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x v="105"/>
    <b v="0"/>
    <n v="60"/>
    <b v="1"/>
    <s v="film &amp; video/shorts"/>
    <m/>
    <n v="39"/>
    <x v="0"/>
    <x v="1"/>
    <x v="105"/>
    <x v="105"/>
  </r>
  <r>
    <n v="106"/>
    <s v="LOST WEEKEND"/>
    <s v="A Boy. A Girl. A Car. A Serial Killer."/>
    <x v="10"/>
    <x v="102"/>
    <x v="0"/>
    <s v="US"/>
    <s v="USD"/>
    <x v="106"/>
    <x v="106"/>
    <b v="0"/>
    <n v="27"/>
    <b v="1"/>
    <s v="film &amp; video/shorts"/>
    <m/>
    <n v="186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x v="107"/>
    <b v="0"/>
    <n v="69"/>
    <b v="1"/>
    <s v="film &amp; video/shorts"/>
    <m/>
    <n v="111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x v="108"/>
    <b v="0"/>
    <n v="47"/>
    <b v="1"/>
    <s v="film &amp; video/shorts"/>
    <m/>
    <n v="78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x v="109"/>
    <b v="0"/>
    <n v="47"/>
    <b v="1"/>
    <s v="film &amp; video/shorts"/>
    <m/>
    <n v="46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x v="110"/>
    <b v="0"/>
    <n v="26"/>
    <b v="1"/>
    <s v="film &amp; video/shorts"/>
    <m/>
    <n v="65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x v="111"/>
    <b v="0"/>
    <n v="53"/>
    <b v="1"/>
    <s v="film &amp; video/shorts"/>
    <m/>
    <n v="10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x v="112"/>
    <b v="0"/>
    <n v="81"/>
    <b v="1"/>
    <s v="film &amp; video/shorts"/>
    <m/>
    <n v="64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x v="113"/>
    <b v="0"/>
    <n v="78"/>
    <b v="1"/>
    <s v="film &amp; video/shorts"/>
    <m/>
    <n v="90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x v="114"/>
    <b v="0"/>
    <n v="35"/>
    <b v="1"/>
    <s v="film &amp; video/shorts"/>
    <m/>
    <n v="88"/>
    <x v="0"/>
    <x v="1"/>
    <x v="114"/>
    <x v="114"/>
  </r>
  <r>
    <n v="115"/>
    <s v="The World's Greatest Lover"/>
    <s v="Never judge a book (or a lover) by their cover."/>
    <x v="52"/>
    <x v="110"/>
    <x v="0"/>
    <s v="US"/>
    <s v="USD"/>
    <x v="115"/>
    <x v="115"/>
    <b v="0"/>
    <n v="22"/>
    <b v="1"/>
    <s v="film &amp; video/shorts"/>
    <m/>
    <n v="28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x v="116"/>
    <b v="0"/>
    <n v="57"/>
    <b v="1"/>
    <s v="film &amp; video/shorts"/>
    <m/>
    <n v="69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b v="0"/>
    <n v="27"/>
    <b v="1"/>
    <s v="film &amp; video/shorts"/>
    <m/>
    <n v="167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s v="US"/>
    <s v="USD"/>
    <x v="118"/>
    <x v="118"/>
    <b v="0"/>
    <n v="39"/>
    <b v="1"/>
    <s v="film &amp; video/shorts"/>
    <m/>
    <n v="144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x v="119"/>
    <b v="0"/>
    <n v="37"/>
    <b v="1"/>
    <s v="film &amp; video/shorts"/>
    <m/>
    <n v="91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x v="120"/>
    <b v="0"/>
    <n v="1"/>
    <b v="0"/>
    <s v="film &amp; video/science fiction"/>
    <m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x v="121"/>
    <b v="0"/>
    <n v="1"/>
    <b v="0"/>
    <s v="film &amp; video/science fiction"/>
    <m/>
    <n v="1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x v="122"/>
    <b v="0"/>
    <n v="0"/>
    <b v="0"/>
    <s v="film &amp; video/science fiction"/>
    <m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x v="123"/>
    <b v="0"/>
    <n v="6"/>
    <b v="0"/>
    <s v="film &amp; video/science fiction"/>
    <m/>
    <n v="25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x v="124"/>
    <b v="0"/>
    <n v="0"/>
    <b v="0"/>
    <s v="film &amp; video/science fiction"/>
    <m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x v="125"/>
    <b v="0"/>
    <n v="6"/>
    <b v="0"/>
    <s v="film &amp; video/science fiction"/>
    <m/>
    <n v="11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x v="126"/>
    <b v="0"/>
    <n v="13"/>
    <b v="0"/>
    <s v="film &amp; video/science fiction"/>
    <m/>
    <n v="106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x v="127"/>
    <b v="0"/>
    <n v="4"/>
    <b v="0"/>
    <s v="film &amp; video/science fiction"/>
    <m/>
    <n v="47"/>
    <x v="0"/>
    <x v="2"/>
    <x v="127"/>
    <x v="127"/>
  </r>
  <r>
    <n v="128"/>
    <s v="Ralphi3 (Canceled)"/>
    <s v="A Science Fiction film filled with entertainment and Excitement"/>
    <x v="57"/>
    <x v="122"/>
    <x v="1"/>
    <s v="US"/>
    <s v="USD"/>
    <x v="128"/>
    <x v="128"/>
    <b v="0"/>
    <n v="6"/>
    <b v="0"/>
    <s v="film &amp; video/science fiction"/>
    <m/>
    <n v="311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x v="129"/>
    <b v="0"/>
    <n v="0"/>
    <b v="0"/>
    <s v="film &amp; video/science fiction"/>
    <m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x v="130"/>
    <b v="0"/>
    <n v="0"/>
    <b v="0"/>
    <s v="film &amp; video/science fiction"/>
    <m/>
    <e v="#DIV/0!"/>
    <x v="0"/>
    <x v="2"/>
    <x v="130"/>
    <x v="130"/>
  </r>
  <r>
    <n v="131"/>
    <s v="I (Canceled)"/>
    <s v="I"/>
    <x v="38"/>
    <x v="117"/>
    <x v="1"/>
    <s v="US"/>
    <s v="USD"/>
    <x v="131"/>
    <x v="131"/>
    <b v="0"/>
    <n v="0"/>
    <b v="0"/>
    <s v="film &amp; video/science fiction"/>
    <m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x v="132"/>
    <b v="0"/>
    <n v="81"/>
    <b v="0"/>
    <s v="film &amp; video/science fiction"/>
    <m/>
    <n v="94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x v="133"/>
    <b v="0"/>
    <n v="0"/>
    <b v="0"/>
    <s v="film &amp; video/science fiction"/>
    <m/>
    <e v="#DIV/0!"/>
    <x v="0"/>
    <x v="2"/>
    <x v="133"/>
    <x v="133"/>
  </r>
  <r>
    <n v="134"/>
    <s v="MARLEY'S GHOST (AMBASSADORS OF STEAM) (Canceled)"/>
    <s v="steampunk  remake of &quot;a Christmas carol&quot;"/>
    <x v="10"/>
    <x v="117"/>
    <x v="1"/>
    <s v="US"/>
    <s v="USD"/>
    <x v="134"/>
    <x v="134"/>
    <b v="0"/>
    <n v="0"/>
    <b v="0"/>
    <s v="film &amp; video/science fiction"/>
    <m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x v="135"/>
    <b v="0"/>
    <n v="5"/>
    <b v="0"/>
    <s v="film &amp; video/science fiction"/>
    <m/>
    <n v="80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x v="136"/>
    <b v="0"/>
    <n v="0"/>
    <b v="0"/>
    <s v="film &amp; video/science fiction"/>
    <m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x v="137"/>
    <b v="0"/>
    <n v="0"/>
    <b v="0"/>
    <s v="film &amp; video/science fiction"/>
    <m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x v="138"/>
    <b v="0"/>
    <n v="58"/>
    <b v="0"/>
    <s v="film &amp; video/science fiction"/>
    <m/>
    <n v="81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x v="139"/>
    <b v="0"/>
    <n v="1"/>
    <b v="0"/>
    <s v="film &amp; video/science fiction"/>
    <m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x v="140"/>
    <b v="0"/>
    <n v="0"/>
    <b v="0"/>
    <s v="film &amp; video/science fiction"/>
    <m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x v="141"/>
    <b v="0"/>
    <n v="28"/>
    <b v="0"/>
    <s v="film &amp; video/science fiction"/>
    <m/>
    <n v="46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x v="142"/>
    <b v="0"/>
    <n v="1"/>
    <b v="0"/>
    <s v="film &amp; video/science fiction"/>
    <m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x v="143"/>
    <b v="0"/>
    <n v="0"/>
    <b v="0"/>
    <s v="film &amp; video/science fiction"/>
    <m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x v="144"/>
    <b v="0"/>
    <n v="37"/>
    <b v="0"/>
    <s v="film &amp; video/science fiction"/>
    <m/>
    <n v="5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x v="145"/>
    <b v="0"/>
    <n v="9"/>
    <b v="0"/>
    <s v="film &amp; video/science fiction"/>
    <m/>
    <n v="3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x v="146"/>
    <b v="0"/>
    <n v="3"/>
    <b v="0"/>
    <s v="film &amp; video/science fiction"/>
    <m/>
    <n v="38"/>
    <x v="0"/>
    <x v="2"/>
    <x v="146"/>
    <x v="146"/>
  </r>
  <r>
    <n v="147"/>
    <s v="Consumed (Static Air) (Canceled)"/>
    <s v="Film makers catch live footage beyond their wildest dreams."/>
    <x v="39"/>
    <x v="117"/>
    <x v="1"/>
    <s v="GB"/>
    <s v="GBP"/>
    <x v="147"/>
    <x v="147"/>
    <b v="0"/>
    <n v="0"/>
    <b v="0"/>
    <s v="film &amp; video/science fiction"/>
    <m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x v="148"/>
    <b v="0"/>
    <n v="2"/>
    <b v="0"/>
    <s v="film &amp; video/science fiction"/>
    <m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x v="149"/>
    <b v="0"/>
    <n v="6"/>
    <b v="0"/>
    <s v="film &amp; video/science fiction"/>
    <m/>
    <n v="15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x v="150"/>
    <b v="0"/>
    <n v="67"/>
    <b v="0"/>
    <s v="film &amp; video/science fiction"/>
    <m/>
    <n v="449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x v="151"/>
    <b v="0"/>
    <n v="5"/>
    <b v="0"/>
    <s v="film &amp; video/science fiction"/>
    <m/>
    <n v="2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s v="US"/>
    <s v="USD"/>
    <x v="152"/>
    <x v="152"/>
    <b v="0"/>
    <n v="2"/>
    <b v="0"/>
    <s v="film &amp; video/science fiction"/>
    <m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x v="153"/>
    <b v="0"/>
    <n v="10"/>
    <b v="0"/>
    <s v="film &amp; video/science fiction"/>
    <m/>
    <n v="35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x v="154"/>
    <b v="0"/>
    <n v="3"/>
    <b v="0"/>
    <s v="film &amp; video/science fiction"/>
    <m/>
    <n v="1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x v="155"/>
    <b v="0"/>
    <n v="4"/>
    <b v="0"/>
    <s v="film &amp; video/science fiction"/>
    <m/>
    <n v="20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x v="156"/>
    <b v="0"/>
    <n v="15"/>
    <b v="0"/>
    <s v="film &amp; video/science fiction"/>
    <m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x v="157"/>
    <b v="0"/>
    <n v="2"/>
    <b v="0"/>
    <s v="film &amp; video/science fiction"/>
    <m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x v="158"/>
    <b v="0"/>
    <n v="0"/>
    <b v="0"/>
    <s v="film &amp; video/science fiction"/>
    <m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x v="159"/>
    <b v="0"/>
    <n v="1"/>
    <b v="0"/>
    <s v="film &amp; video/science fiction"/>
    <m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x v="160"/>
    <b v="0"/>
    <n v="0"/>
    <b v="0"/>
    <s v="film &amp; video/drama"/>
    <m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x v="161"/>
    <b v="0"/>
    <n v="1"/>
    <b v="0"/>
    <s v="film &amp; video/drama"/>
    <m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x v="162"/>
    <b v="0"/>
    <n v="10"/>
    <b v="0"/>
    <s v="film &amp; video/drama"/>
    <m/>
    <n v="43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x v="163"/>
    <b v="0"/>
    <n v="0"/>
    <b v="0"/>
    <s v="film &amp; video/drama"/>
    <m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x v="164"/>
    <b v="0"/>
    <n v="7"/>
    <b v="0"/>
    <s v="film &amp; video/drama"/>
    <m/>
    <n v="91"/>
    <x v="0"/>
    <x v="3"/>
    <x v="164"/>
    <x v="164"/>
  </r>
  <r>
    <n v="165"/>
    <s v="NET"/>
    <s v="A teacher. A boy. The beach and a heatwave that drove them all insane."/>
    <x v="73"/>
    <x v="117"/>
    <x v="2"/>
    <s v="GB"/>
    <s v="GBP"/>
    <x v="165"/>
    <x v="165"/>
    <b v="0"/>
    <n v="0"/>
    <b v="0"/>
    <s v="film &amp; video/drama"/>
    <m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x v="166"/>
    <b v="0"/>
    <n v="1"/>
    <b v="0"/>
    <s v="film &amp; video/drama"/>
    <m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x v="167"/>
    <b v="0"/>
    <n v="2"/>
    <b v="0"/>
    <s v="film &amp; video/drama"/>
    <m/>
    <n v="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x v="168"/>
    <b v="0"/>
    <n v="3"/>
    <b v="0"/>
    <s v="film &amp; video/drama"/>
    <m/>
    <n v="108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x v="169"/>
    <b v="0"/>
    <n v="10"/>
    <b v="0"/>
    <s v="film &amp; video/drama"/>
    <m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x v="170"/>
    <b v="0"/>
    <n v="10"/>
    <b v="0"/>
    <s v="film &amp; video/drama"/>
    <m/>
    <n v="32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x v="171"/>
    <b v="0"/>
    <n v="1"/>
    <b v="0"/>
    <s v="film &amp; video/drama"/>
    <m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x v="172"/>
    <b v="0"/>
    <n v="0"/>
    <b v="0"/>
    <s v="film &amp; video/drama"/>
    <m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x v="173"/>
    <b v="0"/>
    <n v="0"/>
    <b v="0"/>
    <s v="film &amp; video/drama"/>
    <m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x v="174"/>
    <b v="0"/>
    <n v="0"/>
    <b v="0"/>
    <s v="film &amp; video/drama"/>
    <m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x v="175"/>
    <b v="0"/>
    <n v="26"/>
    <b v="0"/>
    <s v="film &amp; video/drama"/>
    <m/>
    <n v="49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x v="176"/>
    <b v="0"/>
    <n v="0"/>
    <b v="0"/>
    <s v="film &amp; video/drama"/>
    <m/>
    <e v="#DIV/0!"/>
    <x v="0"/>
    <x v="3"/>
    <x v="176"/>
    <x v="176"/>
  </r>
  <r>
    <n v="177"/>
    <s v="The Good Samaritan"/>
    <s v="I'm making a modern day version of the bible story &quot; The Good Samaritan&quot;"/>
    <x v="52"/>
    <x v="147"/>
    <x v="2"/>
    <s v="US"/>
    <s v="USD"/>
    <x v="177"/>
    <x v="177"/>
    <b v="0"/>
    <n v="7"/>
    <b v="0"/>
    <s v="film &amp; video/drama"/>
    <m/>
    <n v="25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x v="178"/>
    <b v="0"/>
    <n v="0"/>
    <b v="0"/>
    <s v="film &amp; video/drama"/>
    <m/>
    <e v="#DIV/0!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s v="US"/>
    <s v="USD"/>
    <x v="179"/>
    <x v="179"/>
    <b v="0"/>
    <n v="2"/>
    <b v="0"/>
    <s v="film &amp; video/drama"/>
    <m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x v="180"/>
    <b v="0"/>
    <n v="13"/>
    <b v="0"/>
    <s v="film &amp; video/drama"/>
    <m/>
    <n v="30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x v="181"/>
    <b v="0"/>
    <n v="4"/>
    <b v="0"/>
    <s v="film &amp; video/drama"/>
    <m/>
    <n v="180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x v="182"/>
    <b v="0"/>
    <n v="0"/>
    <b v="0"/>
    <s v="film &amp; video/drama"/>
    <m/>
    <e v="#DIV/0!"/>
    <x v="0"/>
    <x v="3"/>
    <x v="182"/>
    <x v="182"/>
  </r>
  <r>
    <n v="183"/>
    <s v="Three Little Words"/>
    <s v="Don't kill me until I meet my Dad"/>
    <x v="78"/>
    <x v="151"/>
    <x v="2"/>
    <s v="GB"/>
    <s v="GBP"/>
    <x v="183"/>
    <x v="183"/>
    <b v="0"/>
    <n v="12"/>
    <b v="0"/>
    <s v="film &amp; video/drama"/>
    <m/>
    <n v="373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b v="0"/>
    <n v="2"/>
    <b v="0"/>
    <s v="film &amp; video/drama"/>
    <m/>
    <n v="25"/>
    <x v="0"/>
    <x v="3"/>
    <x v="184"/>
    <x v="184"/>
  </r>
  <r>
    <n v="185"/>
    <s v="BLANK Short Movie"/>
    <s v="Love has no boundaries!"/>
    <x v="79"/>
    <x v="153"/>
    <x v="2"/>
    <s v="NO"/>
    <s v="NOK"/>
    <x v="185"/>
    <x v="185"/>
    <b v="0"/>
    <n v="10"/>
    <b v="0"/>
    <s v="film &amp; video/drama"/>
    <m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x v="186"/>
    <b v="0"/>
    <n v="0"/>
    <b v="0"/>
    <s v="film &amp; video/drama"/>
    <m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x v="187"/>
    <b v="0"/>
    <n v="5"/>
    <b v="0"/>
    <s v="film &amp; video/drama"/>
    <m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x v="188"/>
    <b v="0"/>
    <n v="0"/>
    <b v="0"/>
    <s v="film &amp; video/drama"/>
    <m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x v="189"/>
    <b v="0"/>
    <n v="5"/>
    <b v="0"/>
    <s v="film &amp; video/drama"/>
    <m/>
    <n v="69"/>
    <x v="0"/>
    <x v="3"/>
    <x v="189"/>
    <x v="189"/>
  </r>
  <r>
    <n v="190"/>
    <s v="REGIONRAT, the movie"/>
    <s v="Because hope can be a 4 letter word"/>
    <x v="14"/>
    <x v="155"/>
    <x v="2"/>
    <s v="US"/>
    <s v="USD"/>
    <x v="190"/>
    <x v="190"/>
    <b v="0"/>
    <n v="1"/>
    <b v="0"/>
    <s v="film &amp; video/drama"/>
    <m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x v="191"/>
    <b v="0"/>
    <n v="3"/>
    <b v="0"/>
    <s v="film &amp; video/drama"/>
    <m/>
    <n v="8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x v="192"/>
    <b v="0"/>
    <n v="3"/>
    <b v="0"/>
    <s v="film &amp; video/drama"/>
    <m/>
    <n v="5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x v="193"/>
    <b v="0"/>
    <n v="0"/>
    <b v="0"/>
    <s v="film &amp; video/drama"/>
    <m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x v="194"/>
    <b v="0"/>
    <n v="3"/>
    <b v="0"/>
    <s v="film &amp; video/drama"/>
    <m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x v="195"/>
    <b v="0"/>
    <n v="0"/>
    <b v="0"/>
    <s v="film &amp; video/drama"/>
    <m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x v="196"/>
    <b v="0"/>
    <n v="19"/>
    <b v="0"/>
    <s v="film &amp; video/drama"/>
    <m/>
    <n v="77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b v="0"/>
    <n v="8"/>
    <b v="0"/>
    <s v="film &amp; video/drama"/>
    <m/>
    <n v="32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x v="198"/>
    <b v="0"/>
    <n v="6"/>
    <b v="0"/>
    <s v="film &amp; video/drama"/>
    <m/>
    <n v="46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x v="199"/>
    <b v="0"/>
    <n v="0"/>
    <b v="0"/>
    <s v="film &amp; video/drama"/>
    <m/>
    <e v="#DIV/0!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s v="US"/>
    <s v="USD"/>
    <x v="200"/>
    <x v="200"/>
    <b v="0"/>
    <n v="18"/>
    <b v="0"/>
    <s v="film &amp; video/drama"/>
    <m/>
    <n v="8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x v="201"/>
    <b v="0"/>
    <n v="7"/>
    <b v="0"/>
    <s v="film &amp; video/drama"/>
    <m/>
    <n v="54"/>
    <x v="0"/>
    <x v="3"/>
    <x v="201"/>
    <x v="201"/>
  </r>
  <r>
    <n v="202"/>
    <s v="Modern Gangsters"/>
    <s v="new web series created by jonney terry"/>
    <x v="12"/>
    <x v="117"/>
    <x v="2"/>
    <s v="US"/>
    <s v="USD"/>
    <x v="202"/>
    <x v="202"/>
    <b v="0"/>
    <n v="0"/>
    <b v="0"/>
    <s v="film &amp; video/drama"/>
    <m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x v="203"/>
    <b v="0"/>
    <n v="8"/>
    <b v="0"/>
    <s v="film &amp; video/drama"/>
    <m/>
    <n v="93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x v="204"/>
    <b v="0"/>
    <n v="1293"/>
    <b v="0"/>
    <s v="film &amp; video/drama"/>
    <m/>
    <n v="117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x v="205"/>
    <b v="0"/>
    <n v="17"/>
    <b v="0"/>
    <s v="film &amp; video/drama"/>
    <m/>
    <n v="76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s v="US"/>
    <s v="USD"/>
    <x v="206"/>
    <x v="206"/>
    <b v="0"/>
    <n v="0"/>
    <b v="0"/>
    <s v="film &amp; video/drama"/>
    <m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x v="207"/>
    <b v="0"/>
    <n v="13"/>
    <b v="0"/>
    <s v="film &amp; video/drama"/>
    <m/>
    <n v="163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x v="208"/>
    <b v="0"/>
    <n v="0"/>
    <b v="0"/>
    <s v="film &amp; video/drama"/>
    <m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b v="0"/>
    <n v="0"/>
    <b v="0"/>
    <s v="film &amp; video/drama"/>
    <m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x v="210"/>
    <b v="0"/>
    <n v="33"/>
    <b v="0"/>
    <s v="film &amp; video/drama"/>
    <m/>
    <n v="91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x v="211"/>
    <b v="0"/>
    <n v="12"/>
    <b v="0"/>
    <s v="film &amp; video/drama"/>
    <m/>
    <n v="185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x v="212"/>
    <b v="0"/>
    <n v="1"/>
    <b v="0"/>
    <s v="film &amp; video/drama"/>
    <m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x v="213"/>
    <b v="0"/>
    <n v="1"/>
    <b v="0"/>
    <s v="film &amp; video/drama"/>
    <m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x v="214"/>
    <b v="0"/>
    <n v="1"/>
    <b v="0"/>
    <s v="film &amp; video/drama"/>
    <m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x v="215"/>
    <b v="0"/>
    <n v="1"/>
    <b v="0"/>
    <s v="film &amp; video/drama"/>
    <m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x v="216"/>
    <b v="0"/>
    <n v="84"/>
    <b v="0"/>
    <s v="film &amp; video/drama"/>
    <m/>
    <n v="331"/>
    <x v="0"/>
    <x v="3"/>
    <x v="216"/>
    <x v="216"/>
  </r>
  <r>
    <n v="217"/>
    <s v="Bitch"/>
    <s v="A roadmovie by paw"/>
    <x v="57"/>
    <x v="172"/>
    <x v="2"/>
    <s v="SE"/>
    <s v="SEK"/>
    <x v="217"/>
    <x v="217"/>
    <b v="0"/>
    <n v="38"/>
    <b v="0"/>
    <s v="film &amp; video/drama"/>
    <m/>
    <n v="31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x v="218"/>
    <b v="0"/>
    <n v="1"/>
    <b v="0"/>
    <s v="film &amp; video/drama"/>
    <m/>
    <n v="100"/>
    <x v="0"/>
    <x v="3"/>
    <x v="218"/>
    <x v="218"/>
  </r>
  <r>
    <n v="219"/>
    <s v="True Colors"/>
    <s v="An hour-long pilot about a group of suburban LGBT teens coming of age in the early 90's."/>
    <x v="63"/>
    <x v="174"/>
    <x v="2"/>
    <s v="US"/>
    <s v="USD"/>
    <x v="219"/>
    <x v="219"/>
    <b v="0"/>
    <n v="76"/>
    <b v="0"/>
    <s v="film &amp; video/drama"/>
    <m/>
    <n v="115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x v="220"/>
    <b v="0"/>
    <n v="3"/>
    <b v="0"/>
    <s v="film &amp; video/drama"/>
    <m/>
    <n v="120"/>
    <x v="0"/>
    <x v="3"/>
    <x v="220"/>
    <x v="220"/>
  </r>
  <r>
    <n v="221"/>
    <s v="Archetypes"/>
    <s v="Film about Schizophrenia with Surreal Twists!"/>
    <x v="63"/>
    <x v="117"/>
    <x v="2"/>
    <s v="US"/>
    <s v="USD"/>
    <x v="221"/>
    <x v="221"/>
    <b v="0"/>
    <n v="0"/>
    <b v="0"/>
    <s v="film &amp; video/drama"/>
    <m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x v="222"/>
    <b v="0"/>
    <n v="2"/>
    <b v="0"/>
    <s v="film &amp; video/drama"/>
    <m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x v="223"/>
    <b v="0"/>
    <n v="0"/>
    <b v="0"/>
    <s v="film &amp; video/drama"/>
    <m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b v="0"/>
    <n v="0"/>
    <b v="0"/>
    <s v="film &amp; video/drama"/>
    <m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x v="225"/>
    <b v="0"/>
    <n v="0"/>
    <b v="0"/>
    <s v="film &amp; video/drama"/>
    <m/>
    <e v="#DIV/0!"/>
    <x v="0"/>
    <x v="3"/>
    <x v="225"/>
    <x v="225"/>
  </r>
  <r>
    <n v="226"/>
    <s v="MAGGIE Film"/>
    <s v="A TRUE STORY OF DOMESTIC VILOLENCE THAT SEEKS TO OFFER THE VIEWER OUTLEST OF SUPPORT."/>
    <x v="88"/>
    <x v="156"/>
    <x v="2"/>
    <s v="GB"/>
    <s v="GBP"/>
    <x v="226"/>
    <x v="226"/>
    <b v="0"/>
    <n v="2"/>
    <b v="0"/>
    <s v="film &amp; video/drama"/>
    <m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x v="227"/>
    <b v="0"/>
    <n v="0"/>
    <b v="0"/>
    <s v="film &amp; video/drama"/>
    <m/>
    <e v="#DIV/0!"/>
    <x v="0"/>
    <x v="3"/>
    <x v="227"/>
    <x v="227"/>
  </r>
  <r>
    <n v="228"/>
    <s v="Facets of a Geek life"/>
    <s v="I am making a film from one one of my books called facets of a Geek life."/>
    <x v="6"/>
    <x v="117"/>
    <x v="2"/>
    <s v="GB"/>
    <s v="GBP"/>
    <x v="228"/>
    <x v="228"/>
    <b v="0"/>
    <n v="0"/>
    <b v="0"/>
    <s v="film &amp; video/drama"/>
    <m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x v="229"/>
    <b v="0"/>
    <n v="0"/>
    <b v="0"/>
    <s v="film &amp; video/drama"/>
    <m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x v="230"/>
    <b v="0"/>
    <n v="2"/>
    <b v="0"/>
    <s v="film &amp; video/drama"/>
    <m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x v="231"/>
    <b v="0"/>
    <n v="0"/>
    <b v="0"/>
    <s v="film &amp; video/drama"/>
    <m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x v="232"/>
    <b v="0"/>
    <n v="7"/>
    <b v="0"/>
    <s v="film &amp; video/drama"/>
    <m/>
    <n v="15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x v="233"/>
    <b v="0"/>
    <n v="0"/>
    <b v="0"/>
    <s v="film &amp; video/drama"/>
    <m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x v="234"/>
    <b v="0"/>
    <n v="5"/>
    <b v="0"/>
    <s v="film &amp; video/drama"/>
    <m/>
    <n v="80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x v="235"/>
    <b v="0"/>
    <n v="0"/>
    <b v="0"/>
    <s v="film &amp; video/drama"/>
    <m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x v="236"/>
    <b v="0"/>
    <n v="0"/>
    <b v="0"/>
    <s v="film &amp; video/drama"/>
    <m/>
    <e v="#DIV/0!"/>
    <x v="0"/>
    <x v="3"/>
    <x v="236"/>
    <x v="236"/>
  </r>
  <r>
    <n v="237"/>
    <s v="Making The Choice"/>
    <s v="Making The Choice is a christian short film series."/>
    <x v="36"/>
    <x v="155"/>
    <x v="2"/>
    <s v="US"/>
    <s v="USD"/>
    <x v="237"/>
    <x v="237"/>
    <b v="0"/>
    <n v="1"/>
    <b v="0"/>
    <s v="film &amp; video/drama"/>
    <m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x v="238"/>
    <b v="0"/>
    <n v="0"/>
    <b v="0"/>
    <s v="film &amp; video/drama"/>
    <m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x v="239"/>
    <b v="0"/>
    <n v="5"/>
    <b v="0"/>
    <s v="film &amp; video/drama"/>
    <m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b v="1"/>
    <n v="137"/>
    <b v="1"/>
    <s v="film &amp; video/documentary"/>
    <m/>
    <n v="117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x v="241"/>
    <b v="1"/>
    <n v="376"/>
    <b v="1"/>
    <s v="film &amp; video/documentary"/>
    <m/>
    <n v="109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x v="242"/>
    <b v="1"/>
    <n v="202"/>
    <b v="1"/>
    <s v="film &amp; video/documentary"/>
    <m/>
    <n v="73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x v="243"/>
    <b v="1"/>
    <n v="328"/>
    <b v="1"/>
    <s v="film &amp; video/documentary"/>
    <m/>
    <n v="78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b v="1"/>
    <n v="84"/>
    <b v="1"/>
    <s v="film &amp; video/documentary"/>
    <m/>
    <n v="4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b v="1"/>
    <n v="96"/>
    <b v="1"/>
    <s v="film &amp; video/documentary"/>
    <m/>
    <n v="54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x v="246"/>
    <b v="1"/>
    <n v="223"/>
    <b v="1"/>
    <s v="film &amp; video/documentary"/>
    <m/>
    <n v="6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x v="247"/>
    <b v="1"/>
    <n v="62"/>
    <b v="1"/>
    <s v="film &amp; video/documentary"/>
    <m/>
    <n v="10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x v="248"/>
    <b v="1"/>
    <n v="146"/>
    <b v="1"/>
    <s v="film &amp; video/documentary"/>
    <m/>
    <n v="589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b v="1"/>
    <n v="235"/>
    <b v="1"/>
    <s v="film &amp; video/documentary"/>
    <m/>
    <n v="48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x v="250"/>
    <b v="1"/>
    <n v="437"/>
    <b v="1"/>
    <s v="film &amp; video/documentary"/>
    <m/>
    <n v="7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x v="251"/>
    <b v="1"/>
    <n v="77"/>
    <b v="1"/>
    <s v="film &amp; video/documentary"/>
    <m/>
    <n v="57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x v="252"/>
    <b v="1"/>
    <n v="108"/>
    <b v="1"/>
    <s v="film &amp; video/documentary"/>
    <m/>
    <n v="8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b v="1"/>
    <n v="7"/>
    <b v="1"/>
    <s v="film &amp; video/documentary"/>
    <m/>
    <n v="21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x v="254"/>
    <b v="1"/>
    <n v="314"/>
    <b v="1"/>
    <s v="film &amp; video/documentary"/>
    <m/>
    <n v="89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x v="255"/>
    <b v="1"/>
    <n v="188"/>
    <b v="1"/>
    <s v="film &amp; video/documentary"/>
    <m/>
    <n v="45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x v="256"/>
    <b v="1"/>
    <n v="275"/>
    <b v="1"/>
    <s v="film &amp; video/documentary"/>
    <m/>
    <n v="6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x v="257"/>
    <b v="1"/>
    <n v="560"/>
    <b v="1"/>
    <s v="film &amp; video/documentary"/>
    <m/>
    <n v="6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x v="258"/>
    <b v="1"/>
    <n v="688"/>
    <b v="1"/>
    <s v="film &amp; video/documentary"/>
    <m/>
    <n v="83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x v="259"/>
    <b v="1"/>
    <n v="942"/>
    <b v="1"/>
    <s v="film &amp; video/documentary"/>
    <m/>
    <n v="1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x v="260"/>
    <b v="1"/>
    <n v="88"/>
    <b v="1"/>
    <s v="film &amp; video/documentary"/>
    <m/>
    <n v="120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s v="US"/>
    <s v="USD"/>
    <x v="261"/>
    <x v="261"/>
    <b v="1"/>
    <n v="220"/>
    <b v="1"/>
    <s v="film &amp; video/documentary"/>
    <m/>
    <n v="97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s v="US"/>
    <s v="USD"/>
    <x v="262"/>
    <x v="262"/>
    <b v="1"/>
    <n v="145"/>
    <b v="1"/>
    <s v="film &amp; video/documentary"/>
    <m/>
    <n v="41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x v="263"/>
    <b v="1"/>
    <n v="963"/>
    <b v="1"/>
    <s v="film &amp; video/documentary"/>
    <m/>
    <n v="30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x v="264"/>
    <b v="1"/>
    <n v="91"/>
    <b v="1"/>
    <s v="film &amp; video/documentary"/>
    <m/>
    <n v="64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b v="1"/>
    <n v="58"/>
    <b v="1"/>
    <s v="film &amp; video/documentary"/>
    <m/>
    <n v="95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b v="1"/>
    <n v="36"/>
    <b v="1"/>
    <s v="film &amp; video/documentary"/>
    <m/>
    <n v="40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x v="267"/>
    <b v="1"/>
    <n v="165"/>
    <b v="1"/>
    <s v="film &amp; video/documentary"/>
    <m/>
    <n v="7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x v="268"/>
    <b v="1"/>
    <n v="111"/>
    <b v="1"/>
    <s v="film &amp; video/documentary"/>
    <m/>
    <n v="5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x v="269"/>
    <b v="1"/>
    <n v="1596"/>
    <b v="1"/>
    <s v="film &amp; video/documentary"/>
    <m/>
    <n v="9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x v="270"/>
    <b v="1"/>
    <n v="61"/>
    <b v="1"/>
    <s v="film &amp; video/documentary"/>
    <m/>
    <n v="57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x v="271"/>
    <b v="1"/>
    <n v="287"/>
    <b v="1"/>
    <s v="film &amp; video/documentary"/>
    <m/>
    <n v="109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x v="272"/>
    <b v="1"/>
    <n v="65"/>
    <b v="1"/>
    <s v="film &amp; video/documentary"/>
    <m/>
    <n v="81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x v="273"/>
    <b v="1"/>
    <n v="118"/>
    <b v="1"/>
    <s v="film &amp; video/documentary"/>
    <m/>
    <n v="45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x v="274"/>
    <b v="1"/>
    <n v="113"/>
    <b v="1"/>
    <s v="film &amp; video/documentary"/>
    <m/>
    <n v="55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x v="275"/>
    <b v="1"/>
    <n v="332"/>
    <b v="1"/>
    <s v="film &amp; video/documentary"/>
    <m/>
    <n v="65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x v="276"/>
    <b v="1"/>
    <n v="62"/>
    <b v="1"/>
    <s v="film &amp; video/documentary"/>
    <m/>
    <n v="95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x v="277"/>
    <b v="1"/>
    <n v="951"/>
    <b v="1"/>
    <s v="film &amp; video/documentary"/>
    <m/>
    <n v="75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x v="278"/>
    <b v="1"/>
    <n v="415"/>
    <b v="1"/>
    <s v="film &amp; video/documentary"/>
    <m/>
    <n v="97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x v="279"/>
    <b v="1"/>
    <n v="305"/>
    <b v="1"/>
    <s v="film &amp; video/documentary"/>
    <m/>
    <n v="87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x v="280"/>
    <b v="1"/>
    <n v="2139"/>
    <b v="1"/>
    <s v="film &amp; video/documentary"/>
    <m/>
    <n v="54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x v="281"/>
    <b v="1"/>
    <n v="79"/>
    <b v="1"/>
    <s v="film &amp; video/documentary"/>
    <m/>
    <n v="83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x v="282"/>
    <b v="1"/>
    <n v="179"/>
    <b v="1"/>
    <s v="film &amp; video/documentary"/>
    <m/>
    <n v="254"/>
    <x v="0"/>
    <x v="4"/>
    <x v="282"/>
    <x v="282"/>
  </r>
  <r>
    <n v="283"/>
    <s v="SOLE SURVIVOR"/>
    <s v="What is the impact of survivorship on the human condition?"/>
    <x v="102"/>
    <x v="221"/>
    <x v="0"/>
    <s v="US"/>
    <s v="USD"/>
    <x v="283"/>
    <x v="283"/>
    <b v="1"/>
    <n v="202"/>
    <b v="1"/>
    <s v="film &amp; video/documentary"/>
    <m/>
    <n v="101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x v="284"/>
    <b v="1"/>
    <n v="760"/>
    <b v="1"/>
    <s v="film &amp; video/documentary"/>
    <m/>
    <n v="55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x v="285"/>
    <b v="1"/>
    <n v="563"/>
    <b v="1"/>
    <s v="film &amp; video/documentary"/>
    <m/>
    <n v="56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x v="286"/>
    <b v="1"/>
    <n v="135"/>
    <b v="1"/>
    <s v="film &amp; video/documentary"/>
    <m/>
    <n v="121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s v="US"/>
    <s v="USD"/>
    <x v="287"/>
    <x v="287"/>
    <b v="1"/>
    <n v="290"/>
    <b v="1"/>
    <s v="film &amp; video/documentary"/>
    <m/>
    <n v="91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x v="288"/>
    <b v="1"/>
    <n v="447"/>
    <b v="1"/>
    <s v="film &amp; video/documentary"/>
    <m/>
    <n v="11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x v="289"/>
    <b v="1"/>
    <n v="232"/>
    <b v="1"/>
    <s v="film &amp; video/documentary"/>
    <m/>
    <n v="67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x v="290"/>
    <b v="1"/>
    <n v="168"/>
    <b v="1"/>
    <s v="film &amp; video/documentary"/>
    <m/>
    <n v="2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x v="291"/>
    <b v="1"/>
    <n v="128"/>
    <b v="1"/>
    <s v="film &amp; video/documentary"/>
    <m/>
    <n v="46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x v="292"/>
    <b v="1"/>
    <n v="493"/>
    <b v="1"/>
    <s v="film &amp; video/documentary"/>
    <m/>
    <n v="15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x v="293"/>
    <b v="1"/>
    <n v="131"/>
    <b v="1"/>
    <s v="film &amp; video/documentary"/>
    <m/>
    <n v="201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b v="1"/>
    <n v="50"/>
    <b v="1"/>
    <s v="film &amp; video/documentary"/>
    <m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b v="1"/>
    <n v="665"/>
    <b v="1"/>
    <s v="film &amp; video/documentary"/>
    <m/>
    <n v="100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x v="296"/>
    <b v="1"/>
    <n v="129"/>
    <b v="1"/>
    <s v="film &amp; video/documentary"/>
    <m/>
    <n v="230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x v="297"/>
    <b v="1"/>
    <n v="142"/>
    <b v="1"/>
    <s v="film &amp; video/documentary"/>
    <m/>
    <n v="141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s v="US"/>
    <s v="USD"/>
    <x v="298"/>
    <x v="298"/>
    <b v="1"/>
    <n v="2436"/>
    <b v="1"/>
    <s v="film &amp; video/documentary"/>
    <m/>
    <n v="56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x v="299"/>
    <b v="1"/>
    <n v="244"/>
    <b v="1"/>
    <s v="film &amp; video/documentary"/>
    <m/>
    <n v="73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x v="300"/>
    <b v="1"/>
    <n v="298"/>
    <b v="1"/>
    <s v="film &amp; video/documentary"/>
    <m/>
    <n v="85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x v="301"/>
    <b v="1"/>
    <n v="251"/>
    <b v="1"/>
    <s v="film &amp; video/documentary"/>
    <m/>
    <n v="61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b v="1"/>
    <n v="108"/>
    <b v="1"/>
    <s v="film &amp; video/documentary"/>
    <m/>
    <n v="9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x v="303"/>
    <b v="1"/>
    <n v="82"/>
    <b v="1"/>
    <s v="film &amp; video/documentary"/>
    <m/>
    <n v="50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x v="304"/>
    <b v="1"/>
    <n v="74"/>
    <b v="1"/>
    <s v="film &amp; video/documentary"/>
    <m/>
    <n v="106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s v="US"/>
    <s v="USD"/>
    <x v="305"/>
    <x v="305"/>
    <b v="1"/>
    <n v="189"/>
    <b v="1"/>
    <s v="film &amp; video/documentary"/>
    <m/>
    <n v="51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x v="306"/>
    <b v="1"/>
    <n v="80"/>
    <b v="1"/>
    <s v="film &amp; video/documentary"/>
    <m/>
    <n v="36"/>
    <x v="0"/>
    <x v="4"/>
    <x v="306"/>
    <x v="306"/>
  </r>
  <r>
    <n v="307"/>
    <s v="Grammar Revolution"/>
    <s v="Why is grammar important?"/>
    <x v="29"/>
    <x v="244"/>
    <x v="0"/>
    <s v="US"/>
    <s v="USD"/>
    <x v="307"/>
    <x v="307"/>
    <b v="1"/>
    <n v="576"/>
    <b v="1"/>
    <s v="film &amp; video/documentary"/>
    <m/>
    <n v="4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x v="308"/>
    <b v="1"/>
    <n v="202"/>
    <b v="1"/>
    <s v="film &amp; video/documentary"/>
    <m/>
    <n v="62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x v="309"/>
    <b v="1"/>
    <n v="238"/>
    <b v="1"/>
    <s v="film &amp; video/documentary"/>
    <m/>
    <n v="89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x v="310"/>
    <b v="1"/>
    <n v="36"/>
    <b v="1"/>
    <s v="film &amp; video/documentary"/>
    <m/>
    <n v="28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x v="311"/>
    <b v="1"/>
    <n v="150"/>
    <b v="1"/>
    <s v="film &amp; video/documentary"/>
    <m/>
    <n v="138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x v="312"/>
    <b v="1"/>
    <n v="146"/>
    <b v="1"/>
    <s v="film &amp; video/documentary"/>
    <m/>
    <n v="61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b v="1"/>
    <n v="222"/>
    <b v="1"/>
    <s v="film &amp; video/documentary"/>
    <m/>
    <n v="80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x v="314"/>
    <b v="1"/>
    <n v="120"/>
    <b v="1"/>
    <s v="film &amp; video/documentary"/>
    <m/>
    <n v="32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x v="315"/>
    <b v="1"/>
    <n v="126"/>
    <b v="1"/>
    <s v="film &amp; video/documentary"/>
    <m/>
    <n v="200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x v="316"/>
    <b v="1"/>
    <n v="158"/>
    <b v="1"/>
    <s v="film &amp; video/documentary"/>
    <m/>
    <n v="108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x v="317"/>
    <b v="1"/>
    <n v="316"/>
    <b v="1"/>
    <s v="film &amp; video/documentary"/>
    <m/>
    <n v="95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x v="318"/>
    <b v="1"/>
    <n v="284"/>
    <b v="1"/>
    <s v="film &amp; video/documentary"/>
    <m/>
    <n v="49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b v="1"/>
    <n v="51"/>
    <b v="1"/>
    <s v="film &amp; video/documentary"/>
    <m/>
    <n v="110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x v="320"/>
    <b v="1"/>
    <n v="158"/>
    <b v="1"/>
    <s v="film &amp; video/documentary"/>
    <m/>
    <n v="134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x v="321"/>
    <b v="1"/>
    <n v="337"/>
    <b v="1"/>
    <s v="film &amp; video/documentary"/>
    <m/>
    <n v="106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x v="322"/>
    <b v="1"/>
    <n v="186"/>
    <b v="1"/>
    <s v="film &amp; video/documentary"/>
    <m/>
    <n v="145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x v="323"/>
    <b v="1"/>
    <n v="58"/>
    <b v="1"/>
    <s v="film &amp; video/documentary"/>
    <m/>
    <n v="114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x v="324"/>
    <b v="1"/>
    <n v="82"/>
    <b v="1"/>
    <s v="film &amp; video/documentary"/>
    <m/>
    <n v="105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x v="325"/>
    <b v="1"/>
    <n v="736"/>
    <b v="1"/>
    <s v="film &amp; video/documentary"/>
    <m/>
    <n v="70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x v="326"/>
    <b v="1"/>
    <n v="1151"/>
    <b v="1"/>
    <s v="film &amp; video/documentary"/>
    <m/>
    <n v="147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x v="327"/>
    <b v="1"/>
    <n v="34"/>
    <b v="1"/>
    <s v="film &amp; video/documentary"/>
    <m/>
    <n v="160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x v="328"/>
    <b v="1"/>
    <n v="498"/>
    <b v="1"/>
    <s v="film &amp; video/documentary"/>
    <m/>
    <n v="156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x v="329"/>
    <b v="1"/>
    <n v="167"/>
    <b v="1"/>
    <s v="film &amp; video/documentary"/>
    <m/>
    <n v="6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x v="330"/>
    <b v="1"/>
    <n v="340"/>
    <b v="1"/>
    <s v="film &amp; video/documentary"/>
    <m/>
    <n v="104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x v="331"/>
    <b v="1"/>
    <n v="438"/>
    <b v="1"/>
    <s v="film &amp; video/documentary"/>
    <m/>
    <n v="97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x v="332"/>
    <b v="1"/>
    <n v="555"/>
    <b v="1"/>
    <s v="film &amp; video/documentary"/>
    <m/>
    <n v="20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x v="333"/>
    <b v="1"/>
    <n v="266"/>
    <b v="1"/>
    <s v="film &amp; video/documentary"/>
    <m/>
    <n v="18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x v="334"/>
    <b v="1"/>
    <n v="69"/>
    <b v="1"/>
    <s v="film &amp; video/documentary"/>
    <m/>
    <n v="14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x v="335"/>
    <b v="1"/>
    <n v="80"/>
    <b v="1"/>
    <s v="film &amp; video/documentary"/>
    <m/>
    <n v="10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x v="336"/>
    <b v="1"/>
    <n v="493"/>
    <b v="1"/>
    <s v="film &amp; video/documentary"/>
    <m/>
    <n v="59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x v="337"/>
    <b v="1"/>
    <n v="31"/>
    <b v="1"/>
    <s v="film &amp; video/documentary"/>
    <m/>
    <n v="97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x v="338"/>
    <b v="1"/>
    <n v="236"/>
    <b v="1"/>
    <s v="film &amp; video/documentary"/>
    <m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x v="339"/>
    <b v="1"/>
    <n v="89"/>
    <b v="1"/>
    <s v="film &amp; video/documentary"/>
    <m/>
    <n v="72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x v="340"/>
    <b v="1"/>
    <n v="299"/>
    <b v="1"/>
    <s v="film &amp; video/documentary"/>
    <m/>
    <n v="146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x v="341"/>
    <b v="1"/>
    <n v="55"/>
    <b v="1"/>
    <s v="film &amp; video/documentary"/>
    <m/>
    <n v="67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x v="342"/>
    <b v="1"/>
    <n v="325"/>
    <b v="1"/>
    <s v="film &amp; video/documentary"/>
    <m/>
    <n v="169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x v="343"/>
    <b v="1"/>
    <n v="524"/>
    <b v="1"/>
    <s v="film &amp; video/documentary"/>
    <m/>
    <n v="58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x v="344"/>
    <b v="1"/>
    <n v="285"/>
    <b v="1"/>
    <s v="film &amp; video/documentary"/>
    <m/>
    <n v="11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x v="345"/>
    <b v="1"/>
    <n v="179"/>
    <b v="1"/>
    <s v="film &amp; video/documentary"/>
    <m/>
    <n v="99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x v="346"/>
    <b v="1"/>
    <n v="188"/>
    <b v="1"/>
    <s v="film &amp; video/documentary"/>
    <m/>
    <n v="90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x v="347"/>
    <b v="1"/>
    <n v="379"/>
    <b v="1"/>
    <s v="film &amp; video/documentary"/>
    <m/>
    <n v="11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x v="348"/>
    <b v="1"/>
    <n v="119"/>
    <b v="1"/>
    <s v="film &amp; video/documentary"/>
    <m/>
    <n v="86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x v="349"/>
    <b v="1"/>
    <n v="167"/>
    <b v="1"/>
    <s v="film &amp; video/documentary"/>
    <m/>
    <n v="7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x v="350"/>
    <b v="1"/>
    <n v="221"/>
    <b v="1"/>
    <s v="film &amp; video/documentary"/>
    <m/>
    <n v="12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x v="351"/>
    <b v="1"/>
    <n v="964"/>
    <b v="1"/>
    <s v="film &amp; video/documentary"/>
    <m/>
    <n v="44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x v="352"/>
    <b v="1"/>
    <n v="286"/>
    <b v="1"/>
    <s v="film &amp; video/documentary"/>
    <m/>
    <n v="40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x v="353"/>
    <b v="1"/>
    <n v="613"/>
    <b v="1"/>
    <s v="film &amp; video/documentary"/>
    <m/>
    <n v="103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x v="354"/>
    <b v="1"/>
    <n v="29"/>
    <b v="1"/>
    <s v="film &amp; video/documentary"/>
    <m/>
    <n v="125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s v="US"/>
    <s v="USD"/>
    <x v="355"/>
    <x v="355"/>
    <b v="1"/>
    <n v="165"/>
    <b v="1"/>
    <s v="film &amp; video/documentary"/>
    <m/>
    <n v="246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s v="US"/>
    <s v="USD"/>
    <x v="356"/>
    <x v="356"/>
    <b v="1"/>
    <n v="97"/>
    <b v="1"/>
    <s v="film &amp; video/documentary"/>
    <m/>
    <n v="79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x v="357"/>
    <b v="1"/>
    <n v="303"/>
    <b v="1"/>
    <s v="film &amp; video/documentary"/>
    <m/>
    <n v="8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x v="358"/>
    <b v="1"/>
    <n v="267"/>
    <b v="1"/>
    <s v="film &amp; video/documentary"/>
    <m/>
    <n v="193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x v="359"/>
    <b v="1"/>
    <n v="302"/>
    <b v="1"/>
    <s v="film &amp; video/documentary"/>
    <m/>
    <n v="84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x v="360"/>
    <b v="0"/>
    <n v="87"/>
    <b v="1"/>
    <s v="film &amp; video/documentary"/>
    <m/>
    <n v="139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x v="361"/>
    <b v="0"/>
    <n v="354"/>
    <b v="1"/>
    <s v="film &amp; video/documentary"/>
    <m/>
    <n v="109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x v="362"/>
    <b v="0"/>
    <n v="86"/>
    <b v="1"/>
    <s v="film &amp; video/documentary"/>
    <m/>
    <n v="139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b v="0"/>
    <n v="26"/>
    <b v="1"/>
    <s v="film &amp; video/documentary"/>
    <m/>
    <n v="34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x v="364"/>
    <b v="0"/>
    <n v="113"/>
    <b v="1"/>
    <s v="film &amp; video/documentary"/>
    <m/>
    <n v="6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x v="365"/>
    <b v="0"/>
    <n v="65"/>
    <b v="1"/>
    <s v="film &amp; video/documentary"/>
    <m/>
    <n v="239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x v="366"/>
    <b v="0"/>
    <n v="134"/>
    <b v="1"/>
    <s v="film &amp; video/documentary"/>
    <m/>
    <n v="287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x v="367"/>
    <b v="0"/>
    <n v="119"/>
    <b v="1"/>
    <s v="film &amp; video/documentary"/>
    <m/>
    <n v="8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x v="368"/>
    <b v="0"/>
    <n v="159"/>
    <b v="1"/>
    <s v="film &amp; video/documentary"/>
    <m/>
    <n v="81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x v="369"/>
    <b v="0"/>
    <n v="167"/>
    <b v="1"/>
    <s v="film &amp; video/documentary"/>
    <m/>
    <n v="42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x v="370"/>
    <b v="0"/>
    <n v="43"/>
    <b v="1"/>
    <s v="film &amp; video/documentary"/>
    <m/>
    <n v="709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x v="371"/>
    <b v="0"/>
    <n v="1062"/>
    <b v="1"/>
    <s v="film &amp; video/documentary"/>
    <m/>
    <n v="161"/>
    <x v="0"/>
    <x v="4"/>
    <x v="371"/>
    <x v="371"/>
  </r>
  <r>
    <n v="372"/>
    <s v="Wild Equus"/>
    <s v="A short documentary exploring the uses of 'Natural Horsemanship' across Europe"/>
    <x v="43"/>
    <x v="308"/>
    <x v="0"/>
    <s v="GB"/>
    <s v="GBP"/>
    <x v="372"/>
    <x v="372"/>
    <b v="0"/>
    <n v="9"/>
    <b v="1"/>
    <s v="film &amp; video/documentary"/>
    <m/>
    <n v="41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x v="373"/>
    <b v="0"/>
    <n v="89"/>
    <b v="1"/>
    <s v="film &amp; video/documentary"/>
    <m/>
    <n v="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x v="374"/>
    <b v="0"/>
    <n v="174"/>
    <b v="1"/>
    <s v="film &amp; video/documentary"/>
    <m/>
    <n v="4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x v="375"/>
    <b v="0"/>
    <n v="14"/>
    <b v="1"/>
    <s v="film &amp; video/documentary"/>
    <m/>
    <n v="42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x v="376"/>
    <b v="0"/>
    <n v="48"/>
    <b v="1"/>
    <s v="film &amp; video/documentary"/>
    <m/>
    <n v="54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x v="377"/>
    <b v="0"/>
    <n v="133"/>
    <b v="1"/>
    <s v="film &amp; video/documentary"/>
    <m/>
    <n v="10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b v="0"/>
    <n v="83"/>
    <b v="1"/>
    <s v="film &amp; video/documentary"/>
    <m/>
    <n v="40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x v="379"/>
    <b v="0"/>
    <n v="149"/>
    <b v="1"/>
    <s v="film &amp; video/documentary"/>
    <m/>
    <n v="11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x v="380"/>
    <b v="0"/>
    <n v="49"/>
    <b v="1"/>
    <s v="film &amp; video/documentary"/>
    <m/>
    <n v="115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x v="381"/>
    <b v="0"/>
    <n v="251"/>
    <b v="1"/>
    <s v="film &amp; video/documentary"/>
    <m/>
    <n v="104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x v="382"/>
    <b v="0"/>
    <n v="22"/>
    <b v="1"/>
    <s v="film &amp; video/documentary"/>
    <m/>
    <n v="69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x v="383"/>
    <b v="0"/>
    <n v="48"/>
    <b v="1"/>
    <s v="film &amp; video/documentary"/>
    <m/>
    <n v="43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x v="384"/>
    <b v="0"/>
    <n v="383"/>
    <b v="1"/>
    <s v="film &amp; video/documentary"/>
    <m/>
    <n v="58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x v="385"/>
    <b v="0"/>
    <n v="237"/>
    <b v="1"/>
    <s v="film &amp; video/documentary"/>
    <m/>
    <n v="111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x v="386"/>
    <b v="0"/>
    <n v="13"/>
    <b v="1"/>
    <s v="film &amp; video/documentary"/>
    <m/>
    <n v="46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x v="387"/>
    <b v="0"/>
    <n v="562"/>
    <b v="1"/>
    <s v="film &amp; video/documentary"/>
    <m/>
    <n v="144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x v="388"/>
    <b v="0"/>
    <n v="71"/>
    <b v="1"/>
    <s v="film &amp; video/documentary"/>
    <m/>
    <n v="88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x v="389"/>
    <b v="0"/>
    <n v="1510"/>
    <b v="1"/>
    <s v="film &amp; video/documentary"/>
    <m/>
    <n v="8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x v="390"/>
    <b v="0"/>
    <n v="14"/>
    <b v="1"/>
    <s v="film &amp; video/documentary"/>
    <m/>
    <n v="7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x v="391"/>
    <b v="0"/>
    <n v="193"/>
    <b v="1"/>
    <s v="film &amp; video/documentary"/>
    <m/>
    <n v="104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x v="392"/>
    <b v="0"/>
    <n v="206"/>
    <b v="1"/>
    <s v="film &amp; video/documentary"/>
    <m/>
    <n v="90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x v="393"/>
    <b v="0"/>
    <n v="351"/>
    <b v="1"/>
    <s v="film &amp; video/documentary"/>
    <m/>
    <n v="157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x v="394"/>
    <b v="0"/>
    <n v="50"/>
    <b v="1"/>
    <s v="film &amp; video/documentary"/>
    <m/>
    <n v="10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x v="395"/>
    <b v="0"/>
    <n v="184"/>
    <b v="1"/>
    <s v="film &amp; video/documentary"/>
    <m/>
    <n v="58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x v="396"/>
    <b v="0"/>
    <n v="196"/>
    <b v="1"/>
    <s v="film &amp; video/documentary"/>
    <m/>
    <n v="81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b v="0"/>
    <n v="229"/>
    <b v="1"/>
    <s v="film &amp; video/documentary"/>
    <m/>
    <n v="5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x v="398"/>
    <b v="0"/>
    <n v="67"/>
    <b v="1"/>
    <s v="film &amp; video/documentary"/>
    <m/>
    <n v="140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x v="399"/>
    <b v="0"/>
    <n v="95"/>
    <b v="1"/>
    <s v="film &amp; video/documentary"/>
    <m/>
    <n v="224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x v="400"/>
    <b v="0"/>
    <n v="62"/>
    <b v="1"/>
    <s v="film &amp; video/documentary"/>
    <m/>
    <n v="18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x v="401"/>
    <b v="0"/>
    <n v="73"/>
    <b v="1"/>
    <s v="film &amp; video/documentary"/>
    <m/>
    <n v="711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x v="402"/>
    <b v="0"/>
    <n v="43"/>
    <b v="1"/>
    <s v="film &amp; video/documentary"/>
    <m/>
    <n v="65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x v="403"/>
    <b v="0"/>
    <n v="70"/>
    <b v="1"/>
    <s v="film &amp; video/documentary"/>
    <m/>
    <n v="75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x v="404"/>
    <b v="0"/>
    <n v="271"/>
    <b v="1"/>
    <s v="film &amp; video/documentary"/>
    <m/>
    <n v="133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s v="US"/>
    <s v="USD"/>
    <x v="405"/>
    <x v="405"/>
    <b v="0"/>
    <n v="55"/>
    <b v="1"/>
    <s v="film &amp; video/documentary"/>
    <m/>
    <n v="55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x v="406"/>
    <b v="0"/>
    <n v="35"/>
    <b v="1"/>
    <s v="film &amp; video/documentary"/>
    <m/>
    <n v="86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x v="407"/>
    <b v="0"/>
    <n v="22"/>
    <b v="1"/>
    <s v="film &amp; video/documentary"/>
    <m/>
    <n v="9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x v="408"/>
    <b v="0"/>
    <n v="38"/>
    <b v="1"/>
    <s v="film &amp; video/documentary"/>
    <m/>
    <n v="160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x v="409"/>
    <b v="0"/>
    <n v="15"/>
    <b v="1"/>
    <s v="film &amp; video/documentary"/>
    <m/>
    <n v="45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x v="410"/>
    <b v="0"/>
    <n v="7"/>
    <b v="1"/>
    <s v="film &amp; video/documentary"/>
    <m/>
    <n v="18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x v="411"/>
    <b v="0"/>
    <n v="241"/>
    <b v="1"/>
    <s v="film &amp; video/documentary"/>
    <m/>
    <n v="125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x v="412"/>
    <b v="0"/>
    <n v="55"/>
    <b v="1"/>
    <s v="film &amp; video/documentary"/>
    <m/>
    <n v="57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x v="413"/>
    <b v="0"/>
    <n v="171"/>
    <b v="1"/>
    <s v="film &amp; video/documentary"/>
    <m/>
    <n v="78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x v="414"/>
    <b v="0"/>
    <n v="208"/>
    <b v="1"/>
    <s v="film &amp; video/documentary"/>
    <m/>
    <n v="91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x v="415"/>
    <b v="0"/>
    <n v="21"/>
    <b v="1"/>
    <s v="film &amp; video/documentary"/>
    <m/>
    <n v="68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x v="416"/>
    <b v="0"/>
    <n v="25"/>
    <b v="1"/>
    <s v="film &amp; video/documentary"/>
    <m/>
    <n v="48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x v="417"/>
    <b v="0"/>
    <n v="52"/>
    <b v="1"/>
    <s v="film &amp; video/documentary"/>
    <m/>
    <n v="20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x v="418"/>
    <b v="0"/>
    <n v="104"/>
    <b v="1"/>
    <s v="film &amp; video/documentary"/>
    <m/>
    <n v="216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x v="419"/>
    <b v="0"/>
    <n v="73"/>
    <b v="1"/>
    <s v="film &amp; video/documentary"/>
    <m/>
    <n v="11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b v="0"/>
    <n v="3"/>
    <b v="0"/>
    <s v="film &amp; video/animation"/>
    <m/>
    <n v="4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x v="421"/>
    <b v="0"/>
    <n v="6"/>
    <b v="0"/>
    <s v="film &amp; video/animation"/>
    <m/>
    <n v="50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x v="422"/>
    <b v="0"/>
    <n v="12"/>
    <b v="0"/>
    <s v="film &amp; video/animation"/>
    <m/>
    <n v="35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x v="423"/>
    <b v="0"/>
    <n v="13"/>
    <b v="0"/>
    <s v="film &amp; video/animation"/>
    <m/>
    <n v="1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x v="424"/>
    <b v="0"/>
    <n v="5"/>
    <b v="0"/>
    <s v="film &amp; video/animation"/>
    <m/>
    <n v="40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x v="425"/>
    <b v="0"/>
    <n v="2"/>
    <b v="0"/>
    <s v="film &amp; video/animation"/>
    <m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x v="426"/>
    <b v="0"/>
    <n v="8"/>
    <b v="0"/>
    <s v="film &amp; video/animation"/>
    <m/>
    <n v="16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x v="427"/>
    <b v="0"/>
    <n v="0"/>
    <b v="0"/>
    <s v="film &amp; video/animation"/>
    <m/>
    <e v="#DIV/0!"/>
    <x v="0"/>
    <x v="5"/>
    <x v="427"/>
    <x v="427"/>
  </r>
  <r>
    <n v="428"/>
    <s v="Little Clay Bible - Zacchaeus"/>
    <s v="Fresh, fun, entertaining Bible stories on YouTube, stop-motion style."/>
    <x v="14"/>
    <x v="362"/>
    <x v="2"/>
    <s v="US"/>
    <s v="USD"/>
    <x v="428"/>
    <x v="428"/>
    <b v="0"/>
    <n v="13"/>
    <b v="0"/>
    <s v="film &amp; video/animation"/>
    <m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b v="0"/>
    <n v="0"/>
    <b v="0"/>
    <s v="film &amp; video/animation"/>
    <m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x v="430"/>
    <b v="0"/>
    <n v="5"/>
    <b v="0"/>
    <s v="film &amp; video/animation"/>
    <m/>
    <n v="4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x v="431"/>
    <b v="0"/>
    <n v="8"/>
    <b v="0"/>
    <s v="film &amp; video/animation"/>
    <m/>
    <n v="51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x v="432"/>
    <b v="0"/>
    <n v="8"/>
    <b v="0"/>
    <s v="film &amp; video/animation"/>
    <m/>
    <n v="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b v="0"/>
    <n v="0"/>
    <b v="0"/>
    <s v="film &amp; video/animation"/>
    <m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x v="434"/>
    <b v="0"/>
    <n v="2"/>
    <b v="0"/>
    <s v="film &amp; video/animation"/>
    <m/>
    <n v="6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x v="435"/>
    <b v="0"/>
    <n v="3"/>
    <b v="0"/>
    <s v="film &amp; video/animation"/>
    <m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x v="436"/>
    <b v="0"/>
    <n v="0"/>
    <b v="0"/>
    <s v="film &amp; video/animation"/>
    <m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x v="437"/>
    <b v="0"/>
    <n v="0"/>
    <b v="0"/>
    <s v="film &amp; video/animation"/>
    <m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x v="438"/>
    <b v="0"/>
    <n v="11"/>
    <b v="0"/>
    <s v="film &amp; video/animation"/>
    <m/>
    <n v="170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x v="439"/>
    <b v="0"/>
    <n v="0"/>
    <b v="0"/>
    <s v="film &amp; video/animation"/>
    <m/>
    <e v="#DIV/0!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s v="US"/>
    <s v="USD"/>
    <x v="440"/>
    <x v="440"/>
    <b v="0"/>
    <n v="1"/>
    <b v="0"/>
    <s v="film &amp; video/animation"/>
    <m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x v="441"/>
    <b v="0"/>
    <n v="0"/>
    <b v="0"/>
    <s v="film &amp; video/animation"/>
    <m/>
    <e v="#DIV/0!"/>
    <x v="0"/>
    <x v="5"/>
    <x v="441"/>
    <x v="441"/>
  </r>
  <r>
    <n v="442"/>
    <s v="The Paranormal Idiot"/>
    <s v="Doomsday is here"/>
    <x v="73"/>
    <x v="368"/>
    <x v="2"/>
    <s v="US"/>
    <s v="USD"/>
    <x v="442"/>
    <x v="442"/>
    <b v="0"/>
    <n v="17"/>
    <b v="0"/>
    <s v="film &amp; video/animation"/>
    <m/>
    <n v="393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x v="443"/>
    <b v="0"/>
    <n v="2"/>
    <b v="0"/>
    <s v="film &amp; video/animation"/>
    <m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x v="444"/>
    <b v="0"/>
    <n v="1"/>
    <b v="0"/>
    <s v="film &amp; video/animation"/>
    <m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x v="445"/>
    <b v="0"/>
    <n v="2"/>
    <b v="0"/>
    <s v="film &amp; video/animation"/>
    <m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x v="446"/>
    <b v="0"/>
    <n v="16"/>
    <b v="0"/>
    <s v="film &amp; video/animation"/>
    <m/>
    <n v="47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x v="447"/>
    <b v="0"/>
    <n v="1"/>
    <b v="0"/>
    <s v="film &amp; video/animation"/>
    <m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x v="448"/>
    <b v="0"/>
    <n v="4"/>
    <b v="0"/>
    <s v="film &amp; video/animation"/>
    <m/>
    <n v="20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x v="449"/>
    <b v="0"/>
    <n v="5"/>
    <b v="0"/>
    <s v="film &amp; video/animation"/>
    <m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x v="450"/>
    <b v="0"/>
    <n v="7"/>
    <b v="0"/>
    <s v="film &amp; video/animation"/>
    <m/>
    <n v="56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x v="451"/>
    <b v="0"/>
    <n v="0"/>
    <b v="0"/>
    <s v="film &amp; video/animation"/>
    <m/>
    <e v="#DIV/0!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s v="US"/>
    <s v="USD"/>
    <x v="452"/>
    <x v="452"/>
    <b v="0"/>
    <n v="12"/>
    <b v="0"/>
    <s v="film &amp; video/animation"/>
    <m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x v="453"/>
    <b v="0"/>
    <n v="2"/>
    <b v="0"/>
    <s v="film &amp; video/animation"/>
    <m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x v="454"/>
    <b v="0"/>
    <n v="5"/>
    <b v="0"/>
    <s v="film &amp; video/animation"/>
    <m/>
    <n v="1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x v="455"/>
    <b v="0"/>
    <n v="2"/>
    <b v="0"/>
    <s v="film &amp; video/animation"/>
    <m/>
    <n v="22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x v="456"/>
    <b v="0"/>
    <n v="3"/>
    <b v="0"/>
    <s v="film &amp; video/animation"/>
    <m/>
    <n v="20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x v="457"/>
    <b v="0"/>
    <n v="0"/>
    <b v="0"/>
    <s v="film &amp; video/animation"/>
    <m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x v="458"/>
    <b v="0"/>
    <n v="49"/>
    <b v="0"/>
    <s v="film &amp; video/animation"/>
    <m/>
    <n v="16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x v="459"/>
    <b v="0"/>
    <n v="1"/>
    <b v="0"/>
    <s v="film &amp; video/animation"/>
    <m/>
    <n v="25"/>
    <x v="0"/>
    <x v="5"/>
    <x v="459"/>
    <x v="459"/>
  </r>
  <r>
    <n v="460"/>
    <s v="Darwin's Kiss"/>
    <s v="An animated web series about biological evolution gone haywire."/>
    <x v="0"/>
    <x v="379"/>
    <x v="2"/>
    <s v="US"/>
    <s v="USD"/>
    <x v="460"/>
    <x v="460"/>
    <b v="0"/>
    <n v="2"/>
    <b v="0"/>
    <s v="film &amp; video/animation"/>
    <m/>
    <n v="12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x v="461"/>
    <b v="0"/>
    <n v="0"/>
    <b v="0"/>
    <s v="film &amp; video/animation"/>
    <m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x v="462"/>
    <b v="0"/>
    <n v="0"/>
    <b v="0"/>
    <s v="film &amp; video/animation"/>
    <m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x v="463"/>
    <b v="0"/>
    <n v="11"/>
    <b v="0"/>
    <s v="film &amp; video/animation"/>
    <m/>
    <n v="113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x v="464"/>
    <b v="0"/>
    <n v="1"/>
    <b v="0"/>
    <s v="film &amp; video/animation"/>
    <m/>
    <n v="1"/>
    <x v="0"/>
    <x v="5"/>
    <x v="464"/>
    <x v="464"/>
  </r>
  <r>
    <n v="465"/>
    <s v="&quot;Amp&quot; A Story About a Robot"/>
    <s v="&quot;Amp&quot; is a short film about a robot with needs."/>
    <x v="133"/>
    <x v="381"/>
    <x v="2"/>
    <s v="US"/>
    <s v="USD"/>
    <x v="465"/>
    <x v="465"/>
    <b v="0"/>
    <n v="8"/>
    <b v="0"/>
    <s v="film &amp; video/animation"/>
    <m/>
    <n v="1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x v="466"/>
    <b v="0"/>
    <n v="5"/>
    <b v="0"/>
    <s v="film &amp; video/animation"/>
    <m/>
    <n v="15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x v="467"/>
    <b v="0"/>
    <n v="39"/>
    <b v="0"/>
    <s v="film &amp; video/animation"/>
    <m/>
    <n v="110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x v="468"/>
    <b v="0"/>
    <n v="0"/>
    <b v="0"/>
    <s v="film &amp; video/animation"/>
    <m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s v="GB"/>
    <s v="GBP"/>
    <x v="469"/>
    <x v="469"/>
    <b v="0"/>
    <n v="0"/>
    <b v="0"/>
    <s v="film &amp; video/animation"/>
    <m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x v="470"/>
    <b v="0"/>
    <n v="2"/>
    <b v="0"/>
    <s v="film &amp; video/animation"/>
    <m/>
    <n v="2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x v="471"/>
    <b v="0"/>
    <n v="170"/>
    <b v="0"/>
    <s v="film &amp; video/animation"/>
    <m/>
    <n v="38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b v="0"/>
    <n v="5"/>
    <b v="0"/>
    <s v="film &amp; video/animation"/>
    <m/>
    <n v="28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x v="473"/>
    <b v="0"/>
    <n v="14"/>
    <b v="0"/>
    <s v="film &amp; video/animation"/>
    <m/>
    <n v="61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x v="474"/>
    <b v="0"/>
    <n v="1"/>
    <b v="0"/>
    <s v="film &amp; video/animation"/>
    <m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x v="475"/>
    <b v="0"/>
    <n v="0"/>
    <b v="0"/>
    <s v="film &amp; video/animation"/>
    <m/>
    <e v="#DIV/0!"/>
    <x v="0"/>
    <x v="5"/>
    <x v="475"/>
    <x v="475"/>
  </r>
  <r>
    <n v="476"/>
    <s v="Sight Word Music Videos"/>
    <s v="Animated Music Videos that teach kids how to read."/>
    <x v="135"/>
    <x v="387"/>
    <x v="2"/>
    <s v="US"/>
    <s v="USD"/>
    <x v="476"/>
    <x v="476"/>
    <b v="0"/>
    <n v="124"/>
    <b v="0"/>
    <s v="film &amp; video/animation"/>
    <m/>
    <n v="39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x v="477"/>
    <b v="0"/>
    <n v="0"/>
    <b v="0"/>
    <s v="film &amp; video/animation"/>
    <m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x v="478"/>
    <b v="0"/>
    <n v="0"/>
    <b v="0"/>
    <s v="film &amp; video/animation"/>
    <m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x v="479"/>
    <b v="0"/>
    <n v="55"/>
    <b v="0"/>
    <s v="film &amp; video/animation"/>
    <m/>
    <n v="8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x v="480"/>
    <b v="0"/>
    <n v="140"/>
    <b v="0"/>
    <s v="film &amp; video/animation"/>
    <m/>
    <n v="55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x v="481"/>
    <b v="0"/>
    <n v="21"/>
    <b v="0"/>
    <s v="film &amp; video/animation"/>
    <m/>
    <n v="87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x v="482"/>
    <b v="0"/>
    <n v="1"/>
    <b v="0"/>
    <s v="film &amp; video/animation"/>
    <m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x v="483"/>
    <b v="0"/>
    <n v="147"/>
    <b v="0"/>
    <s v="film &amp; video/animation"/>
    <m/>
    <n v="5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x v="484"/>
    <b v="0"/>
    <n v="11"/>
    <b v="0"/>
    <s v="film &amp; video/animation"/>
    <m/>
    <n v="13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x v="485"/>
    <b v="0"/>
    <n v="125"/>
    <b v="0"/>
    <s v="film &amp; video/animation"/>
    <m/>
    <n v="66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x v="486"/>
    <b v="0"/>
    <n v="1"/>
    <b v="0"/>
    <s v="film &amp; video/animation"/>
    <m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x v="487"/>
    <b v="0"/>
    <n v="0"/>
    <b v="0"/>
    <s v="film &amp; video/animation"/>
    <m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x v="488"/>
    <b v="0"/>
    <n v="0"/>
    <b v="0"/>
    <s v="film &amp; video/animation"/>
    <m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x v="489"/>
    <b v="0"/>
    <n v="3"/>
    <b v="0"/>
    <s v="film &amp; video/animation"/>
    <m/>
    <n v="71"/>
    <x v="0"/>
    <x v="5"/>
    <x v="489"/>
    <x v="489"/>
  </r>
  <r>
    <n v="490"/>
    <s v="PROJECT IS CANCELLED"/>
    <s v="Cancelled"/>
    <x v="28"/>
    <x v="117"/>
    <x v="2"/>
    <s v="US"/>
    <s v="USD"/>
    <x v="490"/>
    <x v="490"/>
    <b v="0"/>
    <n v="0"/>
    <b v="0"/>
    <s v="film &amp; video/animation"/>
    <m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x v="491"/>
    <b v="0"/>
    <n v="0"/>
    <b v="0"/>
    <s v="film &amp; video/animation"/>
    <m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x v="492"/>
    <b v="0"/>
    <n v="0"/>
    <b v="0"/>
    <s v="film &amp; video/animation"/>
    <m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x v="493"/>
    <b v="0"/>
    <n v="0"/>
    <b v="0"/>
    <s v="film &amp; video/animation"/>
    <m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x v="494"/>
    <b v="0"/>
    <n v="3"/>
    <b v="0"/>
    <s v="film &amp; video/animation"/>
    <m/>
    <n v="10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x v="495"/>
    <b v="0"/>
    <n v="0"/>
    <b v="0"/>
    <s v="film &amp; video/animation"/>
    <m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x v="496"/>
    <b v="0"/>
    <n v="1"/>
    <b v="0"/>
    <s v="film &amp; video/animation"/>
    <m/>
    <n v="1"/>
    <x v="0"/>
    <x v="5"/>
    <x v="496"/>
    <x v="496"/>
  </r>
  <r>
    <n v="497"/>
    <s v="Galaxy Probe Kids"/>
    <s v="live-action/animated series pilot."/>
    <x v="140"/>
    <x v="134"/>
    <x v="2"/>
    <s v="US"/>
    <s v="USD"/>
    <x v="497"/>
    <x v="497"/>
    <b v="0"/>
    <n v="3"/>
    <b v="0"/>
    <s v="film &amp; video/animation"/>
    <m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x v="498"/>
    <b v="0"/>
    <n v="22"/>
    <b v="0"/>
    <s v="film &amp; video/animation"/>
    <m/>
    <n v="136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b v="0"/>
    <n v="26"/>
    <b v="0"/>
    <s v="film &amp; video/animation"/>
    <m/>
    <n v="7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b v="0"/>
    <n v="4"/>
    <b v="0"/>
    <s v="film &amp; video/animation"/>
    <m/>
    <n v="53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x v="501"/>
    <b v="0"/>
    <n v="0"/>
    <b v="0"/>
    <s v="film &amp; video/animation"/>
    <m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x v="502"/>
    <b v="0"/>
    <n v="4"/>
    <b v="0"/>
    <s v="film &amp; video/animation"/>
    <m/>
    <n v="57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x v="503"/>
    <b v="0"/>
    <n v="9"/>
    <b v="0"/>
    <s v="film &amp; video/animation"/>
    <m/>
    <n v="12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x v="504"/>
    <b v="0"/>
    <n v="5"/>
    <b v="0"/>
    <s v="film &amp; video/animation"/>
    <m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x v="505"/>
    <b v="0"/>
    <n v="14"/>
    <b v="0"/>
    <s v="film &amp; video/animation"/>
    <m/>
    <n v="3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x v="506"/>
    <b v="0"/>
    <n v="1"/>
    <b v="0"/>
    <s v="film &amp; video/animation"/>
    <m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b v="0"/>
    <n v="10"/>
    <b v="0"/>
    <s v="film &amp; video/animation"/>
    <m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x v="508"/>
    <b v="0"/>
    <n v="3"/>
    <b v="0"/>
    <s v="film &amp; video/animation"/>
    <m/>
    <n v="133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x v="509"/>
    <b v="0"/>
    <n v="1"/>
    <b v="0"/>
    <s v="film &amp; video/animation"/>
    <m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x v="510"/>
    <b v="0"/>
    <n v="0"/>
    <b v="0"/>
    <s v="film &amp; video/animation"/>
    <m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x v="511"/>
    <b v="0"/>
    <n v="5"/>
    <b v="0"/>
    <s v="film &amp; video/animation"/>
    <m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x v="512"/>
    <b v="0"/>
    <n v="2"/>
    <b v="0"/>
    <s v="film &amp; video/animation"/>
    <m/>
    <n v="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x v="513"/>
    <b v="0"/>
    <n v="68"/>
    <b v="0"/>
    <s v="film &amp; video/animation"/>
    <m/>
    <n v="102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x v="514"/>
    <b v="0"/>
    <n v="3"/>
    <b v="0"/>
    <s v="film &amp; video/animation"/>
    <m/>
    <n v="16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x v="515"/>
    <b v="0"/>
    <n v="34"/>
    <b v="0"/>
    <s v="film &amp; video/animation"/>
    <m/>
    <n v="725"/>
    <x v="0"/>
    <x v="5"/>
    <x v="515"/>
    <x v="515"/>
  </r>
  <r>
    <n v="516"/>
    <s v="Shipmates"/>
    <s v="A big brother style comedy animation series starring famous seafarers"/>
    <x v="10"/>
    <x v="117"/>
    <x v="2"/>
    <s v="GB"/>
    <s v="GBP"/>
    <x v="516"/>
    <x v="516"/>
    <b v="0"/>
    <n v="0"/>
    <b v="0"/>
    <s v="film &amp; video/animation"/>
    <m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x v="517"/>
    <b v="0"/>
    <n v="3"/>
    <b v="0"/>
    <s v="film &amp; video/animation"/>
    <m/>
    <n v="68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b v="0"/>
    <n v="0"/>
    <b v="0"/>
    <s v="film &amp; video/animation"/>
    <m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x v="519"/>
    <b v="0"/>
    <n v="70"/>
    <b v="0"/>
    <s v="film &amp; video/animation"/>
    <m/>
    <n v="39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x v="520"/>
    <b v="0"/>
    <n v="34"/>
    <b v="1"/>
    <s v="theater/plays"/>
    <m/>
    <n v="150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b v="0"/>
    <n v="56"/>
    <b v="1"/>
    <s v="theater/plays"/>
    <m/>
    <n v="93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x v="522"/>
    <b v="0"/>
    <n v="31"/>
    <b v="1"/>
    <s v="theater/plays"/>
    <m/>
    <n v="110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x v="523"/>
    <b v="0"/>
    <n v="84"/>
    <b v="1"/>
    <s v="theater/plays"/>
    <m/>
    <n v="71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x v="524"/>
    <b v="0"/>
    <n v="130"/>
    <b v="1"/>
    <s v="theater/plays"/>
    <m/>
    <n v="29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x v="525"/>
    <b v="0"/>
    <n v="12"/>
    <b v="1"/>
    <s v="theater/plays"/>
    <m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x v="526"/>
    <b v="0"/>
    <n v="23"/>
    <b v="1"/>
    <s v="theater/plays"/>
    <m/>
    <n v="7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x v="527"/>
    <b v="0"/>
    <n v="158"/>
    <b v="1"/>
    <s v="theater/plays"/>
    <m/>
    <n v="63"/>
    <x v="1"/>
    <x v="6"/>
    <x v="527"/>
    <x v="527"/>
  </r>
  <r>
    <n v="528"/>
    <s v="Devastated No Matter What"/>
    <s v="A Festival Backed Production of a Full-Length Play."/>
    <x v="146"/>
    <x v="414"/>
    <x v="0"/>
    <s v="US"/>
    <s v="USD"/>
    <x v="528"/>
    <x v="528"/>
    <b v="0"/>
    <n v="30"/>
    <b v="1"/>
    <s v="theater/plays"/>
    <m/>
    <n v="4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x v="529"/>
    <b v="0"/>
    <n v="18"/>
    <b v="1"/>
    <s v="theater/plays"/>
    <m/>
    <n v="86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x v="530"/>
    <b v="0"/>
    <n v="29"/>
    <b v="1"/>
    <s v="theater/plays"/>
    <m/>
    <n v="1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x v="531"/>
    <b v="0"/>
    <n v="31"/>
    <b v="1"/>
    <s v="theater/plays"/>
    <m/>
    <n v="129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x v="532"/>
    <b v="0"/>
    <n v="173"/>
    <b v="1"/>
    <s v="theater/plays"/>
    <m/>
    <n v="71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b v="0"/>
    <n v="17"/>
    <b v="1"/>
    <s v="theater/plays"/>
    <m/>
    <n v="117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x v="534"/>
    <b v="0"/>
    <n v="48"/>
    <b v="1"/>
    <s v="theater/plays"/>
    <m/>
    <n v="327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x v="535"/>
    <b v="0"/>
    <n v="59"/>
    <b v="1"/>
    <s v="theater/plays"/>
    <m/>
    <n v="34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x v="536"/>
    <b v="0"/>
    <n v="39"/>
    <b v="1"/>
    <s v="theater/plays"/>
    <m/>
    <n v="100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x v="537"/>
    <b v="0"/>
    <n v="59"/>
    <b v="1"/>
    <s v="theater/plays"/>
    <m/>
    <n v="40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x v="538"/>
    <b v="0"/>
    <n v="60"/>
    <b v="1"/>
    <s v="theater/plays"/>
    <m/>
    <n v="25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x v="539"/>
    <b v="0"/>
    <n v="20"/>
    <b v="1"/>
    <s v="theater/plays"/>
    <m/>
    <n v="2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x v="540"/>
    <b v="0"/>
    <n v="1"/>
    <b v="0"/>
    <s v="technology/web"/>
    <m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x v="541"/>
    <b v="0"/>
    <n v="1"/>
    <b v="0"/>
    <s v="technology/web"/>
    <m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x v="542"/>
    <b v="0"/>
    <n v="1"/>
    <b v="0"/>
    <s v="technology/web"/>
    <m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x v="543"/>
    <b v="0"/>
    <n v="2"/>
    <b v="0"/>
    <s v="technology/web"/>
    <m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x v="544"/>
    <b v="0"/>
    <n v="2"/>
    <b v="0"/>
    <s v="technology/web"/>
    <m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x v="545"/>
    <b v="0"/>
    <n v="34"/>
    <b v="0"/>
    <s v="technology/web"/>
    <m/>
    <n v="40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x v="546"/>
    <b v="0"/>
    <n v="2"/>
    <b v="0"/>
    <s v="technology/web"/>
    <m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x v="547"/>
    <b v="0"/>
    <n v="0"/>
    <b v="0"/>
    <s v="technology/web"/>
    <m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x v="548"/>
    <b v="0"/>
    <n v="1"/>
    <b v="0"/>
    <s v="technology/web"/>
    <m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x v="549"/>
    <b v="0"/>
    <n v="8"/>
    <b v="0"/>
    <s v="technology/web"/>
    <m/>
    <n v="8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x v="550"/>
    <b v="0"/>
    <n v="4"/>
    <b v="0"/>
    <s v="technology/web"/>
    <m/>
    <n v="8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x v="551"/>
    <b v="0"/>
    <n v="28"/>
    <b v="0"/>
    <s v="technology/web"/>
    <m/>
    <n v="135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x v="552"/>
    <b v="0"/>
    <n v="0"/>
    <b v="0"/>
    <s v="technology/web"/>
    <m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x v="553"/>
    <b v="0"/>
    <n v="6"/>
    <b v="0"/>
    <s v="technology/web"/>
    <m/>
    <n v="20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x v="554"/>
    <b v="0"/>
    <n v="22"/>
    <b v="0"/>
    <s v="technology/web"/>
    <m/>
    <n v="64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x v="555"/>
    <b v="0"/>
    <n v="0"/>
    <b v="0"/>
    <s v="technology/web"/>
    <m/>
    <e v="#DIV/0!"/>
    <x v="2"/>
    <x v="7"/>
    <x v="555"/>
    <x v="555"/>
  </r>
  <r>
    <n v="556"/>
    <s v="Braille Academy"/>
    <s v="An educational platform for learning Unified English Braille Code"/>
    <x v="6"/>
    <x v="148"/>
    <x v="2"/>
    <s v="US"/>
    <s v="USD"/>
    <x v="556"/>
    <x v="556"/>
    <b v="0"/>
    <n v="1"/>
    <b v="0"/>
    <s v="technology/web"/>
    <m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x v="557"/>
    <b v="0"/>
    <n v="20"/>
    <b v="0"/>
    <s v="technology/web"/>
    <m/>
    <n v="68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x v="558"/>
    <b v="0"/>
    <n v="0"/>
    <b v="0"/>
    <s v="technology/web"/>
    <m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b v="0"/>
    <n v="1"/>
    <b v="0"/>
    <s v="technology/web"/>
    <m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x v="560"/>
    <b v="0"/>
    <n v="3"/>
    <b v="0"/>
    <s v="technology/web"/>
    <m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x v="561"/>
    <b v="0"/>
    <n v="2"/>
    <b v="0"/>
    <s v="technology/web"/>
    <m/>
    <n v="27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x v="562"/>
    <b v="0"/>
    <n v="0"/>
    <b v="0"/>
    <s v="technology/web"/>
    <m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x v="563"/>
    <b v="0"/>
    <n v="2"/>
    <b v="0"/>
    <s v="technology/web"/>
    <m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b v="0"/>
    <n v="1"/>
    <b v="0"/>
    <s v="technology/web"/>
    <m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x v="565"/>
    <b v="0"/>
    <n v="0"/>
    <b v="0"/>
    <s v="technology/web"/>
    <m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x v="566"/>
    <b v="0"/>
    <n v="1"/>
    <b v="0"/>
    <s v="technology/web"/>
    <m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x v="567"/>
    <b v="0"/>
    <n v="0"/>
    <b v="0"/>
    <s v="technology/web"/>
    <m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b v="0"/>
    <n v="5"/>
    <b v="0"/>
    <s v="technology/web"/>
    <m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x v="569"/>
    <b v="0"/>
    <n v="1"/>
    <b v="0"/>
    <s v="technology/web"/>
    <m/>
    <n v="20"/>
    <x v="2"/>
    <x v="7"/>
    <x v="569"/>
    <x v="569"/>
  </r>
  <r>
    <n v="570"/>
    <s v="Relaunching in May"/>
    <s v="Humans have AM/FM/Satellite radio, kids have radio Disney, pets have DogCatRadio."/>
    <x v="94"/>
    <x v="436"/>
    <x v="2"/>
    <s v="US"/>
    <s v="USD"/>
    <x v="570"/>
    <x v="570"/>
    <b v="0"/>
    <n v="1"/>
    <b v="0"/>
    <s v="technology/web"/>
    <m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x v="571"/>
    <b v="0"/>
    <n v="2"/>
    <b v="0"/>
    <s v="technology/web"/>
    <m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x v="572"/>
    <b v="0"/>
    <n v="0"/>
    <b v="0"/>
    <s v="technology/web"/>
    <m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x v="573"/>
    <b v="0"/>
    <n v="9"/>
    <b v="0"/>
    <s v="technology/web"/>
    <m/>
    <n v="38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x v="574"/>
    <b v="0"/>
    <n v="4"/>
    <b v="0"/>
    <s v="technology/web"/>
    <m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x v="575"/>
    <b v="0"/>
    <n v="4"/>
    <b v="0"/>
    <s v="technology/web"/>
    <m/>
    <n v="64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x v="576"/>
    <b v="0"/>
    <n v="1"/>
    <b v="0"/>
    <s v="technology/web"/>
    <m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x v="577"/>
    <b v="0"/>
    <n v="1"/>
    <b v="0"/>
    <s v="technology/web"/>
    <m/>
    <n v="10"/>
    <x v="2"/>
    <x v="7"/>
    <x v="577"/>
    <x v="577"/>
  </r>
  <r>
    <n v="578"/>
    <s v="weBuy Crowdsourced Shopping"/>
    <s v="weBuy trade built on technology and Crowd Sourced Power"/>
    <x v="152"/>
    <x v="441"/>
    <x v="2"/>
    <s v="GB"/>
    <s v="GBP"/>
    <x v="578"/>
    <x v="578"/>
    <b v="0"/>
    <n v="7"/>
    <b v="0"/>
    <s v="technology/web"/>
    <m/>
    <n v="2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x v="579"/>
    <b v="0"/>
    <n v="5"/>
    <b v="0"/>
    <s v="technology/web"/>
    <m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x v="580"/>
    <b v="0"/>
    <n v="1"/>
    <b v="0"/>
    <s v="technology/web"/>
    <m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x v="581"/>
    <b v="0"/>
    <n v="0"/>
    <b v="0"/>
    <s v="technology/web"/>
    <m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x v="582"/>
    <b v="0"/>
    <n v="0"/>
    <b v="0"/>
    <s v="technology/web"/>
    <m/>
    <e v="#DIV/0!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s v="US"/>
    <s v="USD"/>
    <x v="583"/>
    <x v="583"/>
    <b v="0"/>
    <n v="1"/>
    <b v="0"/>
    <s v="technology/web"/>
    <m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x v="584"/>
    <b v="0"/>
    <n v="2"/>
    <b v="0"/>
    <s v="technology/web"/>
    <m/>
    <n v="5"/>
    <x v="2"/>
    <x v="7"/>
    <x v="584"/>
    <x v="584"/>
  </r>
  <r>
    <n v="585"/>
    <s v="Link Card"/>
    <s v="SAVE UP TO 40% WHEN YOU SPEND!_x000a__x000a_PRE-ORDER YOUR LINK CARD TODAY"/>
    <x v="7"/>
    <x v="117"/>
    <x v="2"/>
    <s v="GB"/>
    <s v="GBP"/>
    <x v="585"/>
    <x v="585"/>
    <b v="0"/>
    <n v="0"/>
    <b v="0"/>
    <s v="technology/web"/>
    <m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x v="586"/>
    <b v="0"/>
    <n v="4"/>
    <b v="0"/>
    <s v="technology/web"/>
    <m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b v="0"/>
    <n v="7"/>
    <b v="0"/>
    <s v="technology/web"/>
    <m/>
    <n v="38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x v="588"/>
    <b v="0"/>
    <n v="2"/>
    <b v="0"/>
    <s v="technology/web"/>
    <m/>
    <n v="150"/>
    <x v="2"/>
    <x v="7"/>
    <x v="588"/>
    <x v="588"/>
  </r>
  <r>
    <n v="589"/>
    <s v="Get Neighborly"/>
    <s v="Services closer than you think..."/>
    <x v="51"/>
    <x v="116"/>
    <x v="2"/>
    <s v="US"/>
    <s v="USD"/>
    <x v="589"/>
    <x v="589"/>
    <b v="0"/>
    <n v="1"/>
    <b v="0"/>
    <s v="technology/web"/>
    <m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x v="590"/>
    <b v="0"/>
    <n v="9"/>
    <b v="0"/>
    <s v="technology/web"/>
    <m/>
    <n v="24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x v="591"/>
    <b v="0"/>
    <n v="2"/>
    <b v="0"/>
    <s v="technology/web"/>
    <m/>
    <n v="30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x v="592"/>
    <b v="0"/>
    <n v="1"/>
    <b v="0"/>
    <s v="technology/web"/>
    <m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x v="593"/>
    <b v="0"/>
    <n v="7"/>
    <b v="0"/>
    <s v="technology/web"/>
    <m/>
    <n v="16"/>
    <x v="2"/>
    <x v="7"/>
    <x v="593"/>
    <x v="593"/>
  </r>
  <r>
    <n v="594"/>
    <s v="Unleashed Fitness"/>
    <s v="Creating a fitness site that will change the fitness game forever!"/>
    <x v="31"/>
    <x v="375"/>
    <x v="2"/>
    <s v="US"/>
    <s v="USD"/>
    <x v="594"/>
    <x v="594"/>
    <b v="0"/>
    <n v="2"/>
    <b v="0"/>
    <s v="technology/web"/>
    <m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x v="595"/>
    <b v="0"/>
    <n v="8"/>
    <b v="0"/>
    <s v="technology/web"/>
    <m/>
    <n v="53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x v="596"/>
    <b v="0"/>
    <n v="2"/>
    <b v="0"/>
    <s v="technology/web"/>
    <m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x v="597"/>
    <b v="0"/>
    <n v="2"/>
    <b v="0"/>
    <s v="technology/web"/>
    <m/>
    <n v="10"/>
    <x v="2"/>
    <x v="7"/>
    <x v="597"/>
    <x v="597"/>
  </r>
  <r>
    <n v="598"/>
    <s v="Goals not creeds"/>
    <s v="This is a project to create a crowd-funding site for Urantia Book readers worldwide."/>
    <x v="30"/>
    <x v="447"/>
    <x v="2"/>
    <s v="US"/>
    <s v="USD"/>
    <x v="598"/>
    <x v="598"/>
    <b v="0"/>
    <n v="7"/>
    <b v="0"/>
    <s v="technology/web"/>
    <m/>
    <n v="121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x v="599"/>
    <b v="0"/>
    <n v="2"/>
    <b v="0"/>
    <s v="technology/web"/>
    <m/>
    <n v="15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x v="600"/>
    <b v="0"/>
    <n v="1"/>
    <b v="0"/>
    <s v="technology/web"/>
    <m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x v="601"/>
    <b v="0"/>
    <n v="6"/>
    <b v="0"/>
    <s v="technology/web"/>
    <m/>
    <n v="2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x v="602"/>
    <b v="0"/>
    <n v="0"/>
    <b v="0"/>
    <s v="technology/web"/>
    <m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x v="603"/>
    <b v="0"/>
    <n v="13"/>
    <b v="0"/>
    <s v="technology/web"/>
    <m/>
    <n v="45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x v="604"/>
    <b v="0"/>
    <n v="0"/>
    <b v="0"/>
    <s v="technology/web"/>
    <m/>
    <e v="#DIV/0!"/>
    <x v="2"/>
    <x v="7"/>
    <x v="604"/>
    <x v="604"/>
  </r>
  <r>
    <n v="605"/>
    <s v="Teach Your Parents iPad (Canceled)"/>
    <s v="An iPad support care package for your parents / seniors."/>
    <x v="10"/>
    <x v="449"/>
    <x v="1"/>
    <s v="US"/>
    <s v="USD"/>
    <x v="605"/>
    <x v="605"/>
    <b v="0"/>
    <n v="8"/>
    <b v="0"/>
    <s v="technology/web"/>
    <m/>
    <n v="16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x v="606"/>
    <b v="0"/>
    <n v="1"/>
    <b v="0"/>
    <s v="technology/web"/>
    <m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x v="607"/>
    <b v="0"/>
    <n v="0"/>
    <b v="0"/>
    <s v="technology/web"/>
    <m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x v="608"/>
    <b v="0"/>
    <n v="5"/>
    <b v="0"/>
    <s v="technology/web"/>
    <m/>
    <n v="29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x v="609"/>
    <b v="0"/>
    <n v="1"/>
    <b v="0"/>
    <s v="technology/web"/>
    <m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x v="610"/>
    <b v="0"/>
    <n v="0"/>
    <b v="0"/>
    <s v="technology/web"/>
    <m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b v="0"/>
    <n v="0"/>
    <b v="0"/>
    <s v="technology/web"/>
    <m/>
    <e v="#DIV/0!"/>
    <x v="2"/>
    <x v="7"/>
    <x v="611"/>
    <x v="611"/>
  </r>
  <r>
    <n v="612"/>
    <s v="Web Streaming 2.0 (Canceled)"/>
    <s v="A Fast and Reliable new Web platform to stream videos from Internet"/>
    <x v="3"/>
    <x v="117"/>
    <x v="1"/>
    <s v="IT"/>
    <s v="EUR"/>
    <x v="612"/>
    <x v="612"/>
    <b v="0"/>
    <n v="0"/>
    <b v="0"/>
    <s v="technology/web"/>
    <m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x v="613"/>
    <b v="0"/>
    <n v="121"/>
    <b v="0"/>
    <s v="technology/web"/>
    <m/>
    <n v="105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x v="614"/>
    <b v="0"/>
    <n v="0"/>
    <b v="0"/>
    <s v="technology/web"/>
    <m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x v="615"/>
    <b v="0"/>
    <n v="0"/>
    <b v="0"/>
    <s v="technology/web"/>
    <m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b v="0"/>
    <n v="0"/>
    <b v="0"/>
    <s v="technology/web"/>
    <m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x v="617"/>
    <b v="0"/>
    <n v="3"/>
    <b v="0"/>
    <s v="technology/web"/>
    <m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x v="618"/>
    <b v="0"/>
    <n v="0"/>
    <b v="0"/>
    <s v="technology/web"/>
    <m/>
    <e v="#DIV/0!"/>
    <x v="2"/>
    <x v="7"/>
    <x v="618"/>
    <x v="618"/>
  </r>
  <r>
    <n v="619"/>
    <s v="Big Data (Canceled)"/>
    <s v="Big Data Sets for researchers interested in improving the quality of life."/>
    <x v="156"/>
    <x v="116"/>
    <x v="1"/>
    <s v="US"/>
    <s v="USD"/>
    <x v="619"/>
    <x v="619"/>
    <b v="0"/>
    <n v="1"/>
    <b v="0"/>
    <s v="technology/web"/>
    <m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x v="620"/>
    <b v="0"/>
    <n v="1"/>
    <b v="0"/>
    <s v="technology/web"/>
    <m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x v="621"/>
    <b v="0"/>
    <n v="3"/>
    <b v="0"/>
    <s v="technology/web"/>
    <m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x v="622"/>
    <b v="0"/>
    <n v="9"/>
    <b v="0"/>
    <s v="technology/web"/>
    <m/>
    <n v="37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x v="623"/>
    <b v="0"/>
    <n v="0"/>
    <b v="0"/>
    <s v="technology/web"/>
    <m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x v="624"/>
    <b v="0"/>
    <n v="0"/>
    <b v="0"/>
    <s v="technology/web"/>
    <m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x v="625"/>
    <b v="0"/>
    <n v="0"/>
    <b v="0"/>
    <s v="technology/web"/>
    <m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x v="626"/>
    <b v="0"/>
    <n v="39"/>
    <b v="0"/>
    <s v="technology/web"/>
    <m/>
    <n v="11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x v="627"/>
    <b v="0"/>
    <n v="1"/>
    <b v="0"/>
    <s v="technology/web"/>
    <m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x v="628"/>
    <b v="0"/>
    <n v="0"/>
    <b v="0"/>
    <s v="technology/web"/>
    <m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x v="629"/>
    <b v="0"/>
    <n v="3"/>
    <b v="0"/>
    <s v="technology/web"/>
    <m/>
    <n v="116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x v="630"/>
    <b v="0"/>
    <n v="1"/>
    <b v="0"/>
    <s v="technology/web"/>
    <m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x v="631"/>
    <b v="0"/>
    <n v="9"/>
    <b v="0"/>
    <s v="technology/web"/>
    <m/>
    <n v="76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x v="632"/>
    <b v="0"/>
    <n v="0"/>
    <b v="0"/>
    <s v="technology/web"/>
    <m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x v="633"/>
    <b v="0"/>
    <n v="25"/>
    <b v="0"/>
    <s v="technology/web"/>
    <m/>
    <n v="49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s v="US"/>
    <s v="USD"/>
    <x v="634"/>
    <x v="634"/>
    <b v="0"/>
    <n v="1"/>
    <b v="0"/>
    <s v="technology/web"/>
    <m/>
    <n v="1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s v="US"/>
    <s v="USD"/>
    <x v="635"/>
    <x v="635"/>
    <b v="0"/>
    <n v="1"/>
    <b v="0"/>
    <s v="technology/web"/>
    <m/>
    <n v="2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x v="636"/>
    <b v="0"/>
    <n v="1"/>
    <b v="0"/>
    <s v="technology/web"/>
    <m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x v="637"/>
    <b v="0"/>
    <n v="0"/>
    <b v="0"/>
    <s v="technology/web"/>
    <m/>
    <e v="#DIV/0!"/>
    <x v="2"/>
    <x v="7"/>
    <x v="637"/>
    <x v="637"/>
  </r>
  <r>
    <n v="638"/>
    <s v="W (Canceled)"/>
    <s v="O0"/>
    <x v="61"/>
    <x v="461"/>
    <x v="1"/>
    <s v="DE"/>
    <s v="EUR"/>
    <x v="638"/>
    <x v="638"/>
    <b v="0"/>
    <n v="6"/>
    <b v="0"/>
    <s v="technology/web"/>
    <m/>
    <n v="3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s v="US"/>
    <s v="USD"/>
    <x v="639"/>
    <x v="639"/>
    <b v="0"/>
    <n v="1"/>
    <b v="0"/>
    <s v="technology/web"/>
    <m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x v="640"/>
    <b v="0"/>
    <n v="2"/>
    <b v="1"/>
    <s v="technology/wearables"/>
    <m/>
    <n v="5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x v="641"/>
    <b v="0"/>
    <n v="315"/>
    <b v="1"/>
    <s v="technology/wearables"/>
    <m/>
    <n v="15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x v="642"/>
    <b v="0"/>
    <n v="2174"/>
    <b v="1"/>
    <s v="technology/wearables"/>
    <m/>
    <n v="134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x v="643"/>
    <b v="0"/>
    <n v="152"/>
    <b v="1"/>
    <s v="technology/wearables"/>
    <m/>
    <n v="174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x v="644"/>
    <b v="0"/>
    <n v="1021"/>
    <b v="1"/>
    <s v="technology/wearables"/>
    <m/>
    <n v="73"/>
    <x v="2"/>
    <x v="8"/>
    <x v="644"/>
    <x v="644"/>
  </r>
  <r>
    <n v="645"/>
    <s v="Carbon Fiber Collar Stays"/>
    <s v="Ever wanted to own something made out of carbon fiber? Now you can!"/>
    <x v="13"/>
    <x v="467"/>
    <x v="0"/>
    <s v="US"/>
    <s v="USD"/>
    <x v="645"/>
    <x v="645"/>
    <b v="0"/>
    <n v="237"/>
    <b v="1"/>
    <s v="technology/wearables"/>
    <m/>
    <n v="2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x v="646"/>
    <b v="0"/>
    <n v="27"/>
    <b v="1"/>
    <s v="technology/wearables"/>
    <m/>
    <n v="39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x v="647"/>
    <b v="0"/>
    <n v="17"/>
    <b v="1"/>
    <s v="technology/wearables"/>
    <m/>
    <n v="125"/>
    <x v="2"/>
    <x v="8"/>
    <x v="647"/>
    <x v="647"/>
  </r>
  <r>
    <n v="648"/>
    <s v="Audio Jacket"/>
    <s v="Get ready for the next product that you canâ€™t live without"/>
    <x v="19"/>
    <x v="470"/>
    <x v="0"/>
    <s v="US"/>
    <s v="USD"/>
    <x v="648"/>
    <x v="648"/>
    <b v="0"/>
    <n v="27"/>
    <b v="1"/>
    <s v="technology/wearables"/>
    <m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x v="649"/>
    <b v="0"/>
    <n v="82"/>
    <b v="1"/>
    <s v="technology/wearables"/>
    <m/>
    <n v="42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x v="650"/>
    <b v="0"/>
    <n v="48"/>
    <b v="1"/>
    <s v="technology/wearables"/>
    <m/>
    <n v="3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x v="651"/>
    <b v="0"/>
    <n v="105"/>
    <b v="1"/>
    <s v="technology/wearables"/>
    <m/>
    <n v="239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x v="652"/>
    <b v="0"/>
    <n v="28"/>
    <b v="1"/>
    <s v="technology/wearables"/>
    <m/>
    <n v="107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x v="653"/>
    <b v="0"/>
    <n v="1107"/>
    <b v="1"/>
    <s v="technology/wearables"/>
    <m/>
    <n v="9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x v="654"/>
    <b v="0"/>
    <n v="1013"/>
    <b v="1"/>
    <s v="technology/wearables"/>
    <m/>
    <n v="31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x v="655"/>
    <b v="0"/>
    <n v="274"/>
    <b v="1"/>
    <s v="technology/wearables"/>
    <m/>
    <n v="42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x v="656"/>
    <b v="0"/>
    <n v="87"/>
    <b v="1"/>
    <s v="technology/wearables"/>
    <m/>
    <n v="12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b v="0"/>
    <n v="99"/>
    <b v="1"/>
    <s v="technology/wearables"/>
    <m/>
    <n v="190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x v="658"/>
    <b v="0"/>
    <n v="276"/>
    <b v="1"/>
    <s v="technology/wearables"/>
    <m/>
    <n v="109"/>
    <x v="2"/>
    <x v="8"/>
    <x v="658"/>
    <x v="658"/>
  </r>
  <r>
    <n v="659"/>
    <s v="Lulu Watch Designs - Apple Watch"/>
    <s v="Sync up your lifestyle"/>
    <x v="9"/>
    <x v="481"/>
    <x v="0"/>
    <s v="US"/>
    <s v="USD"/>
    <x v="659"/>
    <x v="659"/>
    <b v="0"/>
    <n v="21"/>
    <b v="1"/>
    <s v="technology/wearables"/>
    <m/>
    <n v="143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x v="660"/>
    <b v="0"/>
    <n v="18"/>
    <b v="0"/>
    <s v="technology/wearables"/>
    <m/>
    <n v="84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x v="661"/>
    <b v="0"/>
    <n v="9"/>
    <b v="0"/>
    <s v="technology/wearables"/>
    <m/>
    <n v="10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x v="662"/>
    <b v="0"/>
    <n v="4"/>
    <b v="0"/>
    <s v="technology/wearables"/>
    <m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x v="663"/>
    <b v="0"/>
    <n v="7"/>
    <b v="0"/>
    <s v="technology/wearables"/>
    <m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x v="664"/>
    <b v="0"/>
    <n v="29"/>
    <b v="0"/>
    <s v="technology/wearables"/>
    <m/>
    <n v="31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x v="665"/>
    <b v="0"/>
    <n v="12"/>
    <b v="0"/>
    <s v="technology/wearables"/>
    <m/>
    <n v="155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x v="666"/>
    <b v="0"/>
    <n v="4"/>
    <b v="0"/>
    <s v="technology/wearables"/>
    <m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x v="667"/>
    <b v="0"/>
    <n v="28"/>
    <b v="0"/>
    <s v="technology/wearables"/>
    <m/>
    <n v="178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x v="668"/>
    <b v="0"/>
    <n v="25"/>
    <b v="0"/>
    <s v="technology/wearables"/>
    <m/>
    <n v="27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x v="669"/>
    <b v="0"/>
    <n v="28"/>
    <b v="0"/>
    <s v="technology/wearables"/>
    <m/>
    <n v="1536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x v="670"/>
    <b v="0"/>
    <n v="310"/>
    <b v="0"/>
    <s v="technology/wearables"/>
    <m/>
    <n v="8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x v="671"/>
    <b v="0"/>
    <n v="15"/>
    <b v="0"/>
    <s v="technology/wearables"/>
    <m/>
    <n v="788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x v="672"/>
    <b v="0"/>
    <n v="215"/>
    <b v="0"/>
    <s v="technology/wearables"/>
    <m/>
    <n v="5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x v="673"/>
    <b v="0"/>
    <n v="3"/>
    <b v="0"/>
    <s v="technology/wearables"/>
    <m/>
    <n v="68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x v="674"/>
    <b v="0"/>
    <n v="2"/>
    <b v="0"/>
    <s v="technology/wearables"/>
    <m/>
    <n v="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x v="675"/>
    <b v="0"/>
    <n v="26"/>
    <b v="0"/>
    <s v="technology/wearables"/>
    <m/>
    <n v="34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x v="676"/>
    <b v="0"/>
    <n v="24"/>
    <b v="0"/>
    <s v="technology/wearables"/>
    <m/>
    <n v="61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x v="677"/>
    <b v="0"/>
    <n v="96"/>
    <b v="0"/>
    <s v="technology/wearables"/>
    <m/>
    <n v="133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x v="678"/>
    <b v="0"/>
    <n v="17"/>
    <b v="0"/>
    <s v="technology/wearables"/>
    <m/>
    <n v="6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x v="679"/>
    <b v="0"/>
    <n v="94"/>
    <b v="0"/>
    <s v="technology/wearables"/>
    <m/>
    <n v="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x v="680"/>
    <b v="0"/>
    <n v="129"/>
    <b v="0"/>
    <s v="technology/wearables"/>
    <m/>
    <n v="150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x v="681"/>
    <b v="0"/>
    <n v="1"/>
    <b v="0"/>
    <s v="technology/wearables"/>
    <m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x v="682"/>
    <b v="0"/>
    <n v="4"/>
    <b v="0"/>
    <s v="technology/wearables"/>
    <m/>
    <n v="13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x v="683"/>
    <b v="0"/>
    <n v="3"/>
    <b v="0"/>
    <s v="technology/wearables"/>
    <m/>
    <n v="99"/>
    <x v="2"/>
    <x v="8"/>
    <x v="683"/>
    <x v="683"/>
  </r>
  <r>
    <n v="684"/>
    <s v="Arcus Motion Analyzer | The Versatile Smart Ring"/>
    <s v="Arcus gives your fingers super powers."/>
    <x v="163"/>
    <x v="502"/>
    <x v="2"/>
    <s v="US"/>
    <s v="USD"/>
    <x v="684"/>
    <x v="684"/>
    <b v="0"/>
    <n v="135"/>
    <b v="0"/>
    <s v="technology/wearables"/>
    <m/>
    <n v="177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x v="685"/>
    <b v="0"/>
    <n v="10"/>
    <b v="0"/>
    <s v="technology/wearables"/>
    <m/>
    <n v="55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x v="686"/>
    <b v="0"/>
    <n v="0"/>
    <b v="0"/>
    <s v="technology/wearables"/>
    <m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x v="687"/>
    <b v="0"/>
    <n v="6"/>
    <b v="0"/>
    <s v="technology/wearables"/>
    <m/>
    <n v="591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x v="688"/>
    <b v="0"/>
    <n v="36"/>
    <b v="0"/>
    <s v="technology/wearables"/>
    <m/>
    <n v="40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x v="689"/>
    <b v="0"/>
    <n v="336"/>
    <b v="0"/>
    <s v="technology/wearables"/>
    <m/>
    <n v="343"/>
    <x v="2"/>
    <x v="8"/>
    <x v="689"/>
    <x v="689"/>
  </r>
  <r>
    <n v="690"/>
    <s v="BLOXSHIELD"/>
    <s v="A radiation shield for your fitness tracker, smartwatch or other wearable smart device"/>
    <x v="22"/>
    <x v="507"/>
    <x v="2"/>
    <s v="US"/>
    <s v="USD"/>
    <x v="690"/>
    <x v="690"/>
    <b v="0"/>
    <n v="34"/>
    <b v="0"/>
    <s v="technology/wearables"/>
    <m/>
    <n v="7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x v="691"/>
    <b v="0"/>
    <n v="10"/>
    <b v="0"/>
    <s v="technology/wearables"/>
    <m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x v="692"/>
    <b v="0"/>
    <n v="201"/>
    <b v="0"/>
    <s v="technology/wearables"/>
    <m/>
    <n v="6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x v="693"/>
    <b v="0"/>
    <n v="296"/>
    <b v="0"/>
    <s v="technology/wearables"/>
    <m/>
    <n v="11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x v="694"/>
    <b v="0"/>
    <n v="7"/>
    <b v="0"/>
    <s v="technology/wearables"/>
    <m/>
    <n v="8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x v="695"/>
    <b v="0"/>
    <n v="7"/>
    <b v="0"/>
    <s v="technology/wearables"/>
    <m/>
    <n v="90"/>
    <x v="2"/>
    <x v="8"/>
    <x v="695"/>
    <x v="695"/>
  </r>
  <r>
    <n v="696"/>
    <s v="trustee"/>
    <s v="Show your fidelity by wearing the Trustee rings! Show where you are (at)!"/>
    <x v="164"/>
    <x v="116"/>
    <x v="2"/>
    <s v="NL"/>
    <s v="EUR"/>
    <x v="696"/>
    <x v="696"/>
    <b v="0"/>
    <n v="1"/>
    <b v="0"/>
    <s v="technology/wearables"/>
    <m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x v="697"/>
    <b v="0"/>
    <n v="114"/>
    <b v="0"/>
    <s v="technology/wearables"/>
    <m/>
    <n v="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x v="698"/>
    <b v="0"/>
    <n v="29"/>
    <b v="0"/>
    <s v="technology/wearables"/>
    <m/>
    <n v="530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x v="699"/>
    <b v="0"/>
    <n v="890"/>
    <b v="0"/>
    <s v="technology/wearables"/>
    <m/>
    <n v="120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x v="700"/>
    <b v="0"/>
    <n v="31"/>
    <b v="0"/>
    <s v="technology/wearables"/>
    <m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x v="701"/>
    <b v="0"/>
    <n v="21"/>
    <b v="0"/>
    <s v="technology/wearables"/>
    <m/>
    <n v="29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b v="0"/>
    <n v="37"/>
    <b v="0"/>
    <s v="technology/wearables"/>
    <m/>
    <n v="124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x v="703"/>
    <b v="0"/>
    <n v="7"/>
    <b v="0"/>
    <s v="technology/wearables"/>
    <m/>
    <n v="119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x v="704"/>
    <b v="0"/>
    <n v="4"/>
    <b v="0"/>
    <s v="technology/wearables"/>
    <m/>
    <n v="120"/>
    <x v="2"/>
    <x v="8"/>
    <x v="704"/>
    <x v="704"/>
  </r>
  <r>
    <n v="705"/>
    <s v="SomnoScope"/>
    <s v="The closest thing ever to the Holy Grail of wearables technology"/>
    <x v="57"/>
    <x v="518"/>
    <x v="2"/>
    <s v="NL"/>
    <s v="EUR"/>
    <x v="705"/>
    <x v="705"/>
    <b v="0"/>
    <n v="5"/>
    <b v="0"/>
    <s v="technology/wearables"/>
    <m/>
    <n v="195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x v="706"/>
    <b v="0"/>
    <n v="0"/>
    <b v="0"/>
    <s v="technology/wearables"/>
    <m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x v="707"/>
    <b v="0"/>
    <n v="456"/>
    <b v="0"/>
    <s v="technology/wearables"/>
    <m/>
    <n v="11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x v="708"/>
    <b v="0"/>
    <n v="369"/>
    <b v="0"/>
    <s v="technology/wearables"/>
    <m/>
    <n v="23"/>
    <x v="2"/>
    <x v="8"/>
    <x v="708"/>
    <x v="708"/>
  </r>
  <r>
    <n v="709"/>
    <s v="lumiglove"/>
    <s v="A &quot;handheld&quot; light, which eases the way you illuminate objects and/or paths."/>
    <x v="36"/>
    <x v="377"/>
    <x v="2"/>
    <s v="US"/>
    <s v="USD"/>
    <x v="709"/>
    <x v="709"/>
    <b v="0"/>
    <n v="2"/>
    <b v="0"/>
    <s v="technology/wearables"/>
    <m/>
    <n v="30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s v="CA"/>
    <s v="CAD"/>
    <x v="710"/>
    <x v="710"/>
    <b v="0"/>
    <n v="0"/>
    <b v="0"/>
    <s v="technology/wearables"/>
    <m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x v="711"/>
    <b v="0"/>
    <n v="338"/>
    <b v="0"/>
    <s v="technology/wearables"/>
    <m/>
    <n v="99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x v="712"/>
    <b v="0"/>
    <n v="4"/>
    <b v="0"/>
    <s v="technology/wearables"/>
    <m/>
    <n v="26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x v="713"/>
    <b v="0"/>
    <n v="1"/>
    <b v="0"/>
    <s v="technology/wearables"/>
    <m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x v="714"/>
    <b v="0"/>
    <n v="28"/>
    <b v="0"/>
    <s v="technology/wearables"/>
    <m/>
    <n v="80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x v="715"/>
    <b v="0"/>
    <n v="12"/>
    <b v="0"/>
    <s v="technology/wearables"/>
    <m/>
    <n v="11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x v="716"/>
    <b v="0"/>
    <n v="16"/>
    <b v="0"/>
    <s v="technology/wearables"/>
    <m/>
    <n v="44"/>
    <x v="2"/>
    <x v="8"/>
    <x v="716"/>
    <x v="716"/>
  </r>
  <r>
    <n v="717"/>
    <s v="cool air belt"/>
    <s v="Cool air flowing under clothing keeps you cool."/>
    <x v="57"/>
    <x v="527"/>
    <x v="2"/>
    <s v="US"/>
    <s v="USD"/>
    <x v="717"/>
    <x v="717"/>
    <b v="0"/>
    <n v="4"/>
    <b v="0"/>
    <s v="technology/wearables"/>
    <m/>
    <n v="7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x v="718"/>
    <b v="0"/>
    <n v="4"/>
    <b v="0"/>
    <s v="technology/wearables"/>
    <m/>
    <n v="22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x v="719"/>
    <b v="0"/>
    <n v="10"/>
    <b v="0"/>
    <s v="technology/wearables"/>
    <m/>
    <n v="1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x v="720"/>
    <b v="0"/>
    <n v="41"/>
    <b v="1"/>
    <s v="publishing/nonfiction"/>
    <m/>
    <n v="66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x v="721"/>
    <b v="0"/>
    <n v="119"/>
    <b v="1"/>
    <s v="publishing/nonfiction"/>
    <m/>
    <n v="8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x v="722"/>
    <b v="0"/>
    <n v="153"/>
    <b v="1"/>
    <s v="publishing/nonfiction"/>
    <m/>
    <n v="215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x v="723"/>
    <b v="0"/>
    <n v="100"/>
    <b v="1"/>
    <s v="publishing/nonfiction"/>
    <m/>
    <n v="54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x v="724"/>
    <b v="0"/>
    <n v="143"/>
    <b v="1"/>
    <s v="publishing/nonfiction"/>
    <m/>
    <n v="51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x v="725"/>
    <b v="0"/>
    <n v="140"/>
    <b v="1"/>
    <s v="publishing/nonfiction"/>
    <m/>
    <n v="1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x v="726"/>
    <b v="0"/>
    <n v="35"/>
    <b v="1"/>
    <s v="publishing/nonfiction"/>
    <m/>
    <n v="72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x v="727"/>
    <b v="0"/>
    <n v="149"/>
    <b v="1"/>
    <s v="publishing/nonfiction"/>
    <m/>
    <n v="36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x v="728"/>
    <b v="0"/>
    <n v="130"/>
    <b v="1"/>
    <s v="publishing/nonfiction"/>
    <m/>
    <n v="60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x v="729"/>
    <b v="0"/>
    <n v="120"/>
    <b v="1"/>
    <s v="publishing/nonfiction"/>
    <m/>
    <n v="43"/>
    <x v="3"/>
    <x v="9"/>
    <x v="729"/>
    <x v="729"/>
  </r>
  <r>
    <n v="730"/>
    <s v="Encyclopedia of Surfing"/>
    <s v="A Massive but Cheerful Online Digital Archive of Surfing"/>
    <x v="22"/>
    <x v="539"/>
    <x v="0"/>
    <s v="US"/>
    <s v="USD"/>
    <x v="730"/>
    <x v="730"/>
    <b v="0"/>
    <n v="265"/>
    <b v="1"/>
    <s v="publishing/nonfiction"/>
    <m/>
    <n v="99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x v="731"/>
    <b v="0"/>
    <n v="71"/>
    <b v="1"/>
    <s v="publishing/nonfiction"/>
    <m/>
    <n v="88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x v="732"/>
    <b v="0"/>
    <n v="13"/>
    <b v="1"/>
    <s v="publishing/nonfiction"/>
    <m/>
    <n v="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x v="733"/>
    <b v="0"/>
    <n v="169"/>
    <b v="1"/>
    <s v="publishing/nonfiction"/>
    <m/>
    <n v="17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s v="CA"/>
    <s v="CAD"/>
    <x v="734"/>
    <x v="734"/>
    <b v="0"/>
    <n v="57"/>
    <b v="1"/>
    <s v="publishing/nonfiction"/>
    <m/>
    <n v="187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x v="735"/>
    <b v="0"/>
    <n v="229"/>
    <b v="1"/>
    <s v="publishing/nonfiction"/>
    <m/>
    <n v="234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x v="736"/>
    <b v="0"/>
    <n v="108"/>
    <b v="1"/>
    <s v="publishing/nonfiction"/>
    <m/>
    <n v="1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x v="737"/>
    <b v="0"/>
    <n v="108"/>
    <b v="1"/>
    <s v="publishing/nonfiction"/>
    <m/>
    <n v="56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x v="738"/>
    <b v="0"/>
    <n v="41"/>
    <b v="1"/>
    <s v="publishing/nonfiction"/>
    <m/>
    <n v="39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x v="739"/>
    <b v="0"/>
    <n v="139"/>
    <b v="1"/>
    <s v="publishing/nonfiction"/>
    <m/>
    <n v="68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x v="740"/>
    <b v="0"/>
    <n v="19"/>
    <b v="1"/>
    <s v="publishing/nonfiction"/>
    <m/>
    <n v="169"/>
    <x v="3"/>
    <x v="9"/>
    <x v="740"/>
    <x v="740"/>
  </r>
  <r>
    <n v="741"/>
    <s v="reVILNA: the vilna ghetto project"/>
    <s v="A revolutionary digital mapping project of the Vilna Ghetto"/>
    <x v="93"/>
    <x v="550"/>
    <x v="0"/>
    <s v="US"/>
    <s v="USD"/>
    <x v="741"/>
    <x v="741"/>
    <b v="0"/>
    <n v="94"/>
    <b v="1"/>
    <s v="publishing/nonfiction"/>
    <m/>
    <n v="141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b v="0"/>
    <n v="23"/>
    <b v="1"/>
    <s v="publishing/nonfiction"/>
    <m/>
    <n v="67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x v="743"/>
    <b v="0"/>
    <n v="15"/>
    <b v="1"/>
    <s v="publishing/nonfiction"/>
    <m/>
    <n v="54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x v="744"/>
    <b v="0"/>
    <n v="62"/>
    <b v="1"/>
    <s v="publishing/nonfiction"/>
    <m/>
    <n v="8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x v="745"/>
    <b v="0"/>
    <n v="74"/>
    <b v="1"/>
    <s v="publishing/nonfiction"/>
    <m/>
    <n v="53"/>
    <x v="3"/>
    <x v="9"/>
    <x v="745"/>
    <x v="745"/>
  </r>
  <r>
    <n v="746"/>
    <s v="Attention: People With Body Parts"/>
    <s v="This is a book of letters. Letters to our body parts."/>
    <x v="174"/>
    <x v="555"/>
    <x v="0"/>
    <s v="US"/>
    <s v="USD"/>
    <x v="746"/>
    <x v="746"/>
    <b v="0"/>
    <n v="97"/>
    <b v="1"/>
    <s v="publishing/nonfiction"/>
    <m/>
    <n v="34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x v="747"/>
    <b v="0"/>
    <n v="55"/>
    <b v="1"/>
    <s v="publishing/nonfiction"/>
    <m/>
    <n v="127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x v="748"/>
    <b v="0"/>
    <n v="44"/>
    <b v="1"/>
    <s v="publishing/nonfiction"/>
    <m/>
    <n v="45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x v="749"/>
    <b v="0"/>
    <n v="110"/>
    <b v="1"/>
    <s v="publishing/nonfiction"/>
    <m/>
    <n v="95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x v="750"/>
    <b v="0"/>
    <n v="59"/>
    <b v="1"/>
    <s v="publishing/nonfiction"/>
    <m/>
    <n v="7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x v="751"/>
    <b v="0"/>
    <n v="62"/>
    <b v="1"/>
    <s v="publishing/nonfiction"/>
    <m/>
    <n v="5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x v="752"/>
    <b v="0"/>
    <n v="105"/>
    <b v="1"/>
    <s v="publishing/nonfiction"/>
    <m/>
    <n v="53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x v="753"/>
    <b v="0"/>
    <n v="26"/>
    <b v="1"/>
    <s v="publishing/nonfiction"/>
    <m/>
    <n v="49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x v="754"/>
    <b v="0"/>
    <n v="49"/>
    <b v="1"/>
    <s v="publishing/nonfiction"/>
    <m/>
    <n v="42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x v="755"/>
    <b v="0"/>
    <n v="68"/>
    <b v="1"/>
    <s v="publishing/nonfiction"/>
    <m/>
    <n v="3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x v="756"/>
    <b v="0"/>
    <n v="22"/>
    <b v="1"/>
    <s v="publishing/nonfiction"/>
    <m/>
    <n v="37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x v="757"/>
    <b v="0"/>
    <n v="18"/>
    <b v="1"/>
    <s v="publishing/nonfiction"/>
    <m/>
    <n v="33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s v="US"/>
    <s v="USD"/>
    <x v="758"/>
    <x v="758"/>
    <b v="0"/>
    <n v="19"/>
    <b v="1"/>
    <s v="publishing/nonfiction"/>
    <m/>
    <n v="134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x v="759"/>
    <b v="0"/>
    <n v="99"/>
    <b v="1"/>
    <s v="publishing/nonfiction"/>
    <m/>
    <n v="51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x v="760"/>
    <b v="0"/>
    <n v="0"/>
    <b v="0"/>
    <s v="publishing/fiction"/>
    <m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x v="761"/>
    <b v="0"/>
    <n v="6"/>
    <b v="0"/>
    <s v="publishing/fiction"/>
    <m/>
    <n v="39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x v="762"/>
    <b v="0"/>
    <n v="0"/>
    <b v="0"/>
    <s v="publishing/fiction"/>
    <m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x v="763"/>
    <b v="0"/>
    <n v="1"/>
    <b v="0"/>
    <s v="publishing/fiction"/>
    <m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x v="764"/>
    <b v="0"/>
    <n v="0"/>
    <b v="0"/>
    <s v="publishing/fiction"/>
    <m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x v="765"/>
    <b v="0"/>
    <n v="44"/>
    <b v="0"/>
    <s v="publishing/fiction"/>
    <m/>
    <n v="5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x v="766"/>
    <b v="0"/>
    <n v="0"/>
    <b v="0"/>
    <s v="publishing/fiction"/>
    <m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x v="767"/>
    <b v="0"/>
    <n v="3"/>
    <b v="0"/>
    <s v="publishing/fiction"/>
    <m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x v="768"/>
    <b v="0"/>
    <n v="0"/>
    <b v="0"/>
    <s v="publishing/fiction"/>
    <m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x v="769"/>
    <b v="0"/>
    <n v="52"/>
    <b v="0"/>
    <s v="publishing/fiction"/>
    <m/>
    <n v="31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x v="770"/>
    <b v="0"/>
    <n v="0"/>
    <b v="0"/>
    <s v="publishing/fiction"/>
    <m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x v="771"/>
    <b v="0"/>
    <n v="1"/>
    <b v="0"/>
    <s v="publishing/fiction"/>
    <m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b v="0"/>
    <n v="1"/>
    <b v="0"/>
    <s v="publishing/fiction"/>
    <m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x v="773"/>
    <b v="0"/>
    <n v="2"/>
    <b v="0"/>
    <s v="publishing/fiction"/>
    <m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x v="774"/>
    <b v="0"/>
    <n v="9"/>
    <b v="0"/>
    <s v="publishing/fiction"/>
    <m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x v="775"/>
    <b v="0"/>
    <n v="5"/>
    <b v="0"/>
    <s v="publishing/fiction"/>
    <m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x v="776"/>
    <b v="0"/>
    <n v="57"/>
    <b v="0"/>
    <s v="publishing/fiction"/>
    <m/>
    <n v="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x v="777"/>
    <b v="0"/>
    <n v="3"/>
    <b v="0"/>
    <s v="publishing/fiction"/>
    <m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x v="778"/>
    <b v="0"/>
    <n v="1"/>
    <b v="0"/>
    <s v="publishing/fiction"/>
    <m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b v="0"/>
    <n v="6"/>
    <b v="0"/>
    <s v="publishing/fiction"/>
    <m/>
    <n v="66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x v="780"/>
    <b v="0"/>
    <n v="27"/>
    <b v="1"/>
    <s v="music/rock"/>
    <m/>
    <n v="38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x v="781"/>
    <b v="0"/>
    <n v="25"/>
    <b v="1"/>
    <s v="music/rock"/>
    <m/>
    <n v="4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x v="782"/>
    <b v="0"/>
    <n v="14"/>
    <b v="1"/>
    <s v="music/rock"/>
    <m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x v="783"/>
    <b v="0"/>
    <n v="35"/>
    <b v="1"/>
    <s v="music/rock"/>
    <m/>
    <n v="6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x v="784"/>
    <b v="0"/>
    <n v="10"/>
    <b v="1"/>
    <s v="music/rock"/>
    <m/>
    <n v="102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x v="785"/>
    <b v="0"/>
    <n v="29"/>
    <b v="1"/>
    <s v="music/rock"/>
    <m/>
    <n v="31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x v="786"/>
    <b v="0"/>
    <n v="44"/>
    <b v="1"/>
    <s v="music/rock"/>
    <m/>
    <n v="162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x v="787"/>
    <b v="0"/>
    <n v="17"/>
    <b v="1"/>
    <s v="music/rock"/>
    <m/>
    <n v="8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x v="788"/>
    <b v="0"/>
    <n v="34"/>
    <b v="1"/>
    <s v="music/rock"/>
    <m/>
    <n v="59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x v="789"/>
    <b v="0"/>
    <n v="14"/>
    <b v="1"/>
    <s v="music/rock"/>
    <m/>
    <n v="13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x v="790"/>
    <b v="0"/>
    <n v="156"/>
    <b v="1"/>
    <s v="music/rock"/>
    <m/>
    <n v="92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b v="0"/>
    <n v="128"/>
    <b v="1"/>
    <s v="music/rock"/>
    <m/>
    <n v="60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s v="US"/>
    <s v="USD"/>
    <x v="792"/>
    <x v="792"/>
    <b v="0"/>
    <n v="60"/>
    <b v="1"/>
    <s v="music/rock"/>
    <m/>
    <n v="41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x v="793"/>
    <b v="0"/>
    <n v="32"/>
    <b v="1"/>
    <s v="music/rock"/>
    <m/>
    <n v="88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x v="794"/>
    <b v="0"/>
    <n v="53"/>
    <b v="1"/>
    <s v="music/rock"/>
    <m/>
    <n v="15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b v="0"/>
    <n v="184"/>
    <b v="1"/>
    <s v="music/rock"/>
    <m/>
    <n v="8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x v="796"/>
    <b v="0"/>
    <n v="90"/>
    <b v="1"/>
    <s v="music/rock"/>
    <m/>
    <n v="112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x v="797"/>
    <b v="0"/>
    <n v="71"/>
    <b v="1"/>
    <s v="music/rock"/>
    <m/>
    <n v="45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x v="798"/>
    <b v="0"/>
    <n v="87"/>
    <b v="1"/>
    <s v="music/rock"/>
    <m/>
    <n v="46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x v="799"/>
    <b v="0"/>
    <n v="28"/>
    <b v="1"/>
    <s v="music/rock"/>
    <m/>
    <n v="178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x v="800"/>
    <b v="0"/>
    <n v="56"/>
    <b v="1"/>
    <s v="music/rock"/>
    <m/>
    <n v="40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x v="801"/>
    <b v="0"/>
    <n v="51"/>
    <b v="1"/>
    <s v="music/rock"/>
    <m/>
    <n v="4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x v="802"/>
    <b v="0"/>
    <n v="75"/>
    <b v="1"/>
    <s v="music/rock"/>
    <m/>
    <n v="81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x v="803"/>
    <b v="0"/>
    <n v="38"/>
    <b v="1"/>
    <s v="music/rock"/>
    <m/>
    <n v="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x v="804"/>
    <b v="0"/>
    <n v="18"/>
    <b v="1"/>
    <s v="music/rock"/>
    <m/>
    <n v="305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x v="805"/>
    <b v="0"/>
    <n v="54"/>
    <b v="1"/>
    <s v="music/rock"/>
    <m/>
    <n v="58"/>
    <x v="4"/>
    <x v="11"/>
    <x v="805"/>
    <x v="805"/>
  </r>
  <r>
    <n v="806"/>
    <s v="Golden Animals NEW Album!"/>
    <s v="Help Golden Animals finish their NEW Album!"/>
    <x v="6"/>
    <x v="603"/>
    <x v="0"/>
    <s v="US"/>
    <s v="USD"/>
    <x v="806"/>
    <x v="806"/>
    <b v="0"/>
    <n v="71"/>
    <b v="1"/>
    <s v="music/rock"/>
    <m/>
    <n v="117"/>
    <x v="4"/>
    <x v="11"/>
    <x v="806"/>
    <x v="806"/>
  </r>
  <r>
    <n v="807"/>
    <s v="Sic Vita - New EP Release - 2017"/>
    <s v="Join the Sic Vita family and lend a hand as we create a new album!"/>
    <x v="23"/>
    <x v="604"/>
    <x v="0"/>
    <s v="US"/>
    <s v="USD"/>
    <x v="807"/>
    <x v="807"/>
    <b v="0"/>
    <n v="57"/>
    <b v="1"/>
    <s v="music/rock"/>
    <m/>
    <n v="73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x v="808"/>
    <b v="0"/>
    <n v="43"/>
    <b v="1"/>
    <s v="music/rock"/>
    <m/>
    <n v="104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s v="US"/>
    <s v="USD"/>
    <x v="809"/>
    <x v="809"/>
    <b v="0"/>
    <n v="52"/>
    <b v="1"/>
    <s v="music/rock"/>
    <m/>
    <n v="7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x v="810"/>
    <b v="0"/>
    <n v="27"/>
    <b v="1"/>
    <s v="music/rock"/>
    <m/>
    <n v="58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s v="US"/>
    <s v="USD"/>
    <x v="811"/>
    <x v="811"/>
    <b v="0"/>
    <n v="12"/>
    <b v="1"/>
    <s v="music/rock"/>
    <m/>
    <n v="86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x v="812"/>
    <b v="0"/>
    <n v="33"/>
    <b v="1"/>
    <s v="music/rock"/>
    <m/>
    <n v="27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s v="US"/>
    <s v="USD"/>
    <x v="813"/>
    <x v="813"/>
    <b v="0"/>
    <n v="96"/>
    <b v="1"/>
    <s v="music/rock"/>
    <m/>
    <n v="24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x v="814"/>
    <b v="0"/>
    <n v="28"/>
    <b v="1"/>
    <s v="music/rock"/>
    <m/>
    <n v="45"/>
    <x v="4"/>
    <x v="11"/>
    <x v="814"/>
    <x v="814"/>
  </r>
  <r>
    <n v="815"/>
    <s v="Some Late Help for The Early Reset"/>
    <s v="Be a part of helping The Early Reset finish their new 7 song EP."/>
    <x v="23"/>
    <x v="611"/>
    <x v="0"/>
    <s v="US"/>
    <s v="USD"/>
    <x v="815"/>
    <x v="815"/>
    <b v="0"/>
    <n v="43"/>
    <b v="1"/>
    <s v="music/rock"/>
    <m/>
    <n v="9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x v="816"/>
    <b v="0"/>
    <n v="205"/>
    <b v="1"/>
    <s v="music/rock"/>
    <m/>
    <n v="39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x v="817"/>
    <b v="0"/>
    <n v="23"/>
    <b v="1"/>
    <s v="music/rock"/>
    <m/>
    <n v="89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x v="818"/>
    <b v="0"/>
    <n v="19"/>
    <b v="1"/>
    <s v="music/rock"/>
    <m/>
    <n v="28"/>
    <x v="4"/>
    <x v="11"/>
    <x v="818"/>
    <x v="818"/>
  </r>
  <r>
    <n v="819"/>
    <s v="Winter Tour"/>
    <s v="We are touring the Southeast in support of our new EP"/>
    <x v="44"/>
    <x v="140"/>
    <x v="0"/>
    <s v="US"/>
    <s v="USD"/>
    <x v="819"/>
    <x v="819"/>
    <b v="0"/>
    <n v="14"/>
    <b v="1"/>
    <s v="music/rock"/>
    <m/>
    <n v="31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x v="820"/>
    <b v="0"/>
    <n v="38"/>
    <b v="1"/>
    <s v="music/rock"/>
    <m/>
    <n v="70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x v="821"/>
    <b v="0"/>
    <n v="78"/>
    <b v="1"/>
    <s v="music/rock"/>
    <m/>
    <n v="22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x v="822"/>
    <b v="0"/>
    <n v="69"/>
    <b v="1"/>
    <s v="music/rock"/>
    <m/>
    <n v="51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x v="823"/>
    <b v="0"/>
    <n v="33"/>
    <b v="1"/>
    <s v="music/rock"/>
    <m/>
    <n v="43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x v="824"/>
    <b v="0"/>
    <n v="54"/>
    <b v="1"/>
    <s v="music/rock"/>
    <m/>
    <n v="39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s v="US"/>
    <s v="USD"/>
    <x v="825"/>
    <x v="825"/>
    <b v="0"/>
    <n v="99"/>
    <b v="1"/>
    <s v="music/rock"/>
    <m/>
    <n v="126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x v="826"/>
    <b v="0"/>
    <n v="49"/>
    <b v="1"/>
    <s v="music/rock"/>
    <m/>
    <n v="113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x v="827"/>
    <b v="0"/>
    <n v="11"/>
    <b v="1"/>
    <s v="music/rock"/>
    <m/>
    <n v="2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x v="828"/>
    <b v="0"/>
    <n v="38"/>
    <b v="1"/>
    <s v="music/rock"/>
    <m/>
    <n v="36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x v="829"/>
    <b v="0"/>
    <n v="16"/>
    <b v="1"/>
    <s v="music/rock"/>
    <m/>
    <n v="32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x v="830"/>
    <b v="0"/>
    <n v="32"/>
    <b v="1"/>
    <s v="music/rock"/>
    <m/>
    <n v="60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s v="US"/>
    <s v="USD"/>
    <x v="831"/>
    <x v="831"/>
    <b v="0"/>
    <n v="20"/>
    <b v="1"/>
    <s v="music/rock"/>
    <m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x v="832"/>
    <b v="0"/>
    <n v="154"/>
    <b v="1"/>
    <s v="music/rock"/>
    <m/>
    <n v="97"/>
    <x v="4"/>
    <x v="11"/>
    <x v="832"/>
    <x v="832"/>
  </r>
  <r>
    <n v="833"/>
    <s v="Ragman Rolls"/>
    <s v="This is an American rock album."/>
    <x v="12"/>
    <x v="627"/>
    <x v="0"/>
    <s v="US"/>
    <s v="USD"/>
    <x v="833"/>
    <x v="833"/>
    <b v="0"/>
    <n v="41"/>
    <b v="1"/>
    <s v="music/rock"/>
    <m/>
    <n v="14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x v="834"/>
    <b v="0"/>
    <n v="75"/>
    <b v="1"/>
    <s v="music/rock"/>
    <m/>
    <n v="96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x v="835"/>
    <b v="0"/>
    <n v="40"/>
    <b v="1"/>
    <s v="music/rock"/>
    <m/>
    <n v="58"/>
    <x v="4"/>
    <x v="11"/>
    <x v="835"/>
    <x v="835"/>
  </r>
  <r>
    <n v="836"/>
    <s v="DESMADRE Full Album + Press Kit"/>
    <s v="An album you can bring home to mom."/>
    <x v="10"/>
    <x v="630"/>
    <x v="0"/>
    <s v="US"/>
    <s v="USD"/>
    <x v="836"/>
    <x v="836"/>
    <b v="0"/>
    <n v="46"/>
    <b v="1"/>
    <s v="music/rock"/>
    <m/>
    <n v="109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x v="837"/>
    <b v="0"/>
    <n v="62"/>
    <b v="1"/>
    <s v="music/rock"/>
    <m/>
    <n v="49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x v="838"/>
    <b v="0"/>
    <n v="61"/>
    <b v="1"/>
    <s v="music/rock"/>
    <m/>
    <n v="47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x v="839"/>
    <b v="0"/>
    <n v="96"/>
    <b v="1"/>
    <s v="music/rock"/>
    <m/>
    <n v="60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x v="840"/>
    <b v="0"/>
    <n v="190"/>
    <b v="1"/>
    <s v="music/metal"/>
    <m/>
    <n v="63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x v="841"/>
    <b v="1"/>
    <n v="94"/>
    <b v="1"/>
    <s v="music/metal"/>
    <m/>
    <n v="53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x v="842"/>
    <b v="1"/>
    <n v="39"/>
    <b v="1"/>
    <s v="music/metal"/>
    <m/>
    <n v="6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x v="843"/>
    <b v="0"/>
    <n v="127"/>
    <b v="1"/>
    <s v="music/metal"/>
    <m/>
    <n v="63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x v="844"/>
    <b v="1"/>
    <n v="159"/>
    <b v="1"/>
    <s v="music/metal"/>
    <m/>
    <n v="36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x v="845"/>
    <b v="0"/>
    <n v="177"/>
    <b v="1"/>
    <s v="music/metal"/>
    <m/>
    <n v="34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x v="846"/>
    <b v="0"/>
    <n v="47"/>
    <b v="1"/>
    <s v="music/metal"/>
    <m/>
    <n v="28"/>
    <x v="4"/>
    <x v="12"/>
    <x v="846"/>
    <x v="846"/>
  </r>
  <r>
    <n v="847"/>
    <s v="CENTROPYMUSIC"/>
    <s v="MUSIC WITH MEANING!  MUSIC THAT MATTERS!!!"/>
    <x v="185"/>
    <x v="115"/>
    <x v="0"/>
    <s v="US"/>
    <s v="USD"/>
    <x v="847"/>
    <x v="847"/>
    <b v="0"/>
    <n v="1"/>
    <b v="1"/>
    <s v="music/metal"/>
    <m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x v="848"/>
    <b v="0"/>
    <n v="16"/>
    <b v="1"/>
    <s v="music/metal"/>
    <m/>
    <n v="18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b v="0"/>
    <n v="115"/>
    <b v="1"/>
    <s v="music/metal"/>
    <m/>
    <n v="41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x v="850"/>
    <b v="0"/>
    <n v="133"/>
    <b v="1"/>
    <s v="music/metal"/>
    <m/>
    <n v="4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x v="851"/>
    <b v="0"/>
    <n v="70"/>
    <b v="1"/>
    <s v="music/metal"/>
    <m/>
    <n v="37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x v="852"/>
    <b v="0"/>
    <n v="62"/>
    <b v="1"/>
    <s v="music/metal"/>
    <m/>
    <n v="59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x v="853"/>
    <b v="0"/>
    <n v="10"/>
    <b v="1"/>
    <s v="music/metal"/>
    <m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x v="854"/>
    <b v="0"/>
    <n v="499"/>
    <b v="1"/>
    <s v="music/metal"/>
    <m/>
    <n v="65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x v="855"/>
    <b v="0"/>
    <n v="47"/>
    <b v="1"/>
    <s v="music/metal"/>
    <m/>
    <n v="3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b v="0"/>
    <n v="28"/>
    <b v="1"/>
    <s v="music/metal"/>
    <m/>
    <n v="19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x v="857"/>
    <b v="0"/>
    <n v="24"/>
    <b v="1"/>
    <s v="music/metal"/>
    <m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b v="0"/>
    <n v="76"/>
    <b v="1"/>
    <s v="music/metal"/>
    <m/>
    <n v="22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x v="859"/>
    <b v="0"/>
    <n v="98"/>
    <b v="1"/>
    <s v="music/metal"/>
    <m/>
    <n v="4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x v="860"/>
    <b v="0"/>
    <n v="48"/>
    <b v="0"/>
    <s v="music/jazz"/>
    <m/>
    <n v="5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x v="861"/>
    <b v="0"/>
    <n v="2"/>
    <b v="0"/>
    <s v="music/jazz"/>
    <m/>
    <n v="5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x v="862"/>
    <b v="0"/>
    <n v="4"/>
    <b v="0"/>
    <s v="music/jazz"/>
    <m/>
    <n v="42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x v="863"/>
    <b v="0"/>
    <n v="5"/>
    <b v="0"/>
    <s v="music/jazz"/>
    <m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x v="864"/>
    <b v="0"/>
    <n v="79"/>
    <b v="0"/>
    <s v="music/jazz"/>
    <m/>
    <n v="34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b v="0"/>
    <n v="2"/>
    <b v="0"/>
    <s v="music/jazz"/>
    <m/>
    <n v="22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x v="866"/>
    <b v="0"/>
    <n v="11"/>
    <b v="0"/>
    <s v="music/jazz"/>
    <m/>
    <n v="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x v="867"/>
    <b v="0"/>
    <n v="11"/>
    <b v="0"/>
    <s v="music/jazz"/>
    <m/>
    <n v="10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b v="0"/>
    <n v="1"/>
    <b v="0"/>
    <s v="music/jazz"/>
    <m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x v="869"/>
    <b v="0"/>
    <n v="3"/>
    <b v="0"/>
    <s v="music/jazz"/>
    <m/>
    <n v="346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x v="870"/>
    <b v="0"/>
    <n v="5"/>
    <b v="0"/>
    <s v="music/jazz"/>
    <m/>
    <n v="12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x v="871"/>
    <b v="0"/>
    <n v="12"/>
    <b v="0"/>
    <s v="music/jazz"/>
    <m/>
    <n v="27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x v="872"/>
    <b v="0"/>
    <n v="2"/>
    <b v="0"/>
    <s v="music/jazz"/>
    <m/>
    <n v="32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x v="873"/>
    <b v="0"/>
    <n v="5"/>
    <b v="0"/>
    <s v="music/jazz"/>
    <m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x v="874"/>
    <b v="0"/>
    <n v="21"/>
    <b v="0"/>
    <s v="music/jazz"/>
    <m/>
    <n v="34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x v="875"/>
    <b v="0"/>
    <n v="0"/>
    <b v="0"/>
    <s v="music/jazz"/>
    <m/>
    <e v="#DIV/0!"/>
    <x v="4"/>
    <x v="13"/>
    <x v="875"/>
    <x v="875"/>
  </r>
  <r>
    <n v="876"/>
    <s v="Sound Of Dobells"/>
    <s v="What was the greatest record shop ever?  DOBELLS!"/>
    <x v="189"/>
    <x v="656"/>
    <x v="2"/>
    <s v="GB"/>
    <s v="GBP"/>
    <x v="876"/>
    <x v="876"/>
    <b v="0"/>
    <n v="45"/>
    <b v="0"/>
    <s v="music/jazz"/>
    <m/>
    <n v="2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x v="877"/>
    <b v="0"/>
    <n v="29"/>
    <b v="0"/>
    <s v="music/jazz"/>
    <m/>
    <n v="46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x v="878"/>
    <b v="0"/>
    <n v="2"/>
    <b v="0"/>
    <s v="music/jazz"/>
    <m/>
    <n v="32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x v="879"/>
    <b v="0"/>
    <n v="30"/>
    <b v="0"/>
    <s v="music/jazz"/>
    <m/>
    <n v="21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x v="880"/>
    <b v="0"/>
    <n v="8"/>
    <b v="0"/>
    <s v="music/indie rock"/>
    <m/>
    <n v="14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x v="881"/>
    <b v="0"/>
    <n v="1"/>
    <b v="0"/>
    <s v="music/indie rock"/>
    <m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x v="882"/>
    <b v="0"/>
    <n v="14"/>
    <b v="0"/>
    <s v="music/indie rock"/>
    <m/>
    <n v="21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x v="883"/>
    <b v="0"/>
    <n v="24"/>
    <b v="0"/>
    <s v="music/indie rock"/>
    <m/>
    <n v="83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x v="884"/>
    <b v="0"/>
    <n v="2"/>
    <b v="0"/>
    <s v="music/indie rock"/>
    <m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x v="885"/>
    <b v="0"/>
    <n v="21"/>
    <b v="0"/>
    <s v="music/indie rock"/>
    <m/>
    <n v="3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x v="886"/>
    <b v="0"/>
    <n v="7"/>
    <b v="0"/>
    <s v="music/indie rock"/>
    <m/>
    <n v="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x v="887"/>
    <b v="0"/>
    <n v="0"/>
    <b v="0"/>
    <s v="music/indie rock"/>
    <m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x v="888"/>
    <b v="0"/>
    <n v="4"/>
    <b v="0"/>
    <s v="music/indie rock"/>
    <m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x v="889"/>
    <b v="0"/>
    <n v="32"/>
    <b v="0"/>
    <s v="music/indie rock"/>
    <m/>
    <n v="73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x v="890"/>
    <b v="0"/>
    <n v="4"/>
    <b v="0"/>
    <s v="music/indie rock"/>
    <m/>
    <n v="31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x v="891"/>
    <b v="0"/>
    <n v="9"/>
    <b v="0"/>
    <s v="music/indie rock"/>
    <m/>
    <n v="28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x v="892"/>
    <b v="0"/>
    <n v="17"/>
    <b v="0"/>
    <s v="music/indie rock"/>
    <m/>
    <n v="143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x v="893"/>
    <b v="0"/>
    <n v="5"/>
    <b v="0"/>
    <s v="music/indie rock"/>
    <m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x v="894"/>
    <b v="0"/>
    <n v="53"/>
    <b v="0"/>
    <s v="music/indie rock"/>
    <m/>
    <n v="14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x v="895"/>
    <b v="0"/>
    <n v="7"/>
    <b v="0"/>
    <s v="music/indie rock"/>
    <m/>
    <n v="2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x v="896"/>
    <b v="0"/>
    <n v="72"/>
    <b v="0"/>
    <s v="music/indie rock"/>
    <m/>
    <n v="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x v="897"/>
    <b v="0"/>
    <n v="0"/>
    <b v="0"/>
    <s v="music/indie rock"/>
    <m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x v="898"/>
    <b v="0"/>
    <n v="2"/>
    <b v="0"/>
    <s v="music/indie rock"/>
    <m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x v="899"/>
    <b v="0"/>
    <n v="8"/>
    <b v="0"/>
    <s v="music/indie rock"/>
    <m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x v="900"/>
    <b v="0"/>
    <n v="2"/>
    <b v="0"/>
    <s v="music/jazz"/>
    <m/>
    <n v="10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b v="0"/>
    <n v="0"/>
    <b v="0"/>
    <s v="music/jazz"/>
    <m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x v="902"/>
    <b v="0"/>
    <n v="3"/>
    <b v="0"/>
    <s v="music/jazz"/>
    <m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x v="903"/>
    <b v="0"/>
    <n v="4"/>
    <b v="0"/>
    <s v="music/jazz"/>
    <m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x v="904"/>
    <b v="0"/>
    <n v="3"/>
    <b v="0"/>
    <s v="music/jazz"/>
    <m/>
    <n v="50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x v="905"/>
    <b v="0"/>
    <n v="6"/>
    <b v="0"/>
    <s v="music/jazz"/>
    <m/>
    <n v="32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s v="US"/>
    <s v="USD"/>
    <x v="906"/>
    <x v="906"/>
    <b v="0"/>
    <n v="0"/>
    <b v="0"/>
    <s v="music/jazz"/>
    <m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x v="907"/>
    <b v="0"/>
    <n v="0"/>
    <b v="0"/>
    <s v="music/jazz"/>
    <m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x v="908"/>
    <b v="0"/>
    <n v="0"/>
    <b v="0"/>
    <s v="music/jazz"/>
    <m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x v="909"/>
    <b v="0"/>
    <n v="8"/>
    <b v="0"/>
    <s v="music/jazz"/>
    <m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b v="0"/>
    <n v="5"/>
    <b v="0"/>
    <s v="music/jazz"/>
    <m/>
    <n v="24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b v="0"/>
    <n v="0"/>
    <b v="0"/>
    <s v="music/jazz"/>
    <m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x v="912"/>
    <b v="0"/>
    <n v="2"/>
    <b v="0"/>
    <s v="music/jazz"/>
    <m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x v="913"/>
    <b v="0"/>
    <n v="24"/>
    <b v="0"/>
    <s v="music/jazz"/>
    <m/>
    <n v="82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x v="914"/>
    <b v="0"/>
    <n v="0"/>
    <b v="0"/>
    <s v="music/jazz"/>
    <m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x v="915"/>
    <b v="0"/>
    <n v="9"/>
    <b v="0"/>
    <s v="music/jazz"/>
    <m/>
    <n v="41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x v="916"/>
    <b v="0"/>
    <n v="0"/>
    <b v="0"/>
    <s v="music/jazz"/>
    <m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x v="917"/>
    <b v="0"/>
    <n v="1"/>
    <b v="0"/>
    <s v="music/jazz"/>
    <m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b v="0"/>
    <n v="10"/>
    <b v="0"/>
    <s v="music/jazz"/>
    <m/>
    <n v="19"/>
    <x v="4"/>
    <x v="13"/>
    <x v="918"/>
    <x v="918"/>
  </r>
  <r>
    <n v="919"/>
    <s v="Jazz CD:  Out of The Blue"/>
    <s v="Cool jazz with a New Orleans flavor."/>
    <x v="22"/>
    <x v="173"/>
    <x v="2"/>
    <s v="US"/>
    <s v="USD"/>
    <x v="919"/>
    <x v="919"/>
    <b v="0"/>
    <n v="1"/>
    <b v="0"/>
    <s v="music/jazz"/>
    <m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x v="920"/>
    <b v="0"/>
    <n v="0"/>
    <b v="0"/>
    <s v="music/jazz"/>
    <m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x v="921"/>
    <b v="0"/>
    <n v="20"/>
    <b v="0"/>
    <s v="music/jazz"/>
    <m/>
    <n v="23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x v="922"/>
    <b v="0"/>
    <n v="30"/>
    <b v="0"/>
    <s v="music/jazz"/>
    <m/>
    <n v="189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b v="0"/>
    <n v="6"/>
    <b v="0"/>
    <s v="music/jazz"/>
    <m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x v="924"/>
    <b v="0"/>
    <n v="15"/>
    <b v="0"/>
    <s v="music/jazz"/>
    <m/>
    <n v="21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x v="925"/>
    <b v="0"/>
    <n v="5"/>
    <b v="0"/>
    <s v="music/jazz"/>
    <m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x v="926"/>
    <b v="0"/>
    <n v="0"/>
    <b v="0"/>
    <s v="music/jazz"/>
    <m/>
    <e v="#DIV/0!"/>
    <x v="4"/>
    <x v="13"/>
    <x v="926"/>
    <x v="926"/>
  </r>
  <r>
    <n v="927"/>
    <s v="JETRO DA SILVA FUNK PROJECT"/>
    <s v="Studio CD/DVD Solo project of Pianist &amp; Keyboardist Jetro da Silva"/>
    <x v="22"/>
    <x v="117"/>
    <x v="2"/>
    <s v="US"/>
    <s v="USD"/>
    <x v="927"/>
    <x v="927"/>
    <b v="0"/>
    <n v="0"/>
    <b v="0"/>
    <s v="music/jazz"/>
    <m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x v="928"/>
    <b v="0"/>
    <n v="28"/>
    <b v="0"/>
    <s v="music/jazz"/>
    <m/>
    <n v="56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x v="929"/>
    <b v="0"/>
    <n v="0"/>
    <b v="0"/>
    <s v="music/jazz"/>
    <m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b v="0"/>
    <n v="5"/>
    <b v="0"/>
    <s v="music/jazz"/>
    <m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x v="931"/>
    <b v="0"/>
    <n v="7"/>
    <b v="0"/>
    <s v="music/jazz"/>
    <m/>
    <n v="18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s v="US"/>
    <s v="USD"/>
    <x v="932"/>
    <x v="932"/>
    <b v="0"/>
    <n v="30"/>
    <b v="0"/>
    <s v="music/jazz"/>
    <m/>
    <n v="46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x v="933"/>
    <b v="0"/>
    <n v="2"/>
    <b v="0"/>
    <s v="music/jazz"/>
    <m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x v="934"/>
    <b v="0"/>
    <n v="30"/>
    <b v="0"/>
    <s v="music/jazz"/>
    <m/>
    <n v="50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x v="935"/>
    <b v="0"/>
    <n v="2"/>
    <b v="0"/>
    <s v="music/jazz"/>
    <m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x v="936"/>
    <b v="0"/>
    <n v="0"/>
    <b v="0"/>
    <s v="music/jazz"/>
    <m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x v="937"/>
    <b v="0"/>
    <n v="2"/>
    <b v="0"/>
    <s v="music/jazz"/>
    <m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x v="938"/>
    <b v="0"/>
    <n v="1"/>
    <b v="0"/>
    <s v="music/jazz"/>
    <m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x v="939"/>
    <b v="0"/>
    <n v="2"/>
    <b v="0"/>
    <s v="music/jazz"/>
    <m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x v="940"/>
    <b v="0"/>
    <n v="14"/>
    <b v="0"/>
    <s v="technology/wearables"/>
    <m/>
    <n v="110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x v="941"/>
    <b v="0"/>
    <n v="31"/>
    <b v="0"/>
    <s v="technology/wearables"/>
    <m/>
    <n v="37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x v="942"/>
    <b v="0"/>
    <n v="16"/>
    <b v="0"/>
    <s v="technology/wearables"/>
    <m/>
    <n v="41"/>
    <x v="2"/>
    <x v="8"/>
    <x v="942"/>
    <x v="942"/>
  </r>
  <r>
    <n v="943"/>
    <s v="SleepMode"/>
    <s v="A mask for home or travel that will give you the best, undisturbed sleep of your life."/>
    <x v="9"/>
    <x v="683"/>
    <x v="2"/>
    <s v="US"/>
    <s v="USD"/>
    <x v="943"/>
    <x v="943"/>
    <b v="0"/>
    <n v="12"/>
    <b v="0"/>
    <s v="technology/wearables"/>
    <m/>
    <n v="24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x v="944"/>
    <b v="0"/>
    <n v="96"/>
    <b v="0"/>
    <s v="technology/wearables"/>
    <m/>
    <n v="69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x v="945"/>
    <b v="0"/>
    <n v="16"/>
    <b v="0"/>
    <s v="technology/wearables"/>
    <m/>
    <n v="155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s v="US"/>
    <s v="USD"/>
    <x v="946"/>
    <x v="946"/>
    <b v="0"/>
    <n v="5"/>
    <b v="0"/>
    <s v="technology/wearables"/>
    <m/>
    <n v="57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x v="947"/>
    <b v="0"/>
    <n v="0"/>
    <b v="0"/>
    <s v="technology/wearables"/>
    <m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x v="948"/>
    <b v="0"/>
    <n v="8"/>
    <b v="0"/>
    <s v="technology/wearables"/>
    <m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x v="949"/>
    <b v="0"/>
    <n v="7"/>
    <b v="0"/>
    <s v="technology/wearables"/>
    <m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x v="950"/>
    <b v="0"/>
    <n v="24"/>
    <b v="0"/>
    <s v="technology/wearables"/>
    <m/>
    <n v="58"/>
    <x v="2"/>
    <x v="8"/>
    <x v="950"/>
    <x v="950"/>
  </r>
  <r>
    <n v="951"/>
    <s v="Smart Harness"/>
    <s v="Revolutionizing the way we walk our dogs!"/>
    <x v="63"/>
    <x v="689"/>
    <x v="2"/>
    <s v="US"/>
    <s v="USD"/>
    <x v="951"/>
    <x v="951"/>
    <b v="0"/>
    <n v="121"/>
    <b v="0"/>
    <s v="technology/wearables"/>
    <m/>
    <n v="158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s v="US"/>
    <s v="USD"/>
    <x v="952"/>
    <x v="952"/>
    <b v="0"/>
    <n v="196"/>
    <b v="0"/>
    <s v="technology/wearables"/>
    <m/>
    <n v="99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x v="953"/>
    <b v="0"/>
    <n v="5"/>
    <b v="0"/>
    <s v="technology/wearables"/>
    <m/>
    <n v="2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x v="954"/>
    <b v="0"/>
    <n v="73"/>
    <b v="0"/>
    <s v="technology/wearables"/>
    <m/>
    <n v="8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x v="955"/>
    <b v="0"/>
    <n v="93"/>
    <b v="0"/>
    <s v="technology/wearables"/>
    <m/>
    <n v="18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x v="956"/>
    <b v="0"/>
    <n v="17"/>
    <b v="0"/>
    <s v="technology/wearables"/>
    <m/>
    <n v="50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s v="US"/>
    <s v="USD"/>
    <x v="957"/>
    <x v="957"/>
    <b v="0"/>
    <n v="7"/>
    <b v="0"/>
    <s v="technology/wearables"/>
    <m/>
    <n v="33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x v="958"/>
    <b v="0"/>
    <n v="17"/>
    <b v="0"/>
    <s v="technology/wearables"/>
    <m/>
    <n v="5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x v="959"/>
    <b v="0"/>
    <n v="171"/>
    <b v="0"/>
    <s v="technology/wearables"/>
    <m/>
    <n v="11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x v="960"/>
    <b v="0"/>
    <n v="188"/>
    <b v="0"/>
    <s v="technology/wearables"/>
    <m/>
    <n v="13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x v="961"/>
    <b v="0"/>
    <n v="110"/>
    <b v="0"/>
    <s v="technology/wearables"/>
    <m/>
    <n v="364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x v="962"/>
    <b v="0"/>
    <n v="37"/>
    <b v="0"/>
    <s v="technology/wearables"/>
    <m/>
    <n v="19"/>
    <x v="2"/>
    <x v="8"/>
    <x v="962"/>
    <x v="962"/>
  </r>
  <r>
    <n v="963"/>
    <s v="The Ultimate Learning Center"/>
    <s v="WE are molding an educated, motivated, non violent GENERATION!"/>
    <x v="19"/>
    <x v="700"/>
    <x v="2"/>
    <s v="US"/>
    <s v="USD"/>
    <x v="963"/>
    <x v="963"/>
    <b v="0"/>
    <n v="9"/>
    <b v="0"/>
    <s v="technology/wearables"/>
    <m/>
    <n v="41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x v="964"/>
    <b v="0"/>
    <n v="29"/>
    <b v="0"/>
    <s v="technology/wearables"/>
    <m/>
    <n v="30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x v="965"/>
    <b v="0"/>
    <n v="6"/>
    <b v="0"/>
    <s v="technology/wearables"/>
    <m/>
    <n v="49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x v="966"/>
    <b v="0"/>
    <n v="30"/>
    <b v="0"/>
    <s v="technology/wearables"/>
    <m/>
    <n v="59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s v="US"/>
    <s v="USD"/>
    <x v="967"/>
    <x v="967"/>
    <b v="0"/>
    <n v="81"/>
    <b v="0"/>
    <s v="technology/wearables"/>
    <m/>
    <n v="43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x v="968"/>
    <b v="0"/>
    <n v="4"/>
    <b v="0"/>
    <s v="technology/wearables"/>
    <m/>
    <n v="26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s v="MX"/>
    <s v="MXN"/>
    <x v="969"/>
    <x v="969"/>
    <b v="0"/>
    <n v="11"/>
    <b v="0"/>
    <s v="technology/wearables"/>
    <m/>
    <n v="1272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x v="970"/>
    <b v="0"/>
    <n v="14"/>
    <b v="0"/>
    <s v="technology/wearables"/>
    <m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x v="971"/>
    <b v="0"/>
    <n v="5"/>
    <b v="0"/>
    <s v="technology/wearables"/>
    <m/>
    <n v="45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x v="972"/>
    <b v="0"/>
    <n v="45"/>
    <b v="0"/>
    <s v="technology/wearables"/>
    <m/>
    <n v="153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x v="973"/>
    <b v="0"/>
    <n v="8"/>
    <b v="0"/>
    <s v="technology/wearables"/>
    <m/>
    <n v="51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x v="974"/>
    <b v="0"/>
    <n v="3"/>
    <b v="0"/>
    <s v="technology/wearables"/>
    <m/>
    <n v="9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x v="975"/>
    <b v="0"/>
    <n v="24"/>
    <b v="0"/>
    <s v="technology/wearables"/>
    <m/>
    <n v="108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x v="976"/>
    <b v="0"/>
    <n v="18"/>
    <b v="0"/>
    <s v="technology/wearables"/>
    <m/>
    <n v="160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x v="977"/>
    <b v="0"/>
    <n v="12"/>
    <b v="0"/>
    <s v="technology/wearables"/>
    <m/>
    <n v="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x v="978"/>
    <b v="0"/>
    <n v="123"/>
    <b v="0"/>
    <s v="technology/wearables"/>
    <m/>
    <n v="79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x v="979"/>
    <b v="0"/>
    <n v="96"/>
    <b v="0"/>
    <s v="technology/wearables"/>
    <m/>
    <n v="30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x v="980"/>
    <b v="0"/>
    <n v="31"/>
    <b v="0"/>
    <s v="technology/wearables"/>
    <m/>
    <n v="47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x v="981"/>
    <b v="0"/>
    <n v="4"/>
    <b v="0"/>
    <s v="technology/wearables"/>
    <m/>
    <n v="2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x v="982"/>
    <b v="0"/>
    <n v="3"/>
    <b v="0"/>
    <s v="technology/wearables"/>
    <m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x v="983"/>
    <b v="0"/>
    <n v="179"/>
    <b v="0"/>
    <s v="technology/wearables"/>
    <m/>
    <n v="171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b v="0"/>
    <n v="3"/>
    <b v="0"/>
    <s v="technology/wearables"/>
    <m/>
    <n v="3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x v="985"/>
    <b v="0"/>
    <n v="23"/>
    <b v="0"/>
    <s v="technology/wearables"/>
    <m/>
    <n v="82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x v="986"/>
    <b v="0"/>
    <n v="23"/>
    <b v="0"/>
    <s v="technology/wearables"/>
    <m/>
    <n v="110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x v="987"/>
    <b v="0"/>
    <n v="41"/>
    <b v="0"/>
    <s v="technology/wearables"/>
    <m/>
    <n v="161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b v="0"/>
    <n v="0"/>
    <b v="0"/>
    <s v="technology/wearables"/>
    <m/>
    <e v="#DIV/0!"/>
    <x v="2"/>
    <x v="8"/>
    <x v="988"/>
    <x v="988"/>
  </r>
  <r>
    <n v="989"/>
    <s v="Power Rope"/>
    <s v="The most useful phone charger you will ever buy"/>
    <x v="3"/>
    <x v="718"/>
    <x v="2"/>
    <s v="US"/>
    <s v="USD"/>
    <x v="989"/>
    <x v="989"/>
    <b v="0"/>
    <n v="32"/>
    <b v="0"/>
    <s v="technology/wearables"/>
    <m/>
    <n v="52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x v="990"/>
    <b v="0"/>
    <n v="2"/>
    <b v="0"/>
    <s v="technology/wearables"/>
    <m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b v="0"/>
    <n v="7"/>
    <b v="0"/>
    <s v="technology/wearables"/>
    <m/>
    <n v="30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s v="US"/>
    <s v="USD"/>
    <x v="992"/>
    <x v="992"/>
    <b v="0"/>
    <n v="4"/>
    <b v="0"/>
    <s v="technology/wearables"/>
    <m/>
    <n v="116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x v="993"/>
    <b v="0"/>
    <n v="196"/>
    <b v="0"/>
    <s v="technology/wearables"/>
    <m/>
    <n v="89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b v="0"/>
    <n v="11"/>
    <b v="0"/>
    <s v="technology/wearables"/>
    <m/>
    <n v="42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x v="995"/>
    <b v="0"/>
    <n v="9"/>
    <b v="0"/>
    <s v="technology/wearables"/>
    <m/>
    <n v="80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x v="996"/>
    <b v="0"/>
    <n v="5"/>
    <b v="0"/>
    <s v="technology/wearables"/>
    <m/>
    <n v="13"/>
    <x v="2"/>
    <x v="8"/>
    <x v="996"/>
    <x v="996"/>
  </r>
  <r>
    <n v="997"/>
    <s v="iPhanny"/>
    <s v="The iPhanny keeps your iPhone 6 safe from bending in those dangerous pants pockets."/>
    <x v="10"/>
    <x v="654"/>
    <x v="2"/>
    <s v="US"/>
    <s v="USD"/>
    <x v="997"/>
    <x v="997"/>
    <b v="0"/>
    <n v="8"/>
    <b v="0"/>
    <s v="technology/wearables"/>
    <m/>
    <n v="8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x v="998"/>
    <b v="0"/>
    <n v="229"/>
    <b v="0"/>
    <s v="technology/wearables"/>
    <m/>
    <n v="15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x v="999"/>
    <b v="0"/>
    <n v="40"/>
    <b v="0"/>
    <s v="technology/wearables"/>
    <m/>
    <n v="292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x v="1000"/>
    <b v="0"/>
    <n v="6"/>
    <b v="0"/>
    <s v="technology/wearables"/>
    <m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x v="1001"/>
    <b v="0"/>
    <n v="4"/>
    <b v="0"/>
    <s v="technology/wearables"/>
    <m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x v="1002"/>
    <b v="0"/>
    <n v="22"/>
    <b v="0"/>
    <s v="technology/wearables"/>
    <m/>
    <n v="134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x v="1003"/>
    <b v="0"/>
    <n v="15"/>
    <b v="0"/>
    <s v="technology/wearables"/>
    <m/>
    <n v="214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x v="1004"/>
    <b v="0"/>
    <n v="95"/>
    <b v="0"/>
    <s v="technology/wearables"/>
    <m/>
    <n v="216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x v="1005"/>
    <b v="0"/>
    <n v="161"/>
    <b v="0"/>
    <s v="technology/wearables"/>
    <m/>
    <n v="932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x v="1006"/>
    <b v="0"/>
    <n v="8"/>
    <b v="0"/>
    <s v="technology/wearables"/>
    <m/>
    <n v="29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x v="1007"/>
    <b v="0"/>
    <n v="76"/>
    <b v="0"/>
    <s v="technology/wearables"/>
    <m/>
    <n v="174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x v="1008"/>
    <b v="0"/>
    <n v="1"/>
    <b v="0"/>
    <s v="technology/wearables"/>
    <m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x v="1009"/>
    <b v="0"/>
    <n v="101"/>
    <b v="0"/>
    <s v="technology/wearables"/>
    <m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x v="1010"/>
    <b v="0"/>
    <n v="4"/>
    <b v="0"/>
    <s v="technology/wearables"/>
    <m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x v="1011"/>
    <b v="0"/>
    <n v="1"/>
    <b v="0"/>
    <s v="technology/wearables"/>
    <m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x v="1012"/>
    <b v="0"/>
    <n v="775"/>
    <b v="0"/>
    <s v="technology/wearables"/>
    <m/>
    <n v="1389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x v="1013"/>
    <b v="0"/>
    <n v="90"/>
    <b v="0"/>
    <s v="technology/wearables"/>
    <m/>
    <n v="95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x v="1014"/>
    <b v="0"/>
    <n v="16"/>
    <b v="0"/>
    <s v="technology/wearables"/>
    <m/>
    <n v="191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x v="1015"/>
    <b v="0"/>
    <n v="6"/>
    <b v="0"/>
    <s v="technology/wearables"/>
    <m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x v="1016"/>
    <b v="0"/>
    <n v="38"/>
    <b v="0"/>
    <s v="technology/wearables"/>
    <m/>
    <n v="74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x v="1017"/>
    <b v="0"/>
    <n v="355"/>
    <b v="0"/>
    <s v="technology/wearables"/>
    <m/>
    <n v="161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x v="1018"/>
    <b v="0"/>
    <n v="7"/>
    <b v="0"/>
    <s v="technology/wearables"/>
    <m/>
    <n v="8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x v="1019"/>
    <b v="0"/>
    <n v="400"/>
    <b v="0"/>
    <s v="technology/wearables"/>
    <m/>
    <n v="53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x v="1020"/>
    <b v="0"/>
    <n v="30"/>
    <b v="1"/>
    <s v="music/electronic music"/>
    <m/>
    <n v="106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x v="1021"/>
    <b v="1"/>
    <n v="478"/>
    <b v="1"/>
    <s v="music/electronic music"/>
    <m/>
    <n v="22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s v="US"/>
    <s v="USD"/>
    <x v="1022"/>
    <x v="1022"/>
    <b v="1"/>
    <n v="74"/>
    <b v="1"/>
    <s v="music/electronic music"/>
    <m/>
    <n v="31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x v="1023"/>
    <b v="0"/>
    <n v="131"/>
    <b v="1"/>
    <s v="music/electronic music"/>
    <m/>
    <n v="3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x v="1024"/>
    <b v="1"/>
    <n v="61"/>
    <b v="1"/>
    <s v="music/electronic music"/>
    <m/>
    <n v="388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s v="US"/>
    <s v="USD"/>
    <x v="1025"/>
    <x v="1025"/>
    <b v="1"/>
    <n v="1071"/>
    <b v="1"/>
    <s v="music/electronic music"/>
    <m/>
    <n v="71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x v="1026"/>
    <b v="1"/>
    <n v="122"/>
    <b v="1"/>
    <s v="music/electronic music"/>
    <m/>
    <n v="57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b v="1"/>
    <n v="111"/>
    <b v="1"/>
    <s v="music/electronic music"/>
    <m/>
    <n v="69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x v="1028"/>
    <b v="1"/>
    <n v="255"/>
    <b v="1"/>
    <s v="music/electronic music"/>
    <m/>
    <n v="45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x v="1029"/>
    <b v="0"/>
    <n v="141"/>
    <b v="1"/>
    <s v="music/electronic music"/>
    <m/>
    <n v="79"/>
    <x v="4"/>
    <x v="15"/>
    <x v="1029"/>
    <x v="1029"/>
  </r>
  <r>
    <n v="1030"/>
    <s v="The Gothsicles - I FEEL SICLE"/>
    <s v="Help fund the latest Gothsicles mega-album, I FEEL SICLE!"/>
    <x v="13"/>
    <x v="754"/>
    <x v="0"/>
    <s v="US"/>
    <s v="USD"/>
    <x v="1030"/>
    <x v="1030"/>
    <b v="0"/>
    <n v="159"/>
    <b v="1"/>
    <s v="music/electronic music"/>
    <m/>
    <n v="4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x v="1031"/>
    <b v="0"/>
    <n v="99"/>
    <b v="1"/>
    <s v="music/electronic music"/>
    <m/>
    <n v="108"/>
    <x v="4"/>
    <x v="15"/>
    <x v="1031"/>
    <x v="1031"/>
  </r>
  <r>
    <n v="1032"/>
    <s v="Phantom Ship / Coastal (Album Preorder)"/>
    <s v="Ideal for living rooms and open spaces."/>
    <x v="105"/>
    <x v="756"/>
    <x v="0"/>
    <s v="US"/>
    <s v="USD"/>
    <x v="1032"/>
    <x v="1032"/>
    <b v="0"/>
    <n v="96"/>
    <b v="1"/>
    <s v="music/electronic music"/>
    <m/>
    <n v="61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x v="1033"/>
    <b v="0"/>
    <n v="27"/>
    <b v="1"/>
    <s v="music/electronic music"/>
    <m/>
    <n v="50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x v="1034"/>
    <b v="0"/>
    <n v="166"/>
    <b v="1"/>
    <s v="music/electronic music"/>
    <m/>
    <n v="39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x v="1035"/>
    <b v="0"/>
    <n v="76"/>
    <b v="1"/>
    <s v="music/electronic music"/>
    <m/>
    <n v="65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x v="1036"/>
    <b v="0"/>
    <n v="211"/>
    <b v="1"/>
    <s v="music/electronic music"/>
    <m/>
    <n v="23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x v="1037"/>
    <b v="0"/>
    <n v="21"/>
    <b v="1"/>
    <s v="music/electronic music"/>
    <m/>
    <n v="48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x v="1038"/>
    <b v="0"/>
    <n v="61"/>
    <b v="1"/>
    <s v="music/electronic music"/>
    <m/>
    <n v="35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x v="1039"/>
    <b v="0"/>
    <n v="30"/>
    <b v="1"/>
    <s v="music/electronic music"/>
    <m/>
    <n v="21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x v="1040"/>
    <b v="0"/>
    <n v="1"/>
    <b v="0"/>
    <s v="journalism/audio"/>
    <m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x v="1041"/>
    <b v="0"/>
    <n v="0"/>
    <b v="0"/>
    <s v="journalism/audio"/>
    <m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x v="1042"/>
    <b v="0"/>
    <n v="1"/>
    <b v="0"/>
    <s v="journalism/audio"/>
    <m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x v="1043"/>
    <b v="0"/>
    <n v="292"/>
    <b v="0"/>
    <s v="journalism/audio"/>
    <m/>
    <n v="2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x v="1044"/>
    <b v="0"/>
    <n v="2"/>
    <b v="0"/>
    <s v="journalism/audio"/>
    <m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x v="1045"/>
    <b v="0"/>
    <n v="8"/>
    <b v="0"/>
    <s v="journalism/audio"/>
    <m/>
    <n v="33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x v="1046"/>
    <b v="0"/>
    <n v="0"/>
    <b v="0"/>
    <s v="journalism/audio"/>
    <m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x v="1047"/>
    <b v="0"/>
    <n v="1"/>
    <b v="0"/>
    <s v="journalism/audio"/>
    <m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x v="1048"/>
    <b v="0"/>
    <n v="4"/>
    <b v="0"/>
    <s v="journalism/audio"/>
    <m/>
    <n v="53"/>
    <x v="5"/>
    <x v="16"/>
    <x v="1048"/>
    <x v="1048"/>
  </r>
  <r>
    <n v="1049"/>
    <s v="J1 (Canceled)"/>
    <s v="------"/>
    <x v="14"/>
    <x v="117"/>
    <x v="1"/>
    <s v="US"/>
    <s v="USD"/>
    <x v="1049"/>
    <x v="1049"/>
    <b v="0"/>
    <n v="0"/>
    <b v="0"/>
    <s v="journalism/audio"/>
    <m/>
    <e v="#DIV/0!"/>
    <x v="5"/>
    <x v="16"/>
    <x v="1049"/>
    <x v="1049"/>
  </r>
  <r>
    <n v="1050"/>
    <s v="The (Secular) Barbershop Podcast (Canceled)"/>
    <s v="Secularism is on the rise and I hear you.Talk to me."/>
    <x v="30"/>
    <x v="117"/>
    <x v="1"/>
    <s v="US"/>
    <s v="USD"/>
    <x v="1050"/>
    <x v="1050"/>
    <b v="0"/>
    <n v="0"/>
    <b v="0"/>
    <s v="journalism/audio"/>
    <m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x v="1051"/>
    <b v="0"/>
    <n v="0"/>
    <b v="0"/>
    <s v="journalism/audio"/>
    <m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x v="1052"/>
    <b v="0"/>
    <n v="0"/>
    <b v="0"/>
    <s v="journalism/audio"/>
    <m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x v="1053"/>
    <b v="0"/>
    <n v="1"/>
    <b v="0"/>
    <s v="journalism/audio"/>
    <m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b v="0"/>
    <n v="0"/>
    <b v="0"/>
    <s v="journalism/audio"/>
    <m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x v="1055"/>
    <b v="0"/>
    <n v="0"/>
    <b v="0"/>
    <s v="journalism/audio"/>
    <m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x v="1056"/>
    <b v="0"/>
    <n v="0"/>
    <b v="0"/>
    <s v="journalism/audio"/>
    <m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x v="1057"/>
    <b v="0"/>
    <n v="0"/>
    <b v="0"/>
    <s v="journalism/audio"/>
    <m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x v="1058"/>
    <b v="0"/>
    <n v="0"/>
    <b v="0"/>
    <s v="journalism/audio"/>
    <m/>
    <e v="#DIV/0!"/>
    <x v="5"/>
    <x v="16"/>
    <x v="1058"/>
    <x v="1058"/>
  </r>
  <r>
    <n v="1059"/>
    <s v="Voice Over Artist (Canceled)"/>
    <s v="Turning myself into a vocal artist."/>
    <x v="184"/>
    <x v="117"/>
    <x v="1"/>
    <s v="US"/>
    <s v="USD"/>
    <x v="1059"/>
    <x v="1059"/>
    <b v="0"/>
    <n v="0"/>
    <b v="0"/>
    <s v="journalism/audio"/>
    <m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x v="1060"/>
    <b v="0"/>
    <n v="1"/>
    <b v="0"/>
    <s v="journalism/audio"/>
    <m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x v="1061"/>
    <b v="0"/>
    <n v="0"/>
    <b v="0"/>
    <s v="journalism/audio"/>
    <m/>
    <e v="#DIV/0!"/>
    <x v="5"/>
    <x v="16"/>
    <x v="1061"/>
    <x v="1061"/>
  </r>
  <r>
    <n v="1062"/>
    <s v="RETURNING AT A LATER DATE"/>
    <s v="SEE US ON PATREON www.badgirlartwork.com"/>
    <x v="212"/>
    <x v="121"/>
    <x v="1"/>
    <s v="US"/>
    <s v="USD"/>
    <x v="1062"/>
    <x v="1062"/>
    <b v="0"/>
    <n v="4"/>
    <b v="0"/>
    <s v="journalism/audio"/>
    <m/>
    <n v="47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x v="1063"/>
    <b v="0"/>
    <n v="0"/>
    <b v="0"/>
    <s v="journalism/audio"/>
    <m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x v="1064"/>
    <b v="0"/>
    <n v="123"/>
    <b v="0"/>
    <s v="games/video games"/>
    <m/>
    <n v="6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x v="1065"/>
    <b v="0"/>
    <n v="5"/>
    <b v="0"/>
    <s v="games/video games"/>
    <m/>
    <n v="16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x v="1066"/>
    <b v="0"/>
    <n v="148"/>
    <b v="0"/>
    <s v="games/video games"/>
    <m/>
    <n v="34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x v="1067"/>
    <b v="0"/>
    <n v="10"/>
    <b v="0"/>
    <s v="games/video games"/>
    <m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x v="1068"/>
    <b v="0"/>
    <n v="4"/>
    <b v="0"/>
    <s v="games/video games"/>
    <m/>
    <n v="11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x v="1069"/>
    <b v="0"/>
    <n v="21"/>
    <b v="0"/>
    <s v="games/video games"/>
    <m/>
    <n v="40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x v="1070"/>
    <b v="0"/>
    <n v="2"/>
    <b v="0"/>
    <s v="games/video games"/>
    <m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x v="1071"/>
    <b v="0"/>
    <n v="0"/>
    <b v="0"/>
    <s v="games/video games"/>
    <m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x v="1072"/>
    <b v="0"/>
    <n v="4"/>
    <b v="0"/>
    <s v="games/video games"/>
    <m/>
    <n v="12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x v="1073"/>
    <b v="0"/>
    <n v="1"/>
    <b v="0"/>
    <s v="games/video games"/>
    <m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x v="1074"/>
    <b v="0"/>
    <n v="30"/>
    <b v="0"/>
    <s v="games/video games"/>
    <m/>
    <n v="113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s v="US"/>
    <s v="USD"/>
    <x v="1075"/>
    <x v="1075"/>
    <b v="0"/>
    <n v="3"/>
    <b v="0"/>
    <s v="games/video games"/>
    <m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x v="1076"/>
    <b v="0"/>
    <n v="975"/>
    <b v="0"/>
    <s v="games/video games"/>
    <m/>
    <n v="4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x v="1077"/>
    <b v="0"/>
    <n v="167"/>
    <b v="0"/>
    <s v="games/video games"/>
    <m/>
    <n v="4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x v="1078"/>
    <b v="0"/>
    <n v="5"/>
    <b v="0"/>
    <s v="games/video games"/>
    <m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x v="1079"/>
    <b v="0"/>
    <n v="18"/>
    <b v="0"/>
    <s v="games/video games"/>
    <m/>
    <n v="37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x v="1080"/>
    <b v="0"/>
    <n v="98"/>
    <b v="0"/>
    <s v="games/video games"/>
    <m/>
    <n v="18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x v="1081"/>
    <b v="0"/>
    <n v="4"/>
    <b v="0"/>
    <s v="games/video games"/>
    <m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x v="1082"/>
    <b v="0"/>
    <n v="3"/>
    <b v="0"/>
    <s v="games/video games"/>
    <m/>
    <n v="1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x v="1083"/>
    <b v="0"/>
    <n v="1"/>
    <b v="0"/>
    <s v="games/video games"/>
    <m/>
    <n v="410"/>
    <x v="6"/>
    <x v="17"/>
    <x v="1083"/>
    <x v="1083"/>
  </r>
  <r>
    <n v="1084"/>
    <s v="My own channel"/>
    <s v="I want to start my own channel for gaming"/>
    <x v="131"/>
    <x v="117"/>
    <x v="2"/>
    <s v="US"/>
    <s v="USD"/>
    <x v="1084"/>
    <x v="1084"/>
    <b v="0"/>
    <n v="0"/>
    <b v="0"/>
    <s v="games/video games"/>
    <m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x v="1085"/>
    <b v="0"/>
    <n v="9"/>
    <b v="0"/>
    <s v="games/video games"/>
    <m/>
    <n v="114"/>
    <x v="6"/>
    <x v="17"/>
    <x v="1085"/>
    <x v="1085"/>
  </r>
  <r>
    <n v="1086"/>
    <s v="Cyber Universe Online"/>
    <s v="Humanity's future in the Galaxy"/>
    <x v="102"/>
    <x v="493"/>
    <x v="2"/>
    <s v="US"/>
    <s v="USD"/>
    <x v="1086"/>
    <x v="1086"/>
    <b v="0"/>
    <n v="2"/>
    <b v="0"/>
    <s v="games/video games"/>
    <m/>
    <n v="7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x v="1087"/>
    <b v="0"/>
    <n v="0"/>
    <b v="0"/>
    <s v="games/video games"/>
    <m/>
    <e v="#DIV/0!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s v="US"/>
    <s v="USD"/>
    <x v="1088"/>
    <x v="1088"/>
    <b v="0"/>
    <n v="147"/>
    <b v="0"/>
    <s v="games/video games"/>
    <m/>
    <n v="43"/>
    <x v="6"/>
    <x v="17"/>
    <x v="1088"/>
    <x v="1088"/>
  </r>
  <r>
    <n v="1089"/>
    <s v="Farabel"/>
    <s v="Farabel is a single player turn-based fantasy strategy game for Mac/PC/Linux"/>
    <x v="36"/>
    <x v="774"/>
    <x v="2"/>
    <s v="FR"/>
    <s v="EUR"/>
    <x v="1089"/>
    <x v="1089"/>
    <b v="0"/>
    <n v="49"/>
    <b v="0"/>
    <s v="games/video games"/>
    <m/>
    <n v="23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x v="1090"/>
    <b v="0"/>
    <n v="1"/>
    <b v="0"/>
    <s v="games/video games"/>
    <m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x v="1091"/>
    <b v="0"/>
    <n v="2"/>
    <b v="0"/>
    <s v="games/video games"/>
    <m/>
    <n v="12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x v="1092"/>
    <b v="0"/>
    <n v="7"/>
    <b v="0"/>
    <s v="games/video games"/>
    <m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x v="1093"/>
    <b v="0"/>
    <n v="4"/>
    <b v="0"/>
    <s v="games/video games"/>
    <m/>
    <n v="10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x v="1094"/>
    <b v="0"/>
    <n v="27"/>
    <b v="0"/>
    <s v="games/video games"/>
    <m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x v="1095"/>
    <b v="0"/>
    <n v="94"/>
    <b v="0"/>
    <s v="games/video games"/>
    <m/>
    <n v="267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x v="1096"/>
    <b v="0"/>
    <n v="29"/>
    <b v="0"/>
    <s v="games/video games"/>
    <m/>
    <n v="74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x v="1097"/>
    <b v="0"/>
    <n v="7"/>
    <b v="0"/>
    <s v="games/video games"/>
    <m/>
    <n v="6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s v="US"/>
    <s v="USD"/>
    <x v="1098"/>
    <x v="1098"/>
    <b v="0"/>
    <n v="22"/>
    <b v="0"/>
    <s v="games/video games"/>
    <m/>
    <n v="81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x v="1099"/>
    <b v="0"/>
    <n v="1"/>
    <b v="0"/>
    <s v="games/video games"/>
    <m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x v="1100"/>
    <b v="0"/>
    <n v="10"/>
    <b v="0"/>
    <s v="games/video games"/>
    <m/>
    <n v="10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s v="US"/>
    <s v="USD"/>
    <x v="1101"/>
    <x v="1101"/>
    <b v="0"/>
    <n v="6"/>
    <b v="0"/>
    <s v="games/video games"/>
    <m/>
    <n v="6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x v="1102"/>
    <b v="0"/>
    <n v="24"/>
    <b v="0"/>
    <s v="games/video games"/>
    <m/>
    <n v="17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x v="1103"/>
    <b v="0"/>
    <n v="15"/>
    <b v="0"/>
    <s v="games/video games"/>
    <m/>
    <n v="1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x v="1104"/>
    <b v="0"/>
    <n v="37"/>
    <b v="0"/>
    <s v="games/video games"/>
    <m/>
    <n v="80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x v="1105"/>
    <b v="0"/>
    <n v="20"/>
    <b v="0"/>
    <s v="games/video games"/>
    <m/>
    <n v="71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x v="1106"/>
    <b v="0"/>
    <n v="7"/>
    <b v="0"/>
    <s v="games/video games"/>
    <m/>
    <n v="2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x v="1107"/>
    <b v="0"/>
    <n v="0"/>
    <b v="0"/>
    <s v="games/video games"/>
    <m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x v="1108"/>
    <b v="0"/>
    <n v="21"/>
    <b v="0"/>
    <s v="games/video games"/>
    <m/>
    <n v="34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x v="1109"/>
    <b v="0"/>
    <n v="3"/>
    <b v="0"/>
    <s v="games/video games"/>
    <m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x v="1110"/>
    <b v="0"/>
    <n v="11"/>
    <b v="0"/>
    <s v="games/video games"/>
    <m/>
    <n v="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x v="1111"/>
    <b v="0"/>
    <n v="1"/>
    <b v="0"/>
    <s v="games/video games"/>
    <m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x v="1112"/>
    <b v="0"/>
    <n v="312"/>
    <b v="0"/>
    <s v="games/video games"/>
    <m/>
    <n v="100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x v="1113"/>
    <b v="0"/>
    <n v="1"/>
    <b v="0"/>
    <s v="games/video games"/>
    <m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x v="1114"/>
    <b v="0"/>
    <n v="3"/>
    <b v="0"/>
    <s v="games/video games"/>
    <m/>
    <n v="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x v="1115"/>
    <b v="0"/>
    <n v="4"/>
    <b v="0"/>
    <s v="games/video games"/>
    <m/>
    <n v="13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x v="1116"/>
    <b v="0"/>
    <n v="10"/>
    <b v="0"/>
    <s v="games/video games"/>
    <m/>
    <n v="17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x v="1117"/>
    <b v="0"/>
    <n v="8"/>
    <b v="0"/>
    <s v="games/video games"/>
    <m/>
    <n v="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x v="1118"/>
    <b v="0"/>
    <n v="3"/>
    <b v="0"/>
    <s v="games/video games"/>
    <m/>
    <n v="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x v="1119"/>
    <b v="0"/>
    <n v="1"/>
    <b v="0"/>
    <s v="games/video games"/>
    <m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x v="1120"/>
    <b v="0"/>
    <n v="0"/>
    <b v="0"/>
    <s v="games/video games"/>
    <m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x v="1121"/>
    <b v="0"/>
    <n v="5"/>
    <b v="0"/>
    <s v="games/video games"/>
    <m/>
    <n v="5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x v="1122"/>
    <b v="0"/>
    <n v="0"/>
    <b v="0"/>
    <s v="games/video games"/>
    <m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x v="1123"/>
    <b v="0"/>
    <n v="3"/>
    <b v="0"/>
    <s v="games/video games"/>
    <m/>
    <n v="3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x v="1124"/>
    <b v="0"/>
    <n v="7"/>
    <b v="0"/>
    <s v="games/mobile games"/>
    <m/>
    <n v="60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x v="1125"/>
    <b v="0"/>
    <n v="0"/>
    <b v="0"/>
    <s v="games/mobile games"/>
    <m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x v="1126"/>
    <b v="0"/>
    <n v="2"/>
    <b v="0"/>
    <s v="games/mobile games"/>
    <m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b v="0"/>
    <n v="23"/>
    <b v="0"/>
    <s v="games/mobile games"/>
    <m/>
    <n v="25"/>
    <x v="6"/>
    <x v="18"/>
    <x v="1127"/>
    <x v="1127"/>
  </r>
  <r>
    <n v="1128"/>
    <s v="Flying Turds"/>
    <s v="#havingfunFTW"/>
    <x v="28"/>
    <x v="116"/>
    <x v="2"/>
    <s v="GB"/>
    <s v="GBP"/>
    <x v="1128"/>
    <x v="1128"/>
    <b v="0"/>
    <n v="1"/>
    <b v="0"/>
    <s v="games/mobile games"/>
    <m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x v="1129"/>
    <b v="0"/>
    <n v="2"/>
    <b v="0"/>
    <s v="games/mobile games"/>
    <m/>
    <n v="10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x v="1130"/>
    <b v="0"/>
    <n v="3"/>
    <b v="0"/>
    <s v="games/mobile games"/>
    <m/>
    <n v="3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x v="1131"/>
    <b v="0"/>
    <n v="0"/>
    <b v="0"/>
    <s v="games/mobile games"/>
    <m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x v="1132"/>
    <b v="0"/>
    <n v="13"/>
    <b v="0"/>
    <s v="games/mobile games"/>
    <m/>
    <n v="110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x v="1133"/>
    <b v="0"/>
    <n v="1"/>
    <b v="0"/>
    <s v="games/mobile games"/>
    <m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x v="1134"/>
    <b v="0"/>
    <n v="1"/>
    <b v="0"/>
    <s v="games/mobile games"/>
    <m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b v="0"/>
    <n v="1"/>
    <b v="0"/>
    <s v="games/mobile games"/>
    <m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x v="1136"/>
    <b v="0"/>
    <n v="6"/>
    <b v="0"/>
    <s v="games/mobile games"/>
    <m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x v="1137"/>
    <b v="0"/>
    <n v="39"/>
    <b v="0"/>
    <s v="games/mobile games"/>
    <m/>
    <n v="253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x v="1138"/>
    <b v="0"/>
    <n v="4"/>
    <b v="0"/>
    <s v="games/mobile games"/>
    <m/>
    <n v="31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x v="1139"/>
    <b v="0"/>
    <n v="1"/>
    <b v="0"/>
    <s v="games/mobile games"/>
    <m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x v="1140"/>
    <b v="0"/>
    <n v="0"/>
    <b v="0"/>
    <s v="games/mobile games"/>
    <m/>
    <e v="#DIV/0!"/>
    <x v="6"/>
    <x v="18"/>
    <x v="1140"/>
    <x v="1140"/>
  </r>
  <r>
    <n v="1141"/>
    <s v="Arena Z - Zombie Survival"/>
    <s v="I think this will be a great game!"/>
    <x v="2"/>
    <x v="117"/>
    <x v="2"/>
    <s v="DE"/>
    <s v="EUR"/>
    <x v="1141"/>
    <x v="1141"/>
    <b v="0"/>
    <n v="0"/>
    <b v="0"/>
    <s v="games/mobile games"/>
    <m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x v="1142"/>
    <b v="0"/>
    <n v="0"/>
    <b v="0"/>
    <s v="games/mobile games"/>
    <m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x v="1143"/>
    <b v="0"/>
    <n v="8"/>
    <b v="0"/>
    <s v="games/mobile games"/>
    <m/>
    <n v="23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x v="1144"/>
    <b v="0"/>
    <n v="0"/>
    <b v="0"/>
    <s v="food/food trucks"/>
    <m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x v="1145"/>
    <b v="0"/>
    <n v="1"/>
    <b v="0"/>
    <s v="food/food trucks"/>
    <m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x v="1146"/>
    <b v="0"/>
    <n v="12"/>
    <b v="0"/>
    <s v="food/food trucks"/>
    <m/>
    <n v="4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x v="1147"/>
    <b v="0"/>
    <n v="0"/>
    <b v="0"/>
    <s v="food/food trucks"/>
    <m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x v="1148"/>
    <b v="0"/>
    <n v="3"/>
    <b v="0"/>
    <s v="food/food trucks"/>
    <m/>
    <n v="24"/>
    <x v="7"/>
    <x v="19"/>
    <x v="1148"/>
    <x v="1148"/>
  </r>
  <r>
    <n v="1149"/>
    <s v="The Floridian Food Truck"/>
    <s v="Bringing culturally diverse Floridian cuisine to the people!"/>
    <x v="63"/>
    <x v="735"/>
    <x v="2"/>
    <s v="US"/>
    <s v="USD"/>
    <x v="1149"/>
    <x v="1149"/>
    <b v="0"/>
    <n v="2"/>
    <b v="0"/>
    <s v="food/food trucks"/>
    <m/>
    <n v="37"/>
    <x v="7"/>
    <x v="19"/>
    <x v="1149"/>
    <x v="1149"/>
  </r>
  <r>
    <n v="1150"/>
    <s v="Chef Po's Food Truck"/>
    <s v="Bringing delicious authentic and fusion Taiwanese Food to the West Coast."/>
    <x v="30"/>
    <x v="800"/>
    <x v="2"/>
    <s v="US"/>
    <s v="USD"/>
    <x v="1150"/>
    <x v="1150"/>
    <b v="0"/>
    <n v="6"/>
    <b v="0"/>
    <s v="food/food trucks"/>
    <m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x v="1151"/>
    <b v="0"/>
    <n v="0"/>
    <b v="0"/>
    <s v="food/food trucks"/>
    <m/>
    <e v="#DIV/0!"/>
    <x v="7"/>
    <x v="19"/>
    <x v="1151"/>
    <x v="1151"/>
  </r>
  <r>
    <n v="1152"/>
    <s v="Peruvian King Food Truck"/>
    <s v="Peruvian food truck with an LA twist."/>
    <x v="194"/>
    <x v="608"/>
    <x v="2"/>
    <s v="US"/>
    <s v="USD"/>
    <x v="1152"/>
    <x v="1152"/>
    <b v="0"/>
    <n v="15"/>
    <b v="0"/>
    <s v="food/food trucks"/>
    <m/>
    <n v="60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s v="US"/>
    <s v="USD"/>
    <x v="1153"/>
    <x v="1153"/>
    <b v="0"/>
    <n v="1"/>
    <b v="0"/>
    <s v="food/food trucks"/>
    <m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x v="1154"/>
    <b v="0"/>
    <n v="3"/>
    <b v="0"/>
    <s v="food/food trucks"/>
    <m/>
    <n v="108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x v="1155"/>
    <b v="0"/>
    <n v="8"/>
    <b v="0"/>
    <s v="food/food trucks"/>
    <m/>
    <n v="23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x v="1156"/>
    <b v="0"/>
    <n v="0"/>
    <b v="0"/>
    <s v="food/food trucks"/>
    <m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x v="1157"/>
    <b v="0"/>
    <n v="3"/>
    <b v="0"/>
    <s v="food/food trucks"/>
    <m/>
    <n v="5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x v="1158"/>
    <b v="0"/>
    <n v="3"/>
    <b v="0"/>
    <s v="food/food trucks"/>
    <m/>
    <n v="11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x v="1159"/>
    <b v="0"/>
    <n v="0"/>
    <b v="0"/>
    <s v="food/food trucks"/>
    <m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x v="1160"/>
    <b v="0"/>
    <n v="19"/>
    <b v="0"/>
    <s v="food/food trucks"/>
    <m/>
    <n v="60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x v="1161"/>
    <b v="0"/>
    <n v="0"/>
    <b v="0"/>
    <s v="food/food trucks"/>
    <m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b v="0"/>
    <n v="2"/>
    <b v="0"/>
    <s v="food/food trucks"/>
    <m/>
    <n v="17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x v="1163"/>
    <b v="0"/>
    <n v="0"/>
    <b v="0"/>
    <s v="food/food trucks"/>
    <m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b v="0"/>
    <n v="0"/>
    <b v="0"/>
    <s v="food/food trucks"/>
    <m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x v="1165"/>
    <b v="0"/>
    <n v="25"/>
    <b v="0"/>
    <s v="food/food trucks"/>
    <m/>
    <n v="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x v="1166"/>
    <b v="0"/>
    <n v="8"/>
    <b v="0"/>
    <s v="food/food trucks"/>
    <m/>
    <n v="358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x v="1167"/>
    <b v="0"/>
    <n v="16"/>
    <b v="0"/>
    <s v="food/food trucks"/>
    <m/>
    <n v="61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x v="1168"/>
    <b v="0"/>
    <n v="3"/>
    <b v="0"/>
    <s v="food/food trucks"/>
    <m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x v="1169"/>
    <b v="0"/>
    <n v="3"/>
    <b v="0"/>
    <s v="food/food trucks"/>
    <m/>
    <n v="5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x v="1170"/>
    <b v="0"/>
    <n v="2"/>
    <b v="0"/>
    <s v="food/food trucks"/>
    <m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x v="1171"/>
    <b v="0"/>
    <n v="1"/>
    <b v="0"/>
    <s v="food/food trucks"/>
    <m/>
    <n v="25"/>
    <x v="7"/>
    <x v="19"/>
    <x v="1171"/>
    <x v="1171"/>
  </r>
  <r>
    <n v="1172"/>
    <s v="let your dayz take you to the dogs."/>
    <s v="Bringing YOUR favorite dog recipes to the streets."/>
    <x v="7"/>
    <x v="117"/>
    <x v="2"/>
    <s v="US"/>
    <s v="USD"/>
    <x v="1172"/>
    <x v="1172"/>
    <b v="0"/>
    <n v="0"/>
    <b v="0"/>
    <s v="food/food trucks"/>
    <m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b v="0"/>
    <n v="1"/>
    <b v="0"/>
    <s v="food/food trucks"/>
    <m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x v="1174"/>
    <b v="0"/>
    <n v="19"/>
    <b v="0"/>
    <s v="food/food trucks"/>
    <m/>
    <n v="46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x v="1175"/>
    <b v="0"/>
    <n v="9"/>
    <b v="0"/>
    <s v="food/food trucks"/>
    <m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x v="1176"/>
    <b v="0"/>
    <n v="1"/>
    <b v="0"/>
    <s v="food/food trucks"/>
    <m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x v="1177"/>
    <b v="0"/>
    <n v="0"/>
    <b v="0"/>
    <s v="food/food trucks"/>
    <m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x v="1178"/>
    <b v="0"/>
    <n v="1"/>
    <b v="0"/>
    <s v="food/food trucks"/>
    <m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x v="1179"/>
    <b v="0"/>
    <n v="5"/>
    <b v="0"/>
    <s v="food/food trucks"/>
    <m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x v="1180"/>
    <b v="0"/>
    <n v="85"/>
    <b v="0"/>
    <s v="food/food trucks"/>
    <m/>
    <n v="69"/>
    <x v="7"/>
    <x v="19"/>
    <x v="1180"/>
    <x v="1180"/>
  </r>
  <r>
    <n v="1181"/>
    <s v="Gringo Loco Tacos Food Truck"/>
    <s v="Bringing the best tacos to the streets of Chicago!"/>
    <x v="63"/>
    <x v="460"/>
    <x v="2"/>
    <s v="US"/>
    <s v="USD"/>
    <x v="1181"/>
    <x v="1181"/>
    <b v="0"/>
    <n v="3"/>
    <b v="0"/>
    <s v="food/food trucks"/>
    <m/>
    <n v="1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x v="1182"/>
    <b v="0"/>
    <n v="4"/>
    <b v="0"/>
    <s v="food/food trucks"/>
    <m/>
    <n v="10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x v="1183"/>
    <b v="0"/>
    <n v="3"/>
    <b v="0"/>
    <s v="food/food trucks"/>
    <m/>
    <n v="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x v="1184"/>
    <b v="0"/>
    <n v="375"/>
    <b v="1"/>
    <s v="photography/photobooks"/>
    <m/>
    <n v="61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x v="1185"/>
    <b v="0"/>
    <n v="111"/>
    <b v="1"/>
    <s v="photography/photobooks"/>
    <m/>
    <n v="118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x v="1186"/>
    <b v="0"/>
    <n v="123"/>
    <b v="1"/>
    <s v="photography/photobooks"/>
    <m/>
    <n v="65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x v="1187"/>
    <b v="0"/>
    <n v="70"/>
    <b v="1"/>
    <s v="photography/photobooks"/>
    <m/>
    <n v="130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x v="1188"/>
    <b v="0"/>
    <n v="85"/>
    <b v="1"/>
    <s v="photography/photobooks"/>
    <m/>
    <n v="37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x v="1189"/>
    <b v="0"/>
    <n v="86"/>
    <b v="1"/>
    <s v="photography/photobooks"/>
    <m/>
    <n v="112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x v="1190"/>
    <b v="0"/>
    <n v="13"/>
    <b v="1"/>
    <s v="photography/photobooks"/>
    <m/>
    <n v="51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x v="1191"/>
    <b v="0"/>
    <n v="33"/>
    <b v="1"/>
    <s v="photography/photobooks"/>
    <m/>
    <n v="89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x v="1192"/>
    <b v="0"/>
    <n v="15"/>
    <b v="1"/>
    <s v="photography/photobooks"/>
    <m/>
    <n v="19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b v="0"/>
    <n v="273"/>
    <b v="1"/>
    <s v="photography/photobooks"/>
    <m/>
    <n v="79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x v="1194"/>
    <b v="0"/>
    <n v="714"/>
    <b v="1"/>
    <s v="photography/photobooks"/>
    <m/>
    <n v="56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b v="0"/>
    <n v="170"/>
    <b v="1"/>
    <s v="photography/photobooks"/>
    <m/>
    <n v="79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x v="1196"/>
    <b v="0"/>
    <n v="512"/>
    <b v="1"/>
    <s v="photography/photobooks"/>
    <m/>
    <n v="7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x v="1197"/>
    <b v="0"/>
    <n v="314"/>
    <b v="1"/>
    <s v="photography/photobooks"/>
    <m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x v="1198"/>
    <b v="0"/>
    <n v="167"/>
    <b v="1"/>
    <s v="photography/photobooks"/>
    <m/>
    <n v="54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x v="1199"/>
    <b v="0"/>
    <n v="9"/>
    <b v="1"/>
    <s v="photography/photobooks"/>
    <m/>
    <n v="299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x v="1200"/>
    <b v="0"/>
    <n v="103"/>
    <b v="1"/>
    <s v="photography/photobooks"/>
    <m/>
    <n v="58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x v="1201"/>
    <b v="0"/>
    <n v="111"/>
    <b v="1"/>
    <s v="photography/photobooks"/>
    <m/>
    <n v="55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x v="1202"/>
    <b v="0"/>
    <n v="271"/>
    <b v="1"/>
    <s v="photography/photobooks"/>
    <m/>
    <n v="183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x v="1203"/>
    <b v="0"/>
    <n v="101"/>
    <b v="1"/>
    <s v="photography/photobooks"/>
    <m/>
    <n v="16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x v="1204"/>
    <b v="0"/>
    <n v="57"/>
    <b v="1"/>
    <s v="photography/photobooks"/>
    <m/>
    <n v="23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x v="1205"/>
    <b v="0"/>
    <n v="62"/>
    <b v="1"/>
    <s v="photography/photobooks"/>
    <m/>
    <n v="211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x v="1206"/>
    <b v="0"/>
    <n v="32"/>
    <b v="1"/>
    <s v="photography/photobooks"/>
    <m/>
    <n v="32"/>
    <x v="8"/>
    <x v="20"/>
    <x v="1206"/>
    <x v="1206"/>
  </r>
  <r>
    <n v="1207"/>
    <s v="ITALIANA"/>
    <s v="A humanistic photo book about ancestral &amp; post-modern Italy."/>
    <x v="227"/>
    <x v="832"/>
    <x v="0"/>
    <s v="IT"/>
    <s v="EUR"/>
    <x v="1207"/>
    <x v="1207"/>
    <b v="0"/>
    <n v="141"/>
    <b v="1"/>
    <s v="photography/photobooks"/>
    <m/>
    <n v="123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x v="1208"/>
    <b v="0"/>
    <n v="75"/>
    <b v="1"/>
    <s v="photography/photobooks"/>
    <m/>
    <n v="2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x v="1209"/>
    <b v="0"/>
    <n v="46"/>
    <b v="1"/>
    <s v="photography/photobooks"/>
    <m/>
    <n v="138"/>
    <x v="8"/>
    <x v="20"/>
    <x v="1209"/>
    <x v="1209"/>
  </r>
  <r>
    <n v="1210"/>
    <s v="Det Andra GÃ¶teborg"/>
    <s v="En fotobok om livet i det enda andra GÃ¶teborg i vÃ¤rlden"/>
    <x v="22"/>
    <x v="835"/>
    <x v="0"/>
    <s v="SE"/>
    <s v="SEK"/>
    <x v="1210"/>
    <x v="1210"/>
    <b v="0"/>
    <n v="103"/>
    <b v="1"/>
    <s v="photography/photobooks"/>
    <m/>
    <n v="49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x v="1211"/>
    <b v="0"/>
    <n v="6"/>
    <b v="1"/>
    <s v="photography/photobooks"/>
    <m/>
    <n v="168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x v="1212"/>
    <b v="0"/>
    <n v="83"/>
    <b v="1"/>
    <s v="photography/photobooks"/>
    <m/>
    <n v="38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x v="1213"/>
    <b v="0"/>
    <n v="108"/>
    <b v="1"/>
    <s v="photography/photobooks"/>
    <m/>
    <n v="61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x v="1214"/>
    <b v="0"/>
    <n v="25"/>
    <b v="1"/>
    <s v="photography/photobooks"/>
    <m/>
    <n v="105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x v="1215"/>
    <b v="0"/>
    <n v="549"/>
    <b v="1"/>
    <s v="photography/photobooks"/>
    <m/>
    <n v="71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s v="US"/>
    <s v="USD"/>
    <x v="1216"/>
    <x v="1216"/>
    <b v="0"/>
    <n v="222"/>
    <b v="1"/>
    <s v="photography/photobooks"/>
    <m/>
    <n v="91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x v="1217"/>
    <b v="0"/>
    <n v="183"/>
    <b v="1"/>
    <s v="photography/photobooks"/>
    <m/>
    <n v="148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x v="1218"/>
    <b v="0"/>
    <n v="89"/>
    <b v="1"/>
    <s v="photography/photobooks"/>
    <m/>
    <n v="174"/>
    <x v="8"/>
    <x v="20"/>
    <x v="1218"/>
    <x v="1218"/>
  </r>
  <r>
    <n v="1219"/>
    <s v="The Box"/>
    <s v="The Box is a fine art book of Ron Amato's innovative and seductive photography project."/>
    <x v="229"/>
    <x v="843"/>
    <x v="0"/>
    <s v="US"/>
    <s v="USD"/>
    <x v="1219"/>
    <x v="1219"/>
    <b v="0"/>
    <n v="253"/>
    <b v="1"/>
    <s v="photography/photobooks"/>
    <m/>
    <n v="102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x v="1220"/>
    <b v="0"/>
    <n v="140"/>
    <b v="1"/>
    <s v="photography/photobooks"/>
    <m/>
    <n v="111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x v="1221"/>
    <b v="0"/>
    <n v="103"/>
    <b v="1"/>
    <s v="photography/photobooks"/>
    <m/>
    <n v="23"/>
    <x v="8"/>
    <x v="20"/>
    <x v="1221"/>
    <x v="1221"/>
  </r>
  <r>
    <n v="1222"/>
    <s v="Project Pilgrim"/>
    <s v="Project Pilgrim is my effort to work towards normalizing mental health."/>
    <x v="23"/>
    <x v="846"/>
    <x v="0"/>
    <s v="CA"/>
    <s v="CAD"/>
    <x v="1222"/>
    <x v="1222"/>
    <b v="0"/>
    <n v="138"/>
    <b v="1"/>
    <s v="photography/photobooks"/>
    <m/>
    <n v="81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s v="US"/>
    <s v="USD"/>
    <x v="1223"/>
    <x v="1223"/>
    <b v="0"/>
    <n v="191"/>
    <b v="1"/>
    <s v="photography/photobooks"/>
    <m/>
    <n v="116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x v="1224"/>
    <b v="0"/>
    <n v="18"/>
    <b v="0"/>
    <s v="music/world music"/>
    <m/>
    <n v="58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x v="1225"/>
    <b v="0"/>
    <n v="3"/>
    <b v="0"/>
    <s v="music/world music"/>
    <m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x v="1226"/>
    <b v="0"/>
    <n v="40"/>
    <b v="0"/>
    <s v="music/world music"/>
    <m/>
    <n v="48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x v="1227"/>
    <b v="0"/>
    <n v="0"/>
    <b v="0"/>
    <s v="music/world music"/>
    <m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x v="1228"/>
    <b v="0"/>
    <n v="24"/>
    <b v="0"/>
    <s v="music/world music"/>
    <m/>
    <n v="61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b v="0"/>
    <n v="1"/>
    <b v="0"/>
    <s v="music/world music"/>
    <m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x v="1230"/>
    <b v="0"/>
    <n v="0"/>
    <b v="0"/>
    <s v="music/world music"/>
    <m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x v="1231"/>
    <b v="0"/>
    <n v="0"/>
    <b v="0"/>
    <s v="music/world music"/>
    <m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x v="1232"/>
    <b v="0"/>
    <n v="1"/>
    <b v="0"/>
    <s v="music/world music"/>
    <m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x v="1233"/>
    <b v="0"/>
    <n v="6"/>
    <b v="0"/>
    <s v="music/world music"/>
    <m/>
    <n v="19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x v="1234"/>
    <b v="0"/>
    <n v="0"/>
    <b v="0"/>
    <s v="music/world music"/>
    <m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x v="1235"/>
    <b v="0"/>
    <n v="6"/>
    <b v="0"/>
    <s v="music/world music"/>
    <m/>
    <n v="35"/>
    <x v="4"/>
    <x v="21"/>
    <x v="1235"/>
    <x v="1235"/>
  </r>
  <r>
    <n v="1236"/>
    <s v="&quot;Volando&quot; CD Release (Canceled)"/>
    <s v="Raising money to give the musicians their due."/>
    <x v="30"/>
    <x v="117"/>
    <x v="1"/>
    <s v="US"/>
    <s v="USD"/>
    <x v="1236"/>
    <x v="1236"/>
    <b v="0"/>
    <n v="0"/>
    <b v="0"/>
    <s v="music/world music"/>
    <m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x v="1237"/>
    <b v="0"/>
    <n v="0"/>
    <b v="0"/>
    <s v="music/world music"/>
    <m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x v="1238"/>
    <b v="0"/>
    <n v="3"/>
    <b v="0"/>
    <s v="music/world music"/>
    <m/>
    <n v="59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s v="US"/>
    <s v="USD"/>
    <x v="1239"/>
    <x v="1239"/>
    <b v="0"/>
    <n v="0"/>
    <b v="0"/>
    <s v="music/world music"/>
    <m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x v="1240"/>
    <b v="0"/>
    <n v="8"/>
    <b v="0"/>
    <s v="music/world music"/>
    <m/>
    <n v="30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x v="1241"/>
    <b v="0"/>
    <n v="34"/>
    <b v="0"/>
    <s v="music/world music"/>
    <m/>
    <n v="74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x v="1242"/>
    <b v="0"/>
    <n v="1"/>
    <b v="0"/>
    <s v="music/world music"/>
    <m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x v="1243"/>
    <b v="0"/>
    <n v="38"/>
    <b v="0"/>
    <s v="music/world music"/>
    <m/>
    <n v="44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x v="1244"/>
    <b v="1"/>
    <n v="45"/>
    <b v="1"/>
    <s v="music/rock"/>
    <m/>
    <n v="46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x v="1245"/>
    <b v="1"/>
    <n v="17"/>
    <b v="1"/>
    <s v="music/rock"/>
    <m/>
    <n v="141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x v="1246"/>
    <b v="1"/>
    <n v="31"/>
    <b v="1"/>
    <s v="music/rock"/>
    <m/>
    <n v="75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x v="1247"/>
    <b v="1"/>
    <n v="50"/>
    <b v="1"/>
    <s v="music/rock"/>
    <m/>
    <n v="8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x v="1248"/>
    <b v="1"/>
    <n v="59"/>
    <b v="1"/>
    <s v="music/rock"/>
    <m/>
    <n v="64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x v="1249"/>
    <b v="1"/>
    <n v="81"/>
    <b v="1"/>
    <s v="music/rock"/>
    <m/>
    <n v="6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b v="1"/>
    <n v="508"/>
    <b v="1"/>
    <s v="music/rock"/>
    <m/>
    <n v="11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x v="1251"/>
    <b v="1"/>
    <n v="74"/>
    <b v="1"/>
    <s v="music/rock"/>
    <m/>
    <n v="82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x v="1252"/>
    <b v="1"/>
    <n v="141"/>
    <b v="1"/>
    <s v="music/rock"/>
    <m/>
    <n v="3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x v="1253"/>
    <b v="1"/>
    <n v="711"/>
    <b v="1"/>
    <s v="music/rock"/>
    <m/>
    <n v="42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b v="1"/>
    <n v="141"/>
    <b v="1"/>
    <s v="music/rock"/>
    <m/>
    <n v="94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x v="1255"/>
    <b v="1"/>
    <n v="109"/>
    <b v="1"/>
    <s v="music/rock"/>
    <m/>
    <n v="55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b v="1"/>
    <n v="361"/>
    <b v="1"/>
    <s v="music/rock"/>
    <m/>
    <n v="98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x v="1257"/>
    <b v="1"/>
    <n v="176"/>
    <b v="1"/>
    <s v="music/rock"/>
    <m/>
    <n v="92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x v="1258"/>
    <b v="1"/>
    <n v="670"/>
    <b v="1"/>
    <s v="music/rock"/>
    <m/>
    <n v="38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x v="1259"/>
    <b v="1"/>
    <n v="96"/>
    <b v="1"/>
    <s v="music/rock"/>
    <m/>
    <n v="2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x v="1260"/>
    <b v="1"/>
    <n v="74"/>
    <b v="1"/>
    <s v="music/rock"/>
    <m/>
    <n v="50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x v="1261"/>
    <b v="1"/>
    <n v="52"/>
    <b v="1"/>
    <s v="music/rock"/>
    <m/>
    <n v="38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x v="1262"/>
    <b v="1"/>
    <n v="105"/>
    <b v="1"/>
    <s v="music/rock"/>
    <m/>
    <n v="77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x v="1263"/>
    <b v="1"/>
    <n v="41"/>
    <b v="1"/>
    <s v="music/rock"/>
    <m/>
    <n v="43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x v="1264"/>
    <b v="1"/>
    <n v="34"/>
    <b v="1"/>
    <s v="music/rock"/>
    <m/>
    <n v="31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b v="1"/>
    <n v="66"/>
    <b v="1"/>
    <s v="music/rock"/>
    <m/>
    <n v="63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x v="1266"/>
    <b v="1"/>
    <n v="50"/>
    <b v="1"/>
    <s v="music/rock"/>
    <m/>
    <n v="190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x v="1267"/>
    <b v="1"/>
    <n v="159"/>
    <b v="1"/>
    <s v="music/rock"/>
    <m/>
    <n v="140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x v="1268"/>
    <b v="1"/>
    <n v="182"/>
    <b v="1"/>
    <s v="music/rock"/>
    <m/>
    <n v="7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x v="1269"/>
    <b v="1"/>
    <n v="206"/>
    <b v="1"/>
    <s v="music/rock"/>
    <m/>
    <n v="99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x v="1270"/>
    <b v="1"/>
    <n v="169"/>
    <b v="1"/>
    <s v="music/rock"/>
    <m/>
    <n v="67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x v="1271"/>
    <b v="1"/>
    <n v="31"/>
    <b v="1"/>
    <s v="music/rock"/>
    <m/>
    <n v="246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b v="1"/>
    <n v="28"/>
    <b v="1"/>
    <s v="music/rock"/>
    <m/>
    <n v="18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x v="1273"/>
    <b v="1"/>
    <n v="54"/>
    <b v="1"/>
    <s v="music/rock"/>
    <m/>
    <n v="76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x v="1274"/>
    <b v="1"/>
    <n v="467"/>
    <b v="1"/>
    <s v="music/rock"/>
    <m/>
    <n v="82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x v="1275"/>
    <b v="1"/>
    <n v="389"/>
    <b v="1"/>
    <s v="music/rock"/>
    <m/>
    <n v="62"/>
    <x v="4"/>
    <x v="11"/>
    <x v="1275"/>
    <x v="1275"/>
  </r>
  <r>
    <n v="1276"/>
    <s v="MR. DREAM GOES TO JAIL"/>
    <s v="Sponsor this Brooklyn punk band's debut seven-inch, MR. DREAM GOES TO JAIL."/>
    <x v="9"/>
    <x v="887"/>
    <x v="0"/>
    <s v="US"/>
    <s v="USD"/>
    <x v="1276"/>
    <x v="1276"/>
    <b v="1"/>
    <n v="68"/>
    <b v="1"/>
    <s v="music/rock"/>
    <m/>
    <n v="4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x v="1277"/>
    <b v="1"/>
    <n v="413"/>
    <b v="1"/>
    <s v="music/rock"/>
    <m/>
    <n v="3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x v="1278"/>
    <b v="1"/>
    <n v="190"/>
    <b v="1"/>
    <s v="music/rock"/>
    <m/>
    <n v="5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x v="1279"/>
    <b v="1"/>
    <n v="189"/>
    <b v="1"/>
    <s v="music/rock"/>
    <m/>
    <n v="73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x v="1280"/>
    <b v="1"/>
    <n v="130"/>
    <b v="1"/>
    <s v="music/rock"/>
    <m/>
    <n v="12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b v="1"/>
    <n v="74"/>
    <b v="1"/>
    <s v="music/rock"/>
    <m/>
    <n v="104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x v="1282"/>
    <b v="1"/>
    <n v="274"/>
    <b v="1"/>
    <s v="music/rock"/>
    <m/>
    <n v="67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x v="1283"/>
    <b v="1"/>
    <n v="22"/>
    <b v="1"/>
    <s v="music/rock"/>
    <m/>
    <n v="95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x v="1284"/>
    <b v="0"/>
    <n v="31"/>
    <b v="1"/>
    <s v="theater/plays"/>
    <m/>
    <n v="65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x v="1285"/>
    <b v="0"/>
    <n v="63"/>
    <b v="1"/>
    <s v="theater/plays"/>
    <m/>
    <n v="3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x v="1286"/>
    <b v="0"/>
    <n v="20"/>
    <b v="1"/>
    <s v="theater/plays"/>
    <m/>
    <n v="81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b v="0"/>
    <n v="25"/>
    <b v="1"/>
    <s v="theater/plays"/>
    <m/>
    <n v="2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x v="1288"/>
    <b v="0"/>
    <n v="61"/>
    <b v="1"/>
    <s v="theater/plays"/>
    <m/>
    <n v="65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x v="1289"/>
    <b v="0"/>
    <n v="52"/>
    <b v="1"/>
    <s v="theater/plays"/>
    <m/>
    <n v="36"/>
    <x v="1"/>
    <x v="6"/>
    <x v="1289"/>
    <x v="1289"/>
  </r>
  <r>
    <n v="1290"/>
    <s v="I Died... I Came Back, ... Whatever"/>
    <s v="Sometimes your Heart has to STOP for your Life to START."/>
    <x v="8"/>
    <x v="900"/>
    <x v="0"/>
    <s v="US"/>
    <s v="USD"/>
    <x v="1290"/>
    <x v="1290"/>
    <b v="0"/>
    <n v="86"/>
    <b v="1"/>
    <s v="theater/plays"/>
    <m/>
    <n v="4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b v="0"/>
    <n v="42"/>
    <b v="1"/>
    <s v="theater/plays"/>
    <m/>
    <n v="104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x v="1292"/>
    <b v="0"/>
    <n v="52"/>
    <b v="1"/>
    <s v="theater/plays"/>
    <m/>
    <n v="35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x v="1293"/>
    <b v="0"/>
    <n v="120"/>
    <b v="1"/>
    <s v="theater/plays"/>
    <m/>
    <n v="12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x v="1294"/>
    <b v="0"/>
    <n v="22"/>
    <b v="1"/>
    <s v="theater/plays"/>
    <m/>
    <n v="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x v="1295"/>
    <b v="0"/>
    <n v="64"/>
    <b v="1"/>
    <s v="theater/plays"/>
    <m/>
    <n v="39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x v="1296"/>
    <b v="0"/>
    <n v="23"/>
    <b v="1"/>
    <s v="theater/plays"/>
    <m/>
    <n v="52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x v="1297"/>
    <b v="0"/>
    <n v="238"/>
    <b v="1"/>
    <s v="theater/plays"/>
    <m/>
    <n v="92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x v="1298"/>
    <b v="0"/>
    <n v="33"/>
    <b v="1"/>
    <s v="theater/plays"/>
    <m/>
    <n v="63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x v="1299"/>
    <b v="0"/>
    <n v="32"/>
    <b v="1"/>
    <s v="theater/plays"/>
    <m/>
    <n v="13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x v="1300"/>
    <b v="0"/>
    <n v="24"/>
    <b v="1"/>
    <s v="theater/plays"/>
    <m/>
    <n v="168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x v="1301"/>
    <b v="0"/>
    <n v="29"/>
    <b v="1"/>
    <s v="theater/plays"/>
    <m/>
    <n v="7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x v="1302"/>
    <b v="0"/>
    <n v="50"/>
    <b v="1"/>
    <s v="theater/plays"/>
    <m/>
    <n v="50"/>
    <x v="1"/>
    <x v="6"/>
    <x v="1302"/>
    <x v="1302"/>
  </r>
  <r>
    <n v="1303"/>
    <s v="Forward Arena Theatre Company: Summer Season"/>
    <s v="Groundbreaking queer theatre."/>
    <x v="8"/>
    <x v="912"/>
    <x v="0"/>
    <s v="GB"/>
    <s v="GBP"/>
    <x v="1303"/>
    <x v="1303"/>
    <b v="0"/>
    <n v="108"/>
    <b v="1"/>
    <s v="theater/plays"/>
    <m/>
    <n v="42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x v="1304"/>
    <b v="0"/>
    <n v="104"/>
    <b v="0"/>
    <s v="technology/wearables"/>
    <m/>
    <n v="15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x v="1305"/>
    <b v="0"/>
    <n v="86"/>
    <b v="0"/>
    <s v="technology/wearables"/>
    <m/>
    <n v="9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b v="0"/>
    <n v="356"/>
    <b v="0"/>
    <s v="technology/wearables"/>
    <m/>
    <n v="201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s v="US"/>
    <s v="USD"/>
    <x v="1307"/>
    <x v="1307"/>
    <b v="0"/>
    <n v="45"/>
    <b v="0"/>
    <s v="technology/wearables"/>
    <m/>
    <n v="127"/>
    <x v="2"/>
    <x v="8"/>
    <x v="1307"/>
    <x v="1307"/>
  </r>
  <r>
    <n v="1308"/>
    <s v="Boost Band: Wristband Phone Charger (Canceled)"/>
    <s v="Boost Band, a wristband that charges any device"/>
    <x v="3"/>
    <x v="917"/>
    <x v="1"/>
    <s v="US"/>
    <s v="USD"/>
    <x v="1308"/>
    <x v="1308"/>
    <b v="0"/>
    <n v="38"/>
    <b v="0"/>
    <s v="technology/wearables"/>
    <m/>
    <n v="29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x v="1309"/>
    <b v="0"/>
    <n v="35"/>
    <b v="0"/>
    <s v="technology/wearables"/>
    <m/>
    <n v="367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x v="1310"/>
    <b v="0"/>
    <n v="24"/>
    <b v="0"/>
    <s v="technology/wearables"/>
    <m/>
    <n v="12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x v="1311"/>
    <b v="0"/>
    <n v="100"/>
    <b v="0"/>
    <s v="technology/wearables"/>
    <m/>
    <n v="800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x v="1312"/>
    <b v="0"/>
    <n v="1"/>
    <b v="0"/>
    <s v="technology/wearables"/>
    <m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x v="1313"/>
    <b v="0"/>
    <n v="122"/>
    <b v="0"/>
    <s v="technology/wearables"/>
    <m/>
    <n v="1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x v="1314"/>
    <b v="0"/>
    <n v="11"/>
    <b v="0"/>
    <s v="technology/wearables"/>
    <m/>
    <n v="184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x v="1315"/>
    <b v="0"/>
    <n v="248"/>
    <b v="0"/>
    <s v="technology/wearables"/>
    <m/>
    <n v="162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x v="1316"/>
    <b v="0"/>
    <n v="1"/>
    <b v="0"/>
    <s v="technology/wearables"/>
    <m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x v="1317"/>
    <b v="0"/>
    <n v="19"/>
    <b v="0"/>
    <s v="technology/wearables"/>
    <m/>
    <n v="60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x v="1318"/>
    <b v="0"/>
    <n v="135"/>
    <b v="0"/>
    <s v="technology/wearables"/>
    <m/>
    <n v="4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x v="1319"/>
    <b v="0"/>
    <n v="9"/>
    <b v="0"/>
    <s v="technology/wearables"/>
    <m/>
    <n v="97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x v="1320"/>
    <b v="0"/>
    <n v="3"/>
    <b v="0"/>
    <s v="technology/wearables"/>
    <m/>
    <n v="1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x v="1321"/>
    <b v="0"/>
    <n v="7"/>
    <b v="0"/>
    <s v="technology/wearables"/>
    <m/>
    <n v="85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x v="1322"/>
    <b v="0"/>
    <n v="4"/>
    <b v="0"/>
    <s v="technology/wearables"/>
    <m/>
    <n v="26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x v="1323"/>
    <b v="0"/>
    <n v="44"/>
    <b v="0"/>
    <s v="technology/wearables"/>
    <m/>
    <n v="30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x v="1324"/>
    <b v="0"/>
    <n v="90"/>
    <b v="0"/>
    <s v="technology/wearables"/>
    <m/>
    <n v="5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x v="1325"/>
    <b v="0"/>
    <n v="8"/>
    <b v="0"/>
    <s v="technology/wearables"/>
    <m/>
    <n v="60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x v="1326"/>
    <b v="0"/>
    <n v="11"/>
    <b v="0"/>
    <s v="technology/wearables"/>
    <m/>
    <n v="102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x v="1327"/>
    <b v="0"/>
    <n v="41"/>
    <b v="0"/>
    <s v="technology/wearables"/>
    <m/>
    <n v="41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x v="1328"/>
    <b v="0"/>
    <n v="15"/>
    <b v="0"/>
    <s v="technology/wearables"/>
    <m/>
    <n v="116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x v="1329"/>
    <b v="0"/>
    <n v="9"/>
    <b v="0"/>
    <s v="technology/wearables"/>
    <m/>
    <n v="45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x v="1330"/>
    <b v="0"/>
    <n v="50"/>
    <b v="0"/>
    <s v="technology/wearables"/>
    <m/>
    <n v="157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x v="1331"/>
    <b v="0"/>
    <n v="34"/>
    <b v="0"/>
    <s v="technology/wearables"/>
    <m/>
    <n v="100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x v="1332"/>
    <b v="0"/>
    <n v="0"/>
    <b v="0"/>
    <s v="technology/wearables"/>
    <m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x v="1333"/>
    <b v="0"/>
    <n v="0"/>
    <b v="0"/>
    <s v="technology/wearables"/>
    <m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x v="1334"/>
    <b v="0"/>
    <n v="276"/>
    <b v="0"/>
    <s v="technology/wearables"/>
    <m/>
    <n v="51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x v="1335"/>
    <b v="0"/>
    <n v="16"/>
    <b v="0"/>
    <s v="technology/wearables"/>
    <m/>
    <n v="308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x v="1336"/>
    <b v="0"/>
    <n v="224"/>
    <b v="0"/>
    <s v="technology/wearables"/>
    <m/>
    <n v="379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x v="1337"/>
    <b v="0"/>
    <n v="140"/>
    <b v="0"/>
    <s v="technology/wearables"/>
    <m/>
    <n v="17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x v="1338"/>
    <b v="0"/>
    <n v="15"/>
    <b v="0"/>
    <s v="technology/wearables"/>
    <m/>
    <n v="66"/>
    <x v="2"/>
    <x v="8"/>
    <x v="1338"/>
    <x v="1338"/>
  </r>
  <r>
    <n v="1339"/>
    <s v="Linkoo (Canceled)"/>
    <s v="World's Smallest customizable Phone &amp; GPS Watch for kids !"/>
    <x v="63"/>
    <x v="943"/>
    <x v="1"/>
    <s v="US"/>
    <s v="USD"/>
    <x v="1339"/>
    <x v="1339"/>
    <b v="0"/>
    <n v="37"/>
    <b v="0"/>
    <s v="technology/wearables"/>
    <m/>
    <n v="89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x v="1340"/>
    <b v="0"/>
    <n v="0"/>
    <b v="0"/>
    <s v="technology/wearables"/>
    <m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x v="1341"/>
    <b v="0"/>
    <n v="46"/>
    <b v="0"/>
    <s v="technology/wearables"/>
    <m/>
    <n v="382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x v="1342"/>
    <b v="0"/>
    <n v="1"/>
    <b v="0"/>
    <s v="technology/wearables"/>
    <m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x v="1343"/>
    <b v="0"/>
    <n v="323"/>
    <b v="0"/>
    <s v="technology/wearables"/>
    <m/>
    <n v="158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x v="1344"/>
    <b v="0"/>
    <n v="139"/>
    <b v="1"/>
    <s v="publishing/nonfiction"/>
    <m/>
    <n v="40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x v="1345"/>
    <b v="0"/>
    <n v="7"/>
    <b v="1"/>
    <s v="publishing/nonfiction"/>
    <m/>
    <n v="5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x v="1346"/>
    <b v="0"/>
    <n v="149"/>
    <b v="1"/>
    <s v="publishing/nonfiction"/>
    <m/>
    <n v="48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b v="0"/>
    <n v="31"/>
    <b v="1"/>
    <s v="publishing/nonfiction"/>
    <m/>
    <n v="8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b v="0"/>
    <n v="26"/>
    <b v="1"/>
    <s v="publishing/nonfiction"/>
    <m/>
    <n v="230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x v="1349"/>
    <b v="0"/>
    <n v="172"/>
    <b v="1"/>
    <s v="publishing/nonfiction"/>
    <m/>
    <n v="59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x v="1350"/>
    <b v="0"/>
    <n v="78"/>
    <b v="1"/>
    <s v="publishing/nonfiction"/>
    <m/>
    <n v="66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x v="1351"/>
    <b v="0"/>
    <n v="120"/>
    <b v="1"/>
    <s v="publishing/nonfiction"/>
    <m/>
    <n v="16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x v="1352"/>
    <b v="0"/>
    <n v="227"/>
    <b v="1"/>
    <s v="publishing/nonfiction"/>
    <m/>
    <n v="5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x v="1353"/>
    <b v="0"/>
    <n v="42"/>
    <b v="1"/>
    <s v="publishing/nonfiction"/>
    <m/>
    <n v="3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x v="1354"/>
    <b v="0"/>
    <n v="64"/>
    <b v="1"/>
    <s v="publishing/nonfiction"/>
    <m/>
    <n v="24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x v="1355"/>
    <b v="0"/>
    <n v="121"/>
    <b v="1"/>
    <s v="publishing/nonfiction"/>
    <m/>
    <n v="2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x v="1356"/>
    <b v="0"/>
    <n v="87"/>
    <b v="1"/>
    <s v="publishing/nonfiction"/>
    <m/>
    <n v="71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x v="1357"/>
    <b v="0"/>
    <n v="65"/>
    <b v="1"/>
    <s v="publishing/nonfiction"/>
    <m/>
    <n v="38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x v="1358"/>
    <b v="0"/>
    <n v="49"/>
    <b v="1"/>
    <s v="publishing/nonfiction"/>
    <m/>
    <n v="68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x v="1359"/>
    <b v="0"/>
    <n v="19"/>
    <b v="1"/>
    <s v="publishing/nonfiction"/>
    <m/>
    <n v="40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x v="1360"/>
    <b v="0"/>
    <n v="81"/>
    <b v="1"/>
    <s v="publishing/nonfiction"/>
    <m/>
    <n v="3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x v="1361"/>
    <b v="0"/>
    <n v="264"/>
    <b v="1"/>
    <s v="publishing/nonfiction"/>
    <m/>
    <n v="2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x v="1362"/>
    <b v="0"/>
    <n v="25"/>
    <b v="1"/>
    <s v="publishing/nonfiction"/>
    <m/>
    <n v="43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x v="1363"/>
    <b v="0"/>
    <n v="5"/>
    <b v="1"/>
    <s v="publishing/nonfiction"/>
    <m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b v="0"/>
    <n v="144"/>
    <b v="1"/>
    <s v="music/rock"/>
    <m/>
    <n v="346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b v="0"/>
    <n v="92"/>
    <b v="1"/>
    <s v="music/rock"/>
    <m/>
    <n v="81"/>
    <x v="4"/>
    <x v="11"/>
    <x v="1365"/>
    <x v="1365"/>
  </r>
  <r>
    <n v="1366"/>
    <s v="Kick It! A Tribute to the A.K.s"/>
    <s v="A musical memorial for Alexi Petersen."/>
    <x v="51"/>
    <x v="966"/>
    <x v="0"/>
    <s v="US"/>
    <s v="USD"/>
    <x v="1366"/>
    <x v="1366"/>
    <b v="0"/>
    <n v="147"/>
    <b v="1"/>
    <s v="music/rock"/>
    <m/>
    <n v="6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x v="1367"/>
    <b v="0"/>
    <n v="90"/>
    <b v="1"/>
    <s v="music/rock"/>
    <m/>
    <n v="6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x v="1368"/>
    <b v="0"/>
    <n v="87"/>
    <b v="1"/>
    <s v="music/rock"/>
    <m/>
    <n v="6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x v="1369"/>
    <b v="0"/>
    <n v="406"/>
    <b v="1"/>
    <s v="music/rock"/>
    <m/>
    <n v="83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x v="1370"/>
    <b v="0"/>
    <n v="20"/>
    <b v="1"/>
    <s v="music/rock"/>
    <m/>
    <n v="77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x v="1371"/>
    <b v="0"/>
    <n v="70"/>
    <b v="1"/>
    <s v="music/rock"/>
    <m/>
    <n v="10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s v="US"/>
    <s v="USD"/>
    <x v="1372"/>
    <x v="1372"/>
    <b v="0"/>
    <n v="16"/>
    <b v="1"/>
    <s v="music/rock"/>
    <m/>
    <n v="38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x v="1373"/>
    <b v="0"/>
    <n v="52"/>
    <b v="1"/>
    <s v="music/rock"/>
    <m/>
    <n v="20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x v="1374"/>
    <b v="0"/>
    <n v="66"/>
    <b v="1"/>
    <s v="music/rock"/>
    <m/>
    <n v="43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x v="1375"/>
    <b v="0"/>
    <n v="109"/>
    <b v="1"/>
    <s v="music/rock"/>
    <m/>
    <n v="62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x v="1376"/>
    <b v="0"/>
    <n v="168"/>
    <b v="1"/>
    <s v="music/rock"/>
    <m/>
    <n v="55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x v="1377"/>
    <b v="0"/>
    <n v="31"/>
    <b v="1"/>
    <s v="music/rock"/>
    <m/>
    <n v="48"/>
    <x v="4"/>
    <x v="11"/>
    <x v="1377"/>
    <x v="1377"/>
  </r>
  <r>
    <n v="1378"/>
    <s v="SIX BY SEVEN"/>
    <s v="A psychedelic post rock masterpiece!"/>
    <x v="13"/>
    <x v="976"/>
    <x v="0"/>
    <s v="GB"/>
    <s v="GBP"/>
    <x v="1378"/>
    <x v="1378"/>
    <b v="0"/>
    <n v="133"/>
    <b v="1"/>
    <s v="music/rock"/>
    <m/>
    <n v="30"/>
    <x v="4"/>
    <x v="11"/>
    <x v="1378"/>
    <x v="1378"/>
  </r>
  <r>
    <n v="1379"/>
    <s v="J. Walter Makes a Record"/>
    <s v="---------The long-awaited debut full-length from Justin Ruddy--------"/>
    <x v="3"/>
    <x v="977"/>
    <x v="0"/>
    <s v="US"/>
    <s v="USD"/>
    <x v="1379"/>
    <x v="1379"/>
    <b v="0"/>
    <n v="151"/>
    <b v="1"/>
    <s v="music/rock"/>
    <m/>
    <n v="73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s v="US"/>
    <s v="USD"/>
    <x v="1380"/>
    <x v="1380"/>
    <b v="0"/>
    <n v="5"/>
    <b v="1"/>
    <s v="music/rock"/>
    <m/>
    <n v="21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b v="0"/>
    <n v="73"/>
    <b v="1"/>
    <s v="music/rock"/>
    <m/>
    <n v="73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x v="1382"/>
    <b v="0"/>
    <n v="148"/>
    <b v="1"/>
    <s v="music/rock"/>
    <m/>
    <n v="56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b v="0"/>
    <n v="93"/>
    <b v="1"/>
    <s v="music/rock"/>
    <m/>
    <n v="50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x v="1384"/>
    <b v="0"/>
    <n v="63"/>
    <b v="1"/>
    <s v="music/rock"/>
    <m/>
    <n v="68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x v="1385"/>
    <b v="0"/>
    <n v="134"/>
    <b v="1"/>
    <s v="music/rock"/>
    <m/>
    <n v="65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s v="US"/>
    <s v="USD"/>
    <x v="1386"/>
    <x v="1386"/>
    <b v="0"/>
    <n v="14"/>
    <b v="1"/>
    <s v="music/rock"/>
    <m/>
    <n v="6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x v="1387"/>
    <b v="0"/>
    <n v="78"/>
    <b v="1"/>
    <s v="music/rock"/>
    <m/>
    <n v="7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x v="1388"/>
    <b v="0"/>
    <n v="112"/>
    <b v="1"/>
    <s v="music/rock"/>
    <m/>
    <n v="60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x v="1389"/>
    <b v="0"/>
    <n v="34"/>
    <b v="1"/>
    <s v="music/rock"/>
    <m/>
    <n v="2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x v="1390"/>
    <b v="0"/>
    <n v="19"/>
    <b v="1"/>
    <s v="music/rock"/>
    <m/>
    <n v="160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x v="1391"/>
    <b v="0"/>
    <n v="13"/>
    <b v="1"/>
    <s v="music/rock"/>
    <m/>
    <n v="42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x v="1392"/>
    <b v="0"/>
    <n v="104"/>
    <b v="1"/>
    <s v="music/rock"/>
    <m/>
    <n v="27"/>
    <x v="4"/>
    <x v="11"/>
    <x v="1392"/>
    <x v="1392"/>
  </r>
  <r>
    <n v="1393"/>
    <s v="WolfHunt | Social Commentary Rock Project"/>
    <s v="Rock n' Roll tales of our times"/>
    <x v="3"/>
    <x v="990"/>
    <x v="0"/>
    <s v="US"/>
    <s v="USD"/>
    <x v="1393"/>
    <x v="1393"/>
    <b v="0"/>
    <n v="52"/>
    <b v="1"/>
    <s v="music/rock"/>
    <m/>
    <n v="19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x v="1394"/>
    <b v="0"/>
    <n v="17"/>
    <b v="1"/>
    <s v="music/rock"/>
    <m/>
    <n v="53"/>
    <x v="4"/>
    <x v="11"/>
    <x v="1394"/>
    <x v="1394"/>
  </r>
  <r>
    <n v="1395"/>
    <s v="Quiet Oaks Full Length Album"/>
    <s v="Help Quiet Oaks record their debut album!!!"/>
    <x v="8"/>
    <x v="992"/>
    <x v="0"/>
    <s v="US"/>
    <s v="USD"/>
    <x v="1395"/>
    <x v="1395"/>
    <b v="0"/>
    <n v="82"/>
    <b v="1"/>
    <s v="music/rock"/>
    <m/>
    <n v="47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b v="0"/>
    <n v="73"/>
    <b v="1"/>
    <s v="music/rock"/>
    <m/>
    <n v="88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x v="1397"/>
    <b v="0"/>
    <n v="158"/>
    <b v="1"/>
    <s v="music/rock"/>
    <m/>
    <n v="7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x v="1398"/>
    <b v="0"/>
    <n v="65"/>
    <b v="1"/>
    <s v="music/rock"/>
    <m/>
    <n v="74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x v="1399"/>
    <b v="0"/>
    <n v="184"/>
    <b v="1"/>
    <s v="music/rock"/>
    <m/>
    <n v="61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x v="1400"/>
    <b v="0"/>
    <n v="34"/>
    <b v="1"/>
    <s v="music/rock"/>
    <m/>
    <n v="1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b v="0"/>
    <n v="240"/>
    <b v="1"/>
    <s v="music/rock"/>
    <m/>
    <n v="5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x v="1402"/>
    <b v="0"/>
    <n v="113"/>
    <b v="1"/>
    <s v="music/rock"/>
    <m/>
    <n v="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x v="1403"/>
    <b v="0"/>
    <n v="66"/>
    <b v="1"/>
    <s v="music/rock"/>
    <m/>
    <n v="62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b v="1"/>
    <n v="5"/>
    <b v="0"/>
    <s v="publishing/translations"/>
    <m/>
    <n v="48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s v="US"/>
    <s v="USD"/>
    <x v="1405"/>
    <x v="1405"/>
    <b v="1"/>
    <n v="17"/>
    <b v="0"/>
    <s v="publishing/translations"/>
    <m/>
    <n v="6"/>
    <x v="3"/>
    <x v="22"/>
    <x v="1405"/>
    <x v="1405"/>
  </r>
  <r>
    <n v="1406"/>
    <s v="Man Down! Translation project"/>
    <s v="The White coat and the battle dress uniform"/>
    <x v="14"/>
    <x v="493"/>
    <x v="2"/>
    <s v="IT"/>
    <s v="EUR"/>
    <x v="1406"/>
    <x v="1406"/>
    <b v="0"/>
    <n v="3"/>
    <b v="0"/>
    <s v="publishing/translations"/>
    <m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x v="1407"/>
    <b v="0"/>
    <n v="2"/>
    <b v="0"/>
    <s v="publishing/translations"/>
    <m/>
    <n v="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b v="0"/>
    <n v="6"/>
    <b v="0"/>
    <s v="publishing/translations"/>
    <m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x v="1409"/>
    <b v="0"/>
    <n v="0"/>
    <b v="0"/>
    <s v="publishing/translations"/>
    <m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x v="1410"/>
    <b v="0"/>
    <n v="1"/>
    <b v="0"/>
    <s v="publishing/translations"/>
    <m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x v="1411"/>
    <b v="0"/>
    <n v="3"/>
    <b v="0"/>
    <s v="publishing/translations"/>
    <m/>
    <n v="2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x v="1412"/>
    <b v="0"/>
    <n v="13"/>
    <b v="0"/>
    <s v="publishing/translations"/>
    <m/>
    <n v="24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x v="1413"/>
    <b v="0"/>
    <n v="1"/>
    <b v="0"/>
    <s v="publishing/translations"/>
    <m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x v="1414"/>
    <b v="0"/>
    <n v="1"/>
    <b v="0"/>
    <s v="publishing/translations"/>
    <m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x v="1415"/>
    <b v="0"/>
    <n v="9"/>
    <b v="0"/>
    <s v="publishing/translations"/>
    <m/>
    <n v="88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x v="1416"/>
    <b v="0"/>
    <n v="0"/>
    <b v="0"/>
    <s v="publishing/translations"/>
    <m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x v="1417"/>
    <b v="0"/>
    <n v="2"/>
    <b v="0"/>
    <s v="publishing/translations"/>
    <m/>
    <n v="27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x v="1418"/>
    <b v="0"/>
    <n v="1"/>
    <b v="0"/>
    <s v="publishing/translations"/>
    <m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x v="1419"/>
    <b v="0"/>
    <n v="10"/>
    <b v="0"/>
    <s v="publishing/translations"/>
    <m/>
    <n v="44"/>
    <x v="3"/>
    <x v="22"/>
    <x v="1419"/>
    <x v="1419"/>
  </r>
  <r>
    <n v="1420"/>
    <s v="Shakespeare in the Hood - Romeo and Juliet"/>
    <s v="Help me butcher Shakespeare in a satirical fashion."/>
    <x v="252"/>
    <x v="158"/>
    <x v="2"/>
    <s v="US"/>
    <s v="USD"/>
    <x v="1420"/>
    <x v="1420"/>
    <b v="0"/>
    <n v="3"/>
    <b v="0"/>
    <s v="publishing/translations"/>
    <m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b v="0"/>
    <n v="2"/>
    <b v="0"/>
    <s v="publishing/translations"/>
    <m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x v="1422"/>
    <b v="0"/>
    <n v="2"/>
    <b v="0"/>
    <s v="publishing/translations"/>
    <m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x v="1423"/>
    <b v="0"/>
    <n v="1"/>
    <b v="0"/>
    <s v="publishing/translations"/>
    <m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x v="1424"/>
    <b v="0"/>
    <n v="14"/>
    <b v="0"/>
    <s v="publishing/translations"/>
    <m/>
    <n v="109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b v="0"/>
    <n v="0"/>
    <b v="0"/>
    <s v="publishing/translations"/>
    <m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x v="1426"/>
    <b v="0"/>
    <n v="0"/>
    <b v="0"/>
    <s v="publishing/translations"/>
    <m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x v="1427"/>
    <b v="0"/>
    <n v="4"/>
    <b v="0"/>
    <s v="publishing/translations"/>
    <m/>
    <n v="104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x v="1428"/>
    <b v="0"/>
    <n v="3"/>
    <b v="0"/>
    <s v="publishing/translations"/>
    <m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x v="1429"/>
    <b v="0"/>
    <n v="0"/>
    <b v="0"/>
    <s v="publishing/translations"/>
    <m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x v="1430"/>
    <b v="0"/>
    <n v="5"/>
    <b v="0"/>
    <s v="publishing/translations"/>
    <m/>
    <n v="80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x v="1431"/>
    <b v="0"/>
    <n v="47"/>
    <b v="0"/>
    <s v="publishing/translations"/>
    <m/>
    <n v="11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x v="1432"/>
    <b v="0"/>
    <n v="0"/>
    <b v="0"/>
    <s v="publishing/translations"/>
    <m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x v="1433"/>
    <b v="0"/>
    <n v="10"/>
    <b v="0"/>
    <s v="publishing/translations"/>
    <m/>
    <n v="80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x v="1434"/>
    <b v="0"/>
    <n v="11"/>
    <b v="0"/>
    <s v="publishing/translations"/>
    <m/>
    <n v="744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x v="1435"/>
    <b v="0"/>
    <n v="2"/>
    <b v="0"/>
    <s v="publishing/translations"/>
    <m/>
    <n v="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x v="1436"/>
    <b v="0"/>
    <n v="2"/>
    <b v="0"/>
    <s v="publishing/translations"/>
    <m/>
    <n v="38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x v="1437"/>
    <b v="0"/>
    <n v="22"/>
    <b v="0"/>
    <s v="publishing/translations"/>
    <m/>
    <n v="36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x v="1438"/>
    <b v="0"/>
    <n v="8"/>
    <b v="0"/>
    <s v="publishing/translations"/>
    <m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x v="1439"/>
    <b v="0"/>
    <n v="6"/>
    <b v="0"/>
    <s v="publishing/translations"/>
    <m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x v="1440"/>
    <b v="0"/>
    <n v="1"/>
    <b v="0"/>
    <s v="publishing/translations"/>
    <m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x v="1441"/>
    <b v="0"/>
    <n v="3"/>
    <b v="0"/>
    <s v="publishing/translations"/>
    <m/>
    <n v="67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x v="1442"/>
    <b v="0"/>
    <n v="0"/>
    <b v="0"/>
    <s v="publishing/translations"/>
    <m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x v="1443"/>
    <b v="0"/>
    <n v="0"/>
    <b v="0"/>
    <s v="publishing/translations"/>
    <m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x v="1444"/>
    <b v="0"/>
    <n v="0"/>
    <b v="0"/>
    <s v="publishing/translations"/>
    <m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x v="1445"/>
    <b v="0"/>
    <n v="0"/>
    <b v="0"/>
    <s v="publishing/translations"/>
    <m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x v="1446"/>
    <b v="0"/>
    <n v="0"/>
    <b v="0"/>
    <s v="publishing/translations"/>
    <m/>
    <e v="#DIV/0!"/>
    <x v="3"/>
    <x v="22"/>
    <x v="1446"/>
    <x v="1446"/>
  </r>
  <r>
    <n v="1447"/>
    <s v="Indian Language Dictionary"/>
    <s v="I'm creating a dictionary of multiple Indian languages."/>
    <x v="69"/>
    <x v="735"/>
    <x v="2"/>
    <s v="US"/>
    <s v="USD"/>
    <x v="1447"/>
    <x v="1447"/>
    <b v="0"/>
    <n v="3"/>
    <b v="0"/>
    <s v="publishing/translations"/>
    <m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b v="0"/>
    <n v="0"/>
    <b v="0"/>
    <s v="publishing/translations"/>
    <m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x v="1449"/>
    <b v="0"/>
    <n v="0"/>
    <b v="0"/>
    <s v="publishing/translations"/>
    <m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x v="1450"/>
    <b v="0"/>
    <n v="1"/>
    <b v="0"/>
    <s v="publishing/translations"/>
    <m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x v="1451"/>
    <b v="0"/>
    <n v="2"/>
    <b v="0"/>
    <s v="publishing/translations"/>
    <m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x v="1452"/>
    <b v="0"/>
    <n v="0"/>
    <b v="0"/>
    <s v="publishing/translations"/>
    <m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x v="1453"/>
    <b v="0"/>
    <n v="0"/>
    <b v="0"/>
    <s v="publishing/translations"/>
    <m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b v="0"/>
    <n v="1"/>
    <b v="0"/>
    <s v="publishing/translations"/>
    <m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x v="1455"/>
    <b v="0"/>
    <n v="7"/>
    <b v="0"/>
    <s v="publishing/translations"/>
    <m/>
    <n v="225"/>
    <x v="3"/>
    <x v="22"/>
    <x v="1455"/>
    <x v="1455"/>
  </r>
  <r>
    <n v="1456"/>
    <s v="Sometimes you don't need love (Canceled)"/>
    <s v="English Version of my auto-published novel"/>
    <x v="10"/>
    <x v="1011"/>
    <x v="1"/>
    <s v="IT"/>
    <s v="EUR"/>
    <x v="1456"/>
    <x v="1456"/>
    <b v="0"/>
    <n v="3"/>
    <b v="0"/>
    <s v="publishing/translations"/>
    <m/>
    <n v="48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x v="1457"/>
    <b v="0"/>
    <n v="0"/>
    <b v="0"/>
    <s v="publishing/translations"/>
    <m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x v="1458"/>
    <b v="0"/>
    <n v="0"/>
    <b v="0"/>
    <s v="publishing/translations"/>
    <m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x v="1459"/>
    <b v="0"/>
    <n v="0"/>
    <b v="0"/>
    <s v="publishing/translations"/>
    <m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x v="1460"/>
    <b v="0"/>
    <n v="0"/>
    <b v="0"/>
    <s v="publishing/translations"/>
    <m/>
    <e v="#DIV/0!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s v="US"/>
    <s v="USD"/>
    <x v="1461"/>
    <x v="1461"/>
    <b v="1"/>
    <n v="340"/>
    <b v="1"/>
    <s v="publishing/radio &amp; podcasts"/>
    <m/>
    <n v="44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s v="US"/>
    <s v="USD"/>
    <x v="1462"/>
    <x v="1462"/>
    <b v="1"/>
    <n v="150"/>
    <b v="1"/>
    <s v="publishing/radio &amp; podcasts"/>
    <m/>
    <n v="28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x v="1463"/>
    <b v="1"/>
    <n v="25"/>
    <b v="1"/>
    <s v="publishing/radio &amp; podcasts"/>
    <m/>
    <n v="35"/>
    <x v="3"/>
    <x v="23"/>
    <x v="1463"/>
    <x v="1463"/>
  </r>
  <r>
    <n v="1464"/>
    <s v="Science Studio"/>
    <s v="The Best Science Media on the Web"/>
    <x v="10"/>
    <x v="1014"/>
    <x v="0"/>
    <s v="US"/>
    <s v="USD"/>
    <x v="1464"/>
    <x v="1464"/>
    <b v="1"/>
    <n v="234"/>
    <b v="1"/>
    <s v="publishing/radio &amp; podcasts"/>
    <m/>
    <n v="34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x v="1465"/>
    <b v="1"/>
    <n v="2602"/>
    <b v="1"/>
    <s v="publishing/radio &amp; podcasts"/>
    <m/>
    <n v="5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x v="1466"/>
    <b v="1"/>
    <n v="248"/>
    <b v="1"/>
    <s v="publishing/radio &amp; podcasts"/>
    <m/>
    <n v="69"/>
    <x v="3"/>
    <x v="23"/>
    <x v="1466"/>
    <x v="1466"/>
  </r>
  <r>
    <n v="1467"/>
    <s v="Radio Ambulante"/>
    <s v="We are a new Spanish language podcast telling uniquely Latin American stories."/>
    <x v="79"/>
    <x v="1017"/>
    <x v="0"/>
    <s v="US"/>
    <s v="USD"/>
    <x v="1467"/>
    <x v="1467"/>
    <b v="1"/>
    <n v="600"/>
    <b v="1"/>
    <s v="publishing/radio &amp; podcasts"/>
    <m/>
    <n v="76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b v="1"/>
    <n v="293"/>
    <b v="1"/>
    <s v="publishing/radio &amp; podcasts"/>
    <m/>
    <n v="33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x v="1469"/>
    <b v="1"/>
    <n v="321"/>
    <b v="1"/>
    <s v="publishing/radio &amp; podcasts"/>
    <m/>
    <n v="149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x v="1470"/>
    <b v="1"/>
    <n v="81"/>
    <b v="1"/>
    <s v="publishing/radio &amp; podcasts"/>
    <m/>
    <n v="23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x v="1471"/>
    <b v="1"/>
    <n v="343"/>
    <b v="1"/>
    <s v="publishing/radio &amp; podcasts"/>
    <m/>
    <n v="96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x v="1472"/>
    <b v="1"/>
    <n v="336"/>
    <b v="1"/>
    <s v="publishing/radio &amp; podcasts"/>
    <m/>
    <n v="103"/>
    <x v="3"/>
    <x v="23"/>
    <x v="1472"/>
    <x v="1472"/>
  </r>
  <r>
    <n v="1473"/>
    <s v="ONE LOVES ONLY FORM"/>
    <s v="Public Radio Project"/>
    <x v="15"/>
    <x v="1023"/>
    <x v="0"/>
    <s v="US"/>
    <s v="USD"/>
    <x v="1473"/>
    <x v="1473"/>
    <b v="1"/>
    <n v="47"/>
    <b v="1"/>
    <s v="publishing/radio &amp; podcasts"/>
    <m/>
    <n v="38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x v="1474"/>
    <b v="1"/>
    <n v="76"/>
    <b v="1"/>
    <s v="publishing/radio &amp; podcasts"/>
    <m/>
    <n v="44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x v="1475"/>
    <b v="1"/>
    <n v="441"/>
    <b v="1"/>
    <s v="publishing/radio &amp; podcasts"/>
    <m/>
    <n v="64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s v="US"/>
    <s v="USD"/>
    <x v="1476"/>
    <x v="1476"/>
    <b v="1"/>
    <n v="916"/>
    <b v="1"/>
    <s v="publishing/radio &amp; podcasts"/>
    <m/>
    <n v="4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x v="1477"/>
    <b v="1"/>
    <n v="369"/>
    <b v="1"/>
    <s v="publishing/radio &amp; podcasts"/>
    <m/>
    <n v="90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x v="1478"/>
    <b v="1"/>
    <n v="20242"/>
    <b v="1"/>
    <s v="publishing/radio &amp; podcasts"/>
    <m/>
    <n v="2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x v="1479"/>
    <b v="1"/>
    <n v="71"/>
    <b v="1"/>
    <s v="publishing/radio &amp; podcasts"/>
    <m/>
    <n v="30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x v="1480"/>
    <b v="1"/>
    <n v="635"/>
    <b v="1"/>
    <s v="publishing/radio &amp; podcasts"/>
    <m/>
    <n v="9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x v="1481"/>
    <b v="0"/>
    <n v="6"/>
    <b v="0"/>
    <s v="publishing/fiction"/>
    <m/>
    <n v="17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x v="1482"/>
    <b v="0"/>
    <n v="1"/>
    <b v="0"/>
    <s v="publishing/fiction"/>
    <m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x v="1483"/>
    <b v="0"/>
    <n v="2"/>
    <b v="0"/>
    <s v="publishing/fiction"/>
    <m/>
    <n v="25"/>
    <x v="3"/>
    <x v="10"/>
    <x v="1483"/>
    <x v="1483"/>
  </r>
  <r>
    <n v="1484"/>
    <s v="a book called filtered down thru the stars"/>
    <s v="The mussings of an old wizard"/>
    <x v="13"/>
    <x v="117"/>
    <x v="2"/>
    <s v="US"/>
    <s v="USD"/>
    <x v="1484"/>
    <x v="1484"/>
    <b v="0"/>
    <n v="0"/>
    <b v="0"/>
    <s v="publishing/fiction"/>
    <m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x v="1485"/>
    <b v="0"/>
    <n v="3"/>
    <b v="0"/>
    <s v="publishing/fiction"/>
    <m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x v="1486"/>
    <b v="0"/>
    <n v="3"/>
    <b v="0"/>
    <s v="publishing/fiction"/>
    <m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x v="1487"/>
    <b v="0"/>
    <n v="0"/>
    <b v="0"/>
    <s v="publishing/fiction"/>
    <m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x v="1488"/>
    <b v="0"/>
    <n v="6"/>
    <b v="0"/>
    <s v="publishing/fiction"/>
    <m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x v="1489"/>
    <b v="0"/>
    <n v="0"/>
    <b v="0"/>
    <s v="publishing/fiction"/>
    <m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x v="1490"/>
    <b v="0"/>
    <n v="19"/>
    <b v="0"/>
    <s v="publishing/fiction"/>
    <m/>
    <n v="47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x v="1491"/>
    <b v="0"/>
    <n v="1"/>
    <b v="0"/>
    <s v="publishing/fiction"/>
    <m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b v="0"/>
    <n v="2"/>
    <b v="0"/>
    <s v="publishing/fiction"/>
    <m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x v="1493"/>
    <b v="0"/>
    <n v="0"/>
    <b v="0"/>
    <s v="publishing/fiction"/>
    <m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x v="1494"/>
    <b v="0"/>
    <n v="11"/>
    <b v="0"/>
    <s v="publishing/fiction"/>
    <m/>
    <n v="40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x v="1495"/>
    <b v="0"/>
    <n v="0"/>
    <b v="0"/>
    <s v="publishing/fiction"/>
    <m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x v="1496"/>
    <b v="0"/>
    <n v="0"/>
    <b v="0"/>
    <s v="publishing/fiction"/>
    <m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x v="1497"/>
    <b v="0"/>
    <n v="1"/>
    <b v="0"/>
    <s v="publishing/fiction"/>
    <m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x v="1498"/>
    <b v="0"/>
    <n v="3"/>
    <b v="0"/>
    <s v="publishing/fiction"/>
    <m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x v="1499"/>
    <b v="0"/>
    <n v="1"/>
    <b v="0"/>
    <s v="publishing/fiction"/>
    <m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x v="1500"/>
    <b v="0"/>
    <n v="15"/>
    <b v="0"/>
    <s v="publishing/fiction"/>
    <m/>
    <n v="46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s v="CA"/>
    <s v="CAD"/>
    <x v="1501"/>
    <x v="1501"/>
    <b v="1"/>
    <n v="885"/>
    <b v="1"/>
    <s v="photography/photobooks"/>
    <m/>
    <n v="97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x v="1502"/>
    <b v="1"/>
    <n v="329"/>
    <b v="1"/>
    <s v="photography/photobooks"/>
    <m/>
    <n v="67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x v="1503"/>
    <b v="1"/>
    <n v="71"/>
    <b v="1"/>
    <s v="photography/photobooks"/>
    <m/>
    <n v="56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s v="GB"/>
    <s v="GBP"/>
    <x v="1504"/>
    <x v="1504"/>
    <b v="1"/>
    <n v="269"/>
    <b v="1"/>
    <s v="photography/photobooks"/>
    <m/>
    <n v="67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b v="1"/>
    <n v="345"/>
    <b v="1"/>
    <s v="photography/photobooks"/>
    <m/>
    <n v="4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x v="1506"/>
    <b v="1"/>
    <n v="43"/>
    <b v="1"/>
    <s v="photography/photobooks"/>
    <m/>
    <n v="38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b v="1"/>
    <n v="33"/>
    <b v="1"/>
    <s v="photography/photobooks"/>
    <m/>
    <n v="7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x v="1508"/>
    <b v="1"/>
    <n v="211"/>
    <b v="1"/>
    <s v="photography/photobooks"/>
    <m/>
    <n v="97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x v="1509"/>
    <b v="1"/>
    <n v="196"/>
    <b v="1"/>
    <s v="photography/photobooks"/>
    <m/>
    <n v="11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x v="1510"/>
    <b v="1"/>
    <n v="405"/>
    <b v="1"/>
    <s v="photography/photobooks"/>
    <m/>
    <n v="39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b v="1"/>
    <n v="206"/>
    <b v="1"/>
    <s v="photography/photobooks"/>
    <m/>
    <n v="75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x v="1512"/>
    <b v="1"/>
    <n v="335"/>
    <b v="1"/>
    <s v="photography/photobooks"/>
    <m/>
    <n v="5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x v="1513"/>
    <b v="1"/>
    <n v="215"/>
    <b v="1"/>
    <s v="photography/photobooks"/>
    <m/>
    <n v="55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x v="1514"/>
    <b v="1"/>
    <n v="176"/>
    <b v="1"/>
    <s v="photography/photobooks"/>
    <m/>
    <n v="151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x v="1515"/>
    <b v="1"/>
    <n v="555"/>
    <b v="1"/>
    <s v="photography/photobooks"/>
    <m/>
    <n v="84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x v="1516"/>
    <b v="1"/>
    <n v="116"/>
    <b v="1"/>
    <s v="photography/photobooks"/>
    <m/>
    <n v="159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x v="1517"/>
    <b v="1"/>
    <n v="615"/>
    <b v="1"/>
    <s v="photography/photobooks"/>
    <m/>
    <n v="39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x v="1518"/>
    <b v="1"/>
    <n v="236"/>
    <b v="1"/>
    <s v="photography/photobooks"/>
    <m/>
    <n v="130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x v="1519"/>
    <b v="1"/>
    <n v="145"/>
    <b v="1"/>
    <s v="photography/photobooks"/>
    <m/>
    <n v="64"/>
    <x v="8"/>
    <x v="20"/>
    <x v="1519"/>
    <x v="1519"/>
  </r>
  <r>
    <n v="1520"/>
    <s v="TULIPS"/>
    <s v="A self-published photography book by Andrew Miksys from his new series about Belarus"/>
    <x v="102"/>
    <x v="1054"/>
    <x v="0"/>
    <s v="US"/>
    <s v="USD"/>
    <x v="1520"/>
    <x v="1520"/>
    <b v="1"/>
    <n v="167"/>
    <b v="1"/>
    <s v="photography/photobooks"/>
    <m/>
    <n v="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x v="1521"/>
    <b v="1"/>
    <n v="235"/>
    <b v="1"/>
    <s v="photography/photobooks"/>
    <m/>
    <n v="170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b v="1"/>
    <n v="452"/>
    <b v="1"/>
    <s v="photography/photobooks"/>
    <m/>
    <n v="13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x v="1523"/>
    <b v="1"/>
    <n v="241"/>
    <b v="1"/>
    <s v="photography/photobooks"/>
    <m/>
    <n v="95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x v="1524"/>
    <b v="1"/>
    <n v="28"/>
    <b v="1"/>
    <s v="photography/photobooks"/>
    <m/>
    <n v="221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x v="1525"/>
    <b v="1"/>
    <n v="140"/>
    <b v="1"/>
    <s v="photography/photobooks"/>
    <m/>
    <n v="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b v="1"/>
    <n v="280"/>
    <b v="1"/>
    <s v="photography/photobooks"/>
    <m/>
    <n v="9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x v="1527"/>
    <b v="1"/>
    <n v="70"/>
    <b v="1"/>
    <s v="photography/photobooks"/>
    <m/>
    <n v="55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x v="1528"/>
    <b v="1"/>
    <n v="160"/>
    <b v="1"/>
    <s v="photography/photobooks"/>
    <m/>
    <n v="52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x v="1529"/>
    <b v="1"/>
    <n v="141"/>
    <b v="1"/>
    <s v="photography/photobooks"/>
    <m/>
    <n v="135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x v="1530"/>
    <b v="1"/>
    <n v="874"/>
    <b v="1"/>
    <s v="photography/photobooks"/>
    <m/>
    <n v="53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x v="1531"/>
    <b v="1"/>
    <n v="73"/>
    <b v="1"/>
    <s v="photography/photobooks"/>
    <m/>
    <n v="56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x v="1532"/>
    <b v="1"/>
    <n v="294"/>
    <b v="1"/>
    <s v="photography/photobooks"/>
    <m/>
    <n v="82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x v="1533"/>
    <b v="1"/>
    <n v="740"/>
    <b v="1"/>
    <s v="photography/photobooks"/>
    <m/>
    <n v="88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x v="1534"/>
    <b v="1"/>
    <n v="369"/>
    <b v="1"/>
    <s v="photography/photobooks"/>
    <m/>
    <n v="84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b v="1"/>
    <n v="110"/>
    <b v="1"/>
    <s v="photography/photobooks"/>
    <m/>
    <n v="48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x v="1536"/>
    <b v="1"/>
    <n v="455"/>
    <b v="1"/>
    <s v="photography/photobooks"/>
    <m/>
    <n v="66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x v="1537"/>
    <b v="1"/>
    <n v="224"/>
    <b v="1"/>
    <s v="photography/photobooks"/>
    <m/>
    <n v="96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x v="1538"/>
    <b v="1"/>
    <n v="46"/>
    <b v="1"/>
    <s v="photography/photobooks"/>
    <m/>
    <n v="156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x v="1539"/>
    <b v="0"/>
    <n v="284"/>
    <b v="1"/>
    <s v="photography/photobooks"/>
    <m/>
    <n v="95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b v="1"/>
    <n v="98"/>
    <b v="1"/>
    <s v="photography/photobooks"/>
    <m/>
    <n v="180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x v="1541"/>
    <b v="0"/>
    <n v="2"/>
    <b v="0"/>
    <s v="photography/nature"/>
    <m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x v="1542"/>
    <b v="0"/>
    <n v="1"/>
    <b v="0"/>
    <s v="photography/nature"/>
    <m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x v="1543"/>
    <b v="0"/>
    <n v="1"/>
    <b v="0"/>
    <s v="photography/nature"/>
    <m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x v="1544"/>
    <b v="0"/>
    <n v="0"/>
    <b v="0"/>
    <s v="photography/nature"/>
    <m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x v="1545"/>
    <b v="0"/>
    <n v="1"/>
    <b v="0"/>
    <s v="photography/nature"/>
    <m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x v="1546"/>
    <b v="0"/>
    <n v="11"/>
    <b v="0"/>
    <s v="photography/nature"/>
    <m/>
    <n v="26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x v="1547"/>
    <b v="0"/>
    <n v="0"/>
    <b v="0"/>
    <s v="photography/nature"/>
    <m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x v="1548"/>
    <b v="0"/>
    <n v="1"/>
    <b v="0"/>
    <s v="photography/nature"/>
    <m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x v="1549"/>
    <b v="0"/>
    <n v="6"/>
    <b v="0"/>
    <s v="photography/nature"/>
    <m/>
    <n v="28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x v="1550"/>
    <b v="0"/>
    <n v="7"/>
    <b v="0"/>
    <s v="photography/nature"/>
    <m/>
    <n v="1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x v="1551"/>
    <b v="0"/>
    <n v="0"/>
    <b v="0"/>
    <s v="photography/nature"/>
    <m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x v="1552"/>
    <b v="0"/>
    <n v="16"/>
    <b v="0"/>
    <s v="photography/nature"/>
    <m/>
    <n v="132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x v="1553"/>
    <b v="0"/>
    <n v="0"/>
    <b v="0"/>
    <s v="photography/nature"/>
    <m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x v="1554"/>
    <b v="0"/>
    <n v="0"/>
    <b v="0"/>
    <s v="photography/nature"/>
    <m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x v="1555"/>
    <b v="0"/>
    <n v="0"/>
    <b v="0"/>
    <s v="photography/nature"/>
    <m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x v="1556"/>
    <b v="0"/>
    <n v="12"/>
    <b v="0"/>
    <s v="photography/nature"/>
    <m/>
    <n v="56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x v="1557"/>
    <b v="0"/>
    <n v="1"/>
    <b v="0"/>
    <s v="photography/nature"/>
    <m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x v="1558"/>
    <b v="0"/>
    <n v="3"/>
    <b v="0"/>
    <s v="photography/nature"/>
    <m/>
    <n v="11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x v="1559"/>
    <b v="0"/>
    <n v="1"/>
    <b v="0"/>
    <s v="photography/nature"/>
    <m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x v="1560"/>
    <b v="0"/>
    <n v="4"/>
    <b v="0"/>
    <s v="photography/nature"/>
    <m/>
    <n v="23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x v="1561"/>
    <b v="0"/>
    <n v="1"/>
    <b v="0"/>
    <s v="publishing/art books"/>
    <m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x v="1562"/>
    <b v="0"/>
    <n v="0"/>
    <b v="0"/>
    <s v="publishing/art books"/>
    <m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x v="1563"/>
    <b v="0"/>
    <n v="2"/>
    <b v="0"/>
    <s v="publishing/art books"/>
    <m/>
    <n v="42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x v="1564"/>
    <b v="0"/>
    <n v="1"/>
    <b v="0"/>
    <s v="publishing/art books"/>
    <m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x v="1565"/>
    <b v="0"/>
    <n v="1"/>
    <b v="0"/>
    <s v="publishing/art books"/>
    <m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x v="1566"/>
    <b v="0"/>
    <n v="59"/>
    <b v="0"/>
    <s v="publishing/art books"/>
    <m/>
    <n v="108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x v="1567"/>
    <b v="0"/>
    <n v="13"/>
    <b v="0"/>
    <s v="publishing/art books"/>
    <m/>
    <n v="26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x v="1568"/>
    <b v="0"/>
    <n v="22"/>
    <b v="0"/>
    <s v="publishing/art books"/>
    <m/>
    <n v="155"/>
    <x v="3"/>
    <x v="25"/>
    <x v="1568"/>
    <x v="1567"/>
  </r>
  <r>
    <n v="1569"/>
    <s v="to be removed (Canceled)"/>
    <s v="to be removed"/>
    <x v="11"/>
    <x v="117"/>
    <x v="1"/>
    <s v="US"/>
    <s v="USD"/>
    <x v="1568"/>
    <x v="1569"/>
    <b v="0"/>
    <n v="0"/>
    <b v="0"/>
    <s v="publishing/art books"/>
    <m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x v="1570"/>
    <b v="0"/>
    <n v="52"/>
    <b v="0"/>
    <s v="publishing/art books"/>
    <m/>
    <n v="4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x v="1571"/>
    <b v="0"/>
    <n v="4"/>
    <b v="0"/>
    <s v="publishing/art books"/>
    <m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x v="1572"/>
    <b v="0"/>
    <n v="3"/>
    <b v="0"/>
    <s v="publishing/art books"/>
    <m/>
    <n v="41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x v="1573"/>
    <b v="0"/>
    <n v="3"/>
    <b v="0"/>
    <s v="publishing/art books"/>
    <m/>
    <n v="7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x v="1574"/>
    <b v="0"/>
    <n v="6"/>
    <b v="0"/>
    <s v="publishing/art books"/>
    <m/>
    <n v="84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x v="1575"/>
    <b v="0"/>
    <n v="35"/>
    <b v="0"/>
    <s v="publishing/art books"/>
    <m/>
    <n v="65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x v="1576"/>
    <b v="0"/>
    <n v="10"/>
    <b v="0"/>
    <s v="publishing/art books"/>
    <m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x v="1577"/>
    <b v="0"/>
    <n v="2"/>
    <b v="0"/>
    <s v="publishing/art books"/>
    <m/>
    <n v="27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x v="1578"/>
    <b v="0"/>
    <n v="4"/>
    <b v="0"/>
    <s v="publishing/art books"/>
    <m/>
    <n v="51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x v="1579"/>
    <b v="0"/>
    <n v="2"/>
    <b v="0"/>
    <s v="publishing/art books"/>
    <m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x v="1580"/>
    <b v="0"/>
    <n v="0"/>
    <b v="0"/>
    <s v="publishing/art books"/>
    <m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x v="1581"/>
    <b v="0"/>
    <n v="1"/>
    <b v="0"/>
    <s v="photography/places"/>
    <m/>
    <n v="5"/>
    <x v="8"/>
    <x v="26"/>
    <x v="1581"/>
    <x v="1580"/>
  </r>
  <r>
    <n v="1582"/>
    <s v="Scenes from New Orleans"/>
    <s v="I create canvas prints of images from in and around New Orleans"/>
    <x v="28"/>
    <x v="1085"/>
    <x v="2"/>
    <s v="US"/>
    <s v="USD"/>
    <x v="1581"/>
    <x v="1582"/>
    <b v="0"/>
    <n v="3"/>
    <b v="0"/>
    <s v="photography/places"/>
    <m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x v="1583"/>
    <b v="0"/>
    <n v="1"/>
    <b v="0"/>
    <s v="photography/places"/>
    <m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x v="1584"/>
    <b v="0"/>
    <n v="0"/>
    <b v="0"/>
    <s v="photography/places"/>
    <m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x v="1585"/>
    <b v="0"/>
    <n v="12"/>
    <b v="0"/>
    <s v="photography/places"/>
    <m/>
    <n v="131"/>
    <x v="8"/>
    <x v="26"/>
    <x v="1585"/>
    <x v="1584"/>
  </r>
  <r>
    <n v="1586"/>
    <s v="Missouri In Pictures"/>
    <s v="Show the world the beauty that is in all of our back yards!"/>
    <x v="15"/>
    <x v="117"/>
    <x v="2"/>
    <s v="US"/>
    <s v="USD"/>
    <x v="1585"/>
    <x v="1586"/>
    <b v="0"/>
    <n v="0"/>
    <b v="0"/>
    <s v="photography/places"/>
    <m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x v="1587"/>
    <b v="0"/>
    <n v="1"/>
    <b v="0"/>
    <s v="photography/places"/>
    <m/>
    <n v="1"/>
    <x v="8"/>
    <x v="26"/>
    <x v="1587"/>
    <x v="1586"/>
  </r>
  <r>
    <n v="1588"/>
    <s v="The Right Side of Texas"/>
    <s v="Southeast Texas as seen through the lens of a cell phone camera"/>
    <x v="274"/>
    <x v="117"/>
    <x v="2"/>
    <s v="US"/>
    <s v="USD"/>
    <x v="1587"/>
    <x v="1588"/>
    <b v="0"/>
    <n v="0"/>
    <b v="0"/>
    <s v="photography/places"/>
    <m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x v="1589"/>
    <b v="0"/>
    <n v="0"/>
    <b v="0"/>
    <s v="photography/places"/>
    <m/>
    <e v="#DIV/0!"/>
    <x v="8"/>
    <x v="26"/>
    <x v="1589"/>
    <x v="1588"/>
  </r>
  <r>
    <n v="1590"/>
    <s v="An Italian Adventure"/>
    <s v="Discover Italy through photography."/>
    <x v="127"/>
    <x v="806"/>
    <x v="2"/>
    <s v="IT"/>
    <s v="EUR"/>
    <x v="1589"/>
    <x v="1590"/>
    <b v="0"/>
    <n v="2"/>
    <b v="0"/>
    <s v="photography/places"/>
    <m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x v="1591"/>
    <b v="0"/>
    <n v="92"/>
    <b v="0"/>
    <s v="photography/places"/>
    <m/>
    <n v="44"/>
    <x v="8"/>
    <x v="26"/>
    <x v="1591"/>
    <x v="1590"/>
  </r>
  <r>
    <n v="1592"/>
    <s v="The Views of Pittsburgh"/>
    <s v="A portfolio collage of beautiful pictures of authentic Pittsburgh locations and scenery."/>
    <x v="251"/>
    <x v="117"/>
    <x v="2"/>
    <s v="US"/>
    <s v="USD"/>
    <x v="1591"/>
    <x v="1592"/>
    <b v="0"/>
    <n v="0"/>
    <b v="0"/>
    <s v="photography/places"/>
    <m/>
    <e v="#DIV/0!"/>
    <x v="8"/>
    <x v="26"/>
    <x v="1592"/>
    <x v="1591"/>
  </r>
  <r>
    <n v="1593"/>
    <s v="Picturing Italy"/>
    <s v="A trip to fulfill a dream of capturing the wonders and history of ancient Italy in person."/>
    <x v="29"/>
    <x v="158"/>
    <x v="2"/>
    <s v="US"/>
    <s v="USD"/>
    <x v="1592"/>
    <x v="1593"/>
    <b v="0"/>
    <n v="3"/>
    <b v="0"/>
    <s v="photography/places"/>
    <m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x v="1594"/>
    <b v="0"/>
    <n v="10"/>
    <b v="0"/>
    <s v="photography/places"/>
    <m/>
    <n v="20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x v="1595"/>
    <b v="0"/>
    <n v="7"/>
    <b v="0"/>
    <s v="photography/places"/>
    <m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x v="1596"/>
    <b v="0"/>
    <n v="3"/>
    <b v="0"/>
    <s v="photography/places"/>
    <m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x v="1597"/>
    <b v="0"/>
    <n v="0"/>
    <b v="0"/>
    <s v="photography/places"/>
    <m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x v="1598"/>
    <b v="0"/>
    <n v="1"/>
    <b v="0"/>
    <s v="photography/places"/>
    <m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x v="1599"/>
    <b v="0"/>
    <n v="0"/>
    <b v="0"/>
    <s v="photography/places"/>
    <m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x v="1600"/>
    <b v="0"/>
    <n v="9"/>
    <b v="0"/>
    <s v="photography/places"/>
    <m/>
    <n v="40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x v="1601"/>
    <b v="0"/>
    <n v="56"/>
    <b v="1"/>
    <s v="music/rock"/>
    <m/>
    <n v="48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x v="1602"/>
    <b v="0"/>
    <n v="32"/>
    <b v="1"/>
    <s v="music/rock"/>
    <m/>
    <n v="46"/>
    <x v="4"/>
    <x v="11"/>
    <x v="1602"/>
    <x v="1601"/>
  </r>
  <r>
    <n v="1603"/>
    <s v="Max's First Solo Album!"/>
    <s v="An exercise in the wild and dangerous world of solo musicianship by Maxwell D Feinstein."/>
    <x v="13"/>
    <x v="1091"/>
    <x v="0"/>
    <s v="US"/>
    <s v="USD"/>
    <x v="1602"/>
    <x v="1603"/>
    <b v="0"/>
    <n v="30"/>
    <b v="1"/>
    <s v="music/rock"/>
    <m/>
    <n v="66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x v="1604"/>
    <b v="0"/>
    <n v="70"/>
    <b v="1"/>
    <s v="music/rock"/>
    <m/>
    <n v="48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x v="1605"/>
    <b v="0"/>
    <n v="44"/>
    <b v="1"/>
    <s v="music/rock"/>
    <m/>
    <n v="137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x v="1606"/>
    <b v="0"/>
    <n v="92"/>
    <b v="1"/>
    <s v="music/rock"/>
    <m/>
    <n v="87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x v="1607"/>
    <b v="0"/>
    <n v="205"/>
    <b v="1"/>
    <s v="music/rock"/>
    <m/>
    <n v="70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x v="1608"/>
    <b v="0"/>
    <n v="23"/>
    <b v="1"/>
    <s v="music/rock"/>
    <m/>
    <n v="5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x v="1609"/>
    <b v="0"/>
    <n v="4"/>
    <b v="1"/>
    <s v="music/rock"/>
    <m/>
    <n v="443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x v="1610"/>
    <b v="0"/>
    <n v="112"/>
    <b v="1"/>
    <s v="music/rock"/>
    <m/>
    <n v="48"/>
    <x v="4"/>
    <x v="11"/>
    <x v="1610"/>
    <x v="1609"/>
  </r>
  <r>
    <n v="1611"/>
    <s v="Skelton-Luns CD/7&quot;             No Big Deal."/>
    <s v="Skelton-Luns CD/7&quot; No Big Deal."/>
    <x v="134"/>
    <x v="1099"/>
    <x v="0"/>
    <s v="US"/>
    <s v="USD"/>
    <x v="1610"/>
    <x v="1611"/>
    <b v="0"/>
    <n v="27"/>
    <b v="1"/>
    <s v="music/rock"/>
    <m/>
    <n v="3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x v="1612"/>
    <b v="0"/>
    <n v="11"/>
    <b v="1"/>
    <s v="music/rock"/>
    <m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x v="1613"/>
    <b v="0"/>
    <n v="26"/>
    <b v="1"/>
    <s v="music/rock"/>
    <m/>
    <n v="39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x v="1614"/>
    <b v="0"/>
    <n v="77"/>
    <b v="1"/>
    <s v="music/rock"/>
    <m/>
    <n v="6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x v="1615"/>
    <b v="0"/>
    <n v="136"/>
    <b v="1"/>
    <s v="music/rock"/>
    <m/>
    <n v="67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x v="1616"/>
    <b v="0"/>
    <n v="157"/>
    <b v="1"/>
    <s v="music/rock"/>
    <m/>
    <n v="66"/>
    <x v="4"/>
    <x v="11"/>
    <x v="1616"/>
    <x v="1615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x v="1617"/>
    <b v="0"/>
    <n v="158"/>
    <b v="1"/>
    <s v="music/rock"/>
    <m/>
    <n v="64"/>
    <x v="4"/>
    <x v="11"/>
    <x v="1617"/>
    <x v="1616"/>
  </r>
  <r>
    <n v="1618"/>
    <s v="Janus Word Album"/>
    <s v="Janus Word combines hard rock with melodic acoustic music for a unique and awesome sound."/>
    <x v="15"/>
    <x v="1105"/>
    <x v="0"/>
    <s v="US"/>
    <s v="USD"/>
    <x v="1617"/>
    <x v="1618"/>
    <b v="0"/>
    <n v="27"/>
    <b v="1"/>
    <s v="music/rock"/>
    <m/>
    <n v="58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x v="1619"/>
    <b v="0"/>
    <n v="23"/>
    <b v="1"/>
    <s v="music/rock"/>
    <m/>
    <n v="86"/>
    <x v="4"/>
    <x v="11"/>
    <x v="1619"/>
    <x v="1618"/>
  </r>
  <r>
    <n v="1620"/>
    <s v="Kickstart my music career with 300 CDs"/>
    <s v="Kickstarting my music career with 300 hard copy CDs of my first release."/>
    <x v="28"/>
    <x v="932"/>
    <x v="0"/>
    <s v="US"/>
    <s v="USD"/>
    <x v="1619"/>
    <x v="1620"/>
    <b v="0"/>
    <n v="17"/>
    <b v="1"/>
    <s v="music/rock"/>
    <m/>
    <n v="6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x v="1621"/>
    <b v="0"/>
    <n v="37"/>
    <b v="1"/>
    <s v="music/rock"/>
    <m/>
    <n v="163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x v="1622"/>
    <b v="0"/>
    <n v="65"/>
    <b v="1"/>
    <s v="music/rock"/>
    <m/>
    <n v="107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x v="1623"/>
    <b v="0"/>
    <n v="18"/>
    <b v="1"/>
    <s v="music/rock"/>
    <m/>
    <n v="42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x v="1624"/>
    <b v="0"/>
    <n v="25"/>
    <b v="1"/>
    <s v="music/rock"/>
    <m/>
    <n v="47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x v="1625"/>
    <b v="0"/>
    <n v="104"/>
    <b v="1"/>
    <s v="music/rock"/>
    <m/>
    <n v="11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x v="1626"/>
    <b v="0"/>
    <n v="108"/>
    <b v="1"/>
    <s v="music/rock"/>
    <m/>
    <n v="74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x v="1627"/>
    <b v="0"/>
    <n v="38"/>
    <b v="1"/>
    <s v="music/rock"/>
    <m/>
    <n v="61"/>
    <x v="4"/>
    <x v="11"/>
    <x v="1627"/>
    <x v="1626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x v="1628"/>
    <b v="0"/>
    <n v="88"/>
    <b v="1"/>
    <s v="music/rock"/>
    <m/>
    <n v="45"/>
    <x v="4"/>
    <x v="11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x v="1629"/>
    <b v="0"/>
    <n v="82"/>
    <b v="1"/>
    <s v="music/rock"/>
    <m/>
    <n v="75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x v="1630"/>
    <b v="0"/>
    <n v="126"/>
    <b v="1"/>
    <s v="music/rock"/>
    <m/>
    <n v="84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x v="1631"/>
    <b v="0"/>
    <n v="133"/>
    <b v="1"/>
    <s v="music/rock"/>
    <m/>
    <n v="117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x v="1632"/>
    <b v="0"/>
    <n v="47"/>
    <b v="1"/>
    <s v="music/rock"/>
    <m/>
    <n v="86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x v="1633"/>
    <b v="0"/>
    <n v="58"/>
    <b v="1"/>
    <s v="music/rock"/>
    <m/>
    <n v="172"/>
    <x v="4"/>
    <x v="11"/>
    <x v="1633"/>
    <x v="1632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x v="1634"/>
    <b v="0"/>
    <n v="32"/>
    <b v="1"/>
    <s v="music/rock"/>
    <m/>
    <n v="62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x v="1635"/>
    <b v="0"/>
    <n v="37"/>
    <b v="1"/>
    <s v="music/rock"/>
    <m/>
    <n v="67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x v="1636"/>
    <b v="0"/>
    <n v="87"/>
    <b v="1"/>
    <s v="music/rock"/>
    <m/>
    <n v="5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x v="1637"/>
    <b v="0"/>
    <n v="15"/>
    <b v="1"/>
    <s v="music/rock"/>
    <m/>
    <n v="34"/>
    <x v="4"/>
    <x v="11"/>
    <x v="1637"/>
    <x v="1636"/>
  </r>
  <r>
    <n v="1638"/>
    <s v="Avenues EP 2013"/>
    <s v="Avenues will be going in to the studio to record a new EP with Matt Allison!"/>
    <x v="28"/>
    <x v="1121"/>
    <x v="0"/>
    <s v="US"/>
    <s v="USD"/>
    <x v="1637"/>
    <x v="1638"/>
    <b v="0"/>
    <n v="27"/>
    <b v="1"/>
    <s v="music/rock"/>
    <m/>
    <n v="38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x v="1639"/>
    <b v="0"/>
    <n v="19"/>
    <b v="1"/>
    <s v="music/rock"/>
    <m/>
    <n v="9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x v="1640"/>
    <b v="0"/>
    <n v="17"/>
    <b v="1"/>
    <s v="music/rock"/>
    <m/>
    <n v="39"/>
    <x v="4"/>
    <x v="11"/>
    <x v="1640"/>
    <x v="1639"/>
  </r>
  <r>
    <n v="1641"/>
    <s v="Tanya Dartson- Run for Your Life music video"/>
    <s v="Music Video For Upbeat and Inspiring Song - Run For Your Life"/>
    <x v="30"/>
    <x v="535"/>
    <x v="0"/>
    <s v="US"/>
    <s v="USD"/>
    <x v="1640"/>
    <x v="1641"/>
    <b v="0"/>
    <n v="26"/>
    <b v="1"/>
    <s v="music/pop"/>
    <m/>
    <n v="97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x v="1642"/>
    <b v="0"/>
    <n v="28"/>
    <b v="1"/>
    <s v="music/pop"/>
    <m/>
    <n v="42"/>
    <x v="4"/>
    <x v="27"/>
    <x v="1642"/>
    <x v="1641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x v="1643"/>
    <b v="0"/>
    <n v="37"/>
    <b v="1"/>
    <s v="music/pop"/>
    <m/>
    <n v="168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x v="1644"/>
    <b v="0"/>
    <n v="128"/>
    <b v="1"/>
    <s v="music/pop"/>
    <m/>
    <n v="8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x v="1645"/>
    <b v="0"/>
    <n v="10"/>
    <b v="1"/>
    <s v="music/pop"/>
    <m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x v="1646"/>
    <b v="0"/>
    <n v="83"/>
    <b v="1"/>
    <s v="music/pop"/>
    <m/>
    <n v="26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x v="1647"/>
    <b v="0"/>
    <n v="46"/>
    <b v="1"/>
    <s v="music/pop"/>
    <m/>
    <n v="11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x v="1648"/>
    <b v="0"/>
    <n v="90"/>
    <b v="1"/>
    <s v="music/pop"/>
    <m/>
    <n v="32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x v="1649"/>
    <b v="0"/>
    <n v="81"/>
    <b v="1"/>
    <s v="music/pop"/>
    <m/>
    <n v="47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x v="1650"/>
    <b v="0"/>
    <n v="32"/>
    <b v="1"/>
    <s v="music/pop"/>
    <m/>
    <n v="88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x v="1651"/>
    <b v="0"/>
    <n v="20"/>
    <b v="1"/>
    <s v="music/pop"/>
    <m/>
    <n v="100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x v="1652"/>
    <b v="0"/>
    <n v="70"/>
    <b v="1"/>
    <s v="music/pop"/>
    <m/>
    <n v="6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x v="1653"/>
    <b v="0"/>
    <n v="168"/>
    <b v="1"/>
    <s v="music/pop"/>
    <m/>
    <n v="51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x v="1654"/>
    <b v="0"/>
    <n v="34"/>
    <b v="1"/>
    <s v="music/pop"/>
    <m/>
    <n v="38"/>
    <x v="4"/>
    <x v="27"/>
    <x v="1654"/>
    <x v="1653"/>
  </r>
  <r>
    <n v="1655"/>
    <s v="Meg Porter Debut EP!"/>
    <s v="Berklee College of Music student, Meg Porter needs YOUR help to fund her very first EP!"/>
    <x v="15"/>
    <x v="1136"/>
    <x v="0"/>
    <s v="US"/>
    <s v="USD"/>
    <x v="1654"/>
    <x v="1655"/>
    <b v="0"/>
    <n v="48"/>
    <b v="1"/>
    <s v="music/pop"/>
    <m/>
    <n v="44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x v="1656"/>
    <b v="0"/>
    <n v="48"/>
    <b v="1"/>
    <s v="music/pop"/>
    <m/>
    <n v="156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x v="1657"/>
    <b v="0"/>
    <n v="221"/>
    <b v="1"/>
    <s v="music/pop"/>
    <m/>
    <n v="118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x v="1658"/>
    <b v="0"/>
    <n v="107"/>
    <b v="1"/>
    <s v="music/pop"/>
    <m/>
    <n v="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x v="1659"/>
    <b v="0"/>
    <n v="45"/>
    <b v="1"/>
    <s v="music/pop"/>
    <m/>
    <n v="12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x v="1660"/>
    <b v="0"/>
    <n v="36"/>
    <b v="1"/>
    <s v="music/pop"/>
    <m/>
    <n v="27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x v="1661"/>
    <b v="0"/>
    <n v="101"/>
    <b v="1"/>
    <s v="music/pop"/>
    <m/>
    <n v="80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x v="1662"/>
    <b v="0"/>
    <n v="62"/>
    <b v="1"/>
    <s v="music/pop"/>
    <m/>
    <n v="132"/>
    <x v="4"/>
    <x v="27"/>
    <x v="1662"/>
    <x v="1661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x v="1663"/>
    <b v="0"/>
    <n v="32"/>
    <b v="1"/>
    <s v="music/pop"/>
    <m/>
    <n v="33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x v="1664"/>
    <b v="0"/>
    <n v="89"/>
    <b v="1"/>
    <s v="music/pop"/>
    <m/>
    <n v="34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x v="1665"/>
    <b v="0"/>
    <n v="93"/>
    <b v="1"/>
    <s v="music/pop"/>
    <m/>
    <n v="4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x v="1666"/>
    <b v="0"/>
    <n v="98"/>
    <b v="1"/>
    <s v="music/pop"/>
    <m/>
    <n v="4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x v="1667"/>
    <b v="0"/>
    <n v="82"/>
    <b v="1"/>
    <s v="music/pop"/>
    <m/>
    <n v="52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x v="1668"/>
    <b v="0"/>
    <n v="116"/>
    <b v="1"/>
    <s v="music/pop"/>
    <m/>
    <n v="70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x v="1669"/>
    <b v="0"/>
    <n v="52"/>
    <b v="1"/>
    <s v="music/pop"/>
    <m/>
    <n v="53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x v="1670"/>
    <b v="0"/>
    <n v="23"/>
    <b v="1"/>
    <s v="music/pop"/>
    <m/>
    <n v="44"/>
    <x v="4"/>
    <x v="27"/>
    <x v="1670"/>
    <x v="1669"/>
  </r>
  <r>
    <n v="1671"/>
    <s v="Luke O'Brien's Kickstarter"/>
    <s v="I am seeking funding in order to help take my music from a hobby to a career."/>
    <x v="13"/>
    <x v="1150"/>
    <x v="0"/>
    <s v="US"/>
    <s v="USD"/>
    <x v="1670"/>
    <x v="1671"/>
    <b v="0"/>
    <n v="77"/>
    <b v="1"/>
    <s v="music/pop"/>
    <m/>
    <n v="26"/>
    <x v="4"/>
    <x v="27"/>
    <x v="1671"/>
    <x v="1670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x v="1672"/>
    <b v="0"/>
    <n v="49"/>
    <b v="1"/>
    <s v="music/pop"/>
    <m/>
    <n v="39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x v="1673"/>
    <b v="0"/>
    <n v="59"/>
    <b v="1"/>
    <s v="music/pop"/>
    <m/>
    <n v="45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x v="1674"/>
    <b v="0"/>
    <n v="113"/>
    <b v="1"/>
    <s v="music/pop"/>
    <m/>
    <n v="89"/>
    <x v="4"/>
    <x v="27"/>
    <x v="1674"/>
    <x v="1673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x v="1675"/>
    <b v="0"/>
    <n v="34"/>
    <b v="1"/>
    <s v="music/pop"/>
    <m/>
    <n v="40"/>
    <x v="4"/>
    <x v="27"/>
    <x v="1675"/>
    <x v="1674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x v="1676"/>
    <b v="0"/>
    <n v="42"/>
    <b v="1"/>
    <s v="music/pop"/>
    <m/>
    <n v="82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x v="1677"/>
    <b v="0"/>
    <n v="42"/>
    <b v="1"/>
    <s v="music/pop"/>
    <m/>
    <n v="159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x v="1678"/>
    <b v="0"/>
    <n v="49"/>
    <b v="1"/>
    <s v="music/pop"/>
    <m/>
    <n v="36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x v="1679"/>
    <b v="0"/>
    <n v="56"/>
    <b v="1"/>
    <s v="music/pop"/>
    <m/>
    <n v="62"/>
    <x v="4"/>
    <x v="27"/>
    <x v="1679"/>
    <x v="1678"/>
  </r>
  <r>
    <n v="1680"/>
    <s v="Kick Out a Record"/>
    <s v="Working Musician dilemma #164: how the taxman put Kick the Record 2.0 on hold"/>
    <x v="28"/>
    <x v="1156"/>
    <x v="0"/>
    <s v="US"/>
    <s v="USD"/>
    <x v="1679"/>
    <x v="1680"/>
    <b v="0"/>
    <n v="25"/>
    <b v="1"/>
    <s v="music/pop"/>
    <m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x v="1681"/>
    <b v="0"/>
    <n v="884"/>
    <b v="0"/>
    <s v="music/faith"/>
    <m/>
    <n v="74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x v="1682"/>
    <b v="0"/>
    <n v="0"/>
    <b v="0"/>
    <s v="music/faith"/>
    <m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x v="1683"/>
    <b v="0"/>
    <n v="10"/>
    <b v="0"/>
    <s v="music/faith"/>
    <m/>
    <n v="76"/>
    <x v="4"/>
    <x v="28"/>
    <x v="1683"/>
    <x v="1682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x v="1684"/>
    <b v="0"/>
    <n v="101"/>
    <b v="0"/>
    <s v="music/faith"/>
    <m/>
    <n v="86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x v="1685"/>
    <b v="0"/>
    <n v="15"/>
    <b v="0"/>
    <s v="music/faith"/>
    <m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x v="1686"/>
    <b v="0"/>
    <n v="1"/>
    <b v="0"/>
    <s v="music/faith"/>
    <m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x v="1687"/>
    <b v="0"/>
    <n v="39"/>
    <b v="0"/>
    <s v="music/faith"/>
    <m/>
    <n v="80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x v="1688"/>
    <b v="0"/>
    <n v="7"/>
    <b v="0"/>
    <s v="music/faith"/>
    <m/>
    <n v="253"/>
    <x v="4"/>
    <x v="28"/>
    <x v="1688"/>
    <x v="1687"/>
  </r>
  <r>
    <n v="1689"/>
    <s v="Fly Away"/>
    <s v="Praising the Living God in the second half of life."/>
    <x v="262"/>
    <x v="1162"/>
    <x v="3"/>
    <s v="US"/>
    <s v="USD"/>
    <x v="1688"/>
    <x v="1689"/>
    <b v="0"/>
    <n v="14"/>
    <b v="0"/>
    <s v="music/faith"/>
    <m/>
    <n v="17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x v="1690"/>
    <b v="0"/>
    <n v="11"/>
    <b v="0"/>
    <s v="music/faith"/>
    <m/>
    <n v="5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x v="1691"/>
    <b v="0"/>
    <n v="38"/>
    <b v="0"/>
    <s v="music/faith"/>
    <m/>
    <n v="264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x v="1692"/>
    <b v="0"/>
    <n v="15"/>
    <b v="0"/>
    <s v="music/faith"/>
    <m/>
    <n v="159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x v="1693"/>
    <b v="0"/>
    <n v="8"/>
    <b v="0"/>
    <s v="music/faith"/>
    <m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x v="1694"/>
    <b v="0"/>
    <n v="1"/>
    <b v="0"/>
    <s v="music/faith"/>
    <m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x v="1695"/>
    <b v="0"/>
    <n v="23"/>
    <b v="0"/>
    <s v="music/faith"/>
    <m/>
    <n v="61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x v="1696"/>
    <b v="0"/>
    <n v="0"/>
    <b v="0"/>
    <s v="music/faith"/>
    <m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x v="1697"/>
    <b v="0"/>
    <n v="22"/>
    <b v="0"/>
    <s v="music/faith"/>
    <m/>
    <n v="11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8"/>
    <b v="0"/>
    <n v="0"/>
    <b v="0"/>
    <s v="music/faith"/>
    <m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x v="1699"/>
    <b v="0"/>
    <n v="4"/>
    <b v="0"/>
    <s v="music/faith"/>
    <m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x v="1700"/>
    <b v="0"/>
    <n v="79"/>
    <b v="0"/>
    <s v="music/faith"/>
    <m/>
    <n v="65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x v="1701"/>
    <b v="0"/>
    <n v="2"/>
    <b v="0"/>
    <s v="music/faith"/>
    <m/>
    <n v="5"/>
    <x v="4"/>
    <x v="28"/>
    <x v="1701"/>
    <x v="1700"/>
  </r>
  <r>
    <n v="1702"/>
    <s v="lyndale lewis and new vision prosper cd release"/>
    <s v="I can do all things through christ jesus"/>
    <x v="281"/>
    <x v="116"/>
    <x v="2"/>
    <s v="US"/>
    <s v="USD"/>
    <x v="1701"/>
    <x v="1702"/>
    <b v="0"/>
    <n v="1"/>
    <b v="0"/>
    <s v="music/faith"/>
    <m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x v="1703"/>
    <b v="0"/>
    <n v="2"/>
    <b v="0"/>
    <s v="music/faith"/>
    <m/>
    <n v="25"/>
    <x v="4"/>
    <x v="28"/>
    <x v="1703"/>
    <x v="1702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x v="1704"/>
    <b v="0"/>
    <n v="11"/>
    <b v="0"/>
    <s v="music/faith"/>
    <m/>
    <n v="118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x v="1705"/>
    <b v="0"/>
    <n v="0"/>
    <b v="0"/>
    <s v="music/faith"/>
    <m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x v="1706"/>
    <b v="0"/>
    <n v="0"/>
    <b v="0"/>
    <s v="music/faith"/>
    <m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x v="1707"/>
    <b v="0"/>
    <n v="9"/>
    <b v="0"/>
    <s v="music/faith"/>
    <m/>
    <n v="5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x v="1708"/>
    <b v="0"/>
    <n v="0"/>
    <b v="0"/>
    <s v="music/faith"/>
    <m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x v="1709"/>
    <b v="0"/>
    <n v="4"/>
    <b v="0"/>
    <s v="music/faith"/>
    <m/>
    <n v="21"/>
    <x v="4"/>
    <x v="28"/>
    <x v="1709"/>
    <x v="1708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x v="1710"/>
    <b v="0"/>
    <n v="1"/>
    <b v="0"/>
    <s v="music/faith"/>
    <m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x v="1711"/>
    <b v="0"/>
    <n v="2"/>
    <b v="0"/>
    <s v="music/faith"/>
    <m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x v="1712"/>
    <b v="0"/>
    <n v="0"/>
    <b v="0"/>
    <s v="music/faith"/>
    <m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x v="1713"/>
    <b v="0"/>
    <n v="1"/>
    <b v="0"/>
    <s v="music/faith"/>
    <m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x v="1714"/>
    <b v="0"/>
    <n v="17"/>
    <b v="0"/>
    <s v="music/faith"/>
    <m/>
    <n v="115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x v="1715"/>
    <b v="0"/>
    <n v="2"/>
    <b v="0"/>
    <s v="music/faith"/>
    <m/>
    <n v="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x v="1716"/>
    <b v="0"/>
    <n v="3"/>
    <b v="0"/>
    <s v="music/faith"/>
    <m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x v="1717"/>
    <b v="0"/>
    <n v="41"/>
    <b v="0"/>
    <s v="music/faith"/>
    <m/>
    <n v="34"/>
    <x v="4"/>
    <x v="28"/>
    <x v="1717"/>
    <x v="1716"/>
  </r>
  <r>
    <n v="1718"/>
    <s v="The Prodigal Son"/>
    <s v="A melody for the galaxy."/>
    <x v="19"/>
    <x v="735"/>
    <x v="2"/>
    <s v="US"/>
    <s v="USD"/>
    <x v="1717"/>
    <x v="1718"/>
    <b v="0"/>
    <n v="2"/>
    <b v="0"/>
    <s v="music/faith"/>
    <m/>
    <n v="37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x v="1719"/>
    <b v="0"/>
    <n v="3"/>
    <b v="0"/>
    <s v="music/faith"/>
    <m/>
    <n v="11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x v="1720"/>
    <b v="0"/>
    <n v="8"/>
    <b v="0"/>
    <s v="music/faith"/>
    <m/>
    <n v="28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x v="1721"/>
    <b v="0"/>
    <n v="0"/>
    <b v="0"/>
    <s v="music/faith"/>
    <m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x v="1722"/>
    <b v="0"/>
    <n v="1"/>
    <b v="0"/>
    <s v="music/faith"/>
    <m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x v="1723"/>
    <b v="0"/>
    <n v="3"/>
    <b v="0"/>
    <s v="music/faith"/>
    <m/>
    <n v="21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x v="1724"/>
    <b v="0"/>
    <n v="4"/>
    <b v="0"/>
    <s v="music/faith"/>
    <m/>
    <n v="8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x v="1725"/>
    <b v="0"/>
    <n v="9"/>
    <b v="0"/>
    <s v="music/faith"/>
    <m/>
    <n v="62"/>
    <x v="4"/>
    <x v="28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x v="1726"/>
    <b v="0"/>
    <n v="16"/>
    <b v="0"/>
    <s v="music/faith"/>
    <m/>
    <n v="137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x v="1727"/>
    <b v="0"/>
    <n v="1"/>
    <b v="0"/>
    <s v="music/faith"/>
    <m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x v="1728"/>
    <b v="0"/>
    <n v="7"/>
    <b v="0"/>
    <s v="music/faith"/>
    <m/>
    <n v="122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x v="1729"/>
    <b v="0"/>
    <n v="0"/>
    <b v="0"/>
    <s v="music/faith"/>
    <m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x v="1730"/>
    <b v="0"/>
    <n v="0"/>
    <b v="0"/>
    <s v="music/faith"/>
    <m/>
    <e v="#DIV/0!"/>
    <x v="4"/>
    <x v="28"/>
    <x v="1730"/>
    <x v="1729"/>
  </r>
  <r>
    <n v="1731"/>
    <s v="Sam Cox Band First Christian Tour"/>
    <s v="We are a Christin Worship band looking to midwest tour. God Bless!"/>
    <x v="28"/>
    <x v="117"/>
    <x v="2"/>
    <s v="US"/>
    <s v="USD"/>
    <x v="1730"/>
    <x v="1731"/>
    <b v="0"/>
    <n v="0"/>
    <b v="0"/>
    <s v="music/faith"/>
    <m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x v="1732"/>
    <b v="0"/>
    <n v="0"/>
    <b v="0"/>
    <s v="music/faith"/>
    <m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x v="1733"/>
    <b v="0"/>
    <n v="0"/>
    <b v="0"/>
    <s v="music/faith"/>
    <m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x v="1734"/>
    <b v="0"/>
    <n v="1"/>
    <b v="0"/>
    <s v="music/faith"/>
    <m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x v="1735"/>
    <b v="0"/>
    <n v="2"/>
    <b v="0"/>
    <s v="music/faith"/>
    <m/>
    <n v="55"/>
    <x v="4"/>
    <x v="28"/>
    <x v="1735"/>
    <x v="1734"/>
  </r>
  <r>
    <n v="1736"/>
    <s v="In His Presence"/>
    <s v="A unique meditative album reflecting on the life of Christ, inviting Him into your presence"/>
    <x v="9"/>
    <x v="1178"/>
    <x v="2"/>
    <s v="US"/>
    <s v="USD"/>
    <x v="1735"/>
    <x v="1736"/>
    <b v="0"/>
    <n v="1"/>
    <b v="0"/>
    <s v="music/faith"/>
    <m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x v="1737"/>
    <b v="0"/>
    <n v="15"/>
    <b v="0"/>
    <s v="music/faith"/>
    <m/>
    <n v="56"/>
    <x v="4"/>
    <x v="28"/>
    <x v="1737"/>
    <x v="1736"/>
  </r>
  <r>
    <n v="1738"/>
    <s v="The Flashing Lights"/>
    <s v="Music that inspires and gives hope for overcoming and change. And it is good music."/>
    <x v="10"/>
    <x v="170"/>
    <x v="2"/>
    <s v="US"/>
    <s v="USD"/>
    <x v="1737"/>
    <x v="1738"/>
    <b v="0"/>
    <n v="1"/>
    <b v="0"/>
    <s v="music/faith"/>
    <m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x v="1739"/>
    <b v="0"/>
    <n v="1"/>
    <b v="0"/>
    <s v="music/faith"/>
    <m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x v="1740"/>
    <b v="0"/>
    <n v="0"/>
    <b v="0"/>
    <s v="music/faith"/>
    <m/>
    <e v="#DIV/0!"/>
    <x v="4"/>
    <x v="28"/>
    <x v="1740"/>
    <x v="1739"/>
  </r>
  <r>
    <n v="1741"/>
    <s v="Caught off Guard"/>
    <s v="A photo journal documenting my experiences and travels across New Zealand"/>
    <x v="38"/>
    <x v="414"/>
    <x v="0"/>
    <s v="GB"/>
    <s v="GBP"/>
    <x v="1740"/>
    <x v="1741"/>
    <b v="0"/>
    <n v="52"/>
    <b v="1"/>
    <s v="photography/photobooks"/>
    <m/>
    <n v="25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x v="1742"/>
    <b v="0"/>
    <n v="34"/>
    <b v="1"/>
    <s v="photography/photobooks"/>
    <m/>
    <n v="63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x v="1743"/>
    <b v="0"/>
    <n v="67"/>
    <b v="1"/>
    <s v="photography/photobooks"/>
    <m/>
    <n v="89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x v="1744"/>
    <b v="0"/>
    <n v="70"/>
    <b v="1"/>
    <s v="photography/photobooks"/>
    <m/>
    <n v="93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x v="1745"/>
    <b v="0"/>
    <n v="89"/>
    <b v="1"/>
    <s v="photography/photobooks"/>
    <m/>
    <n v="89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x v="1746"/>
    <b v="0"/>
    <n v="107"/>
    <b v="1"/>
    <s v="photography/photobooks"/>
    <m/>
    <n v="207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x v="1747"/>
    <b v="0"/>
    <n v="159"/>
    <b v="1"/>
    <s v="photography/photobooks"/>
    <m/>
    <n v="59"/>
    <x v="8"/>
    <x v="20"/>
    <x v="1747"/>
    <x v="1746"/>
  </r>
  <r>
    <n v="1748"/>
    <s v="So It Is: Vancouver"/>
    <s v="Telling the story of the city through remarkable people who live in Vancouver today."/>
    <x v="63"/>
    <x v="1184"/>
    <x v="0"/>
    <s v="CA"/>
    <s v="CAD"/>
    <x v="1747"/>
    <x v="1748"/>
    <b v="0"/>
    <n v="181"/>
    <b v="1"/>
    <s v="photography/photobooks"/>
    <m/>
    <n v="358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x v="1749"/>
    <b v="0"/>
    <n v="131"/>
    <b v="1"/>
    <s v="photography/photobooks"/>
    <m/>
    <n v="9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x v="1750"/>
    <b v="0"/>
    <n v="125"/>
    <b v="1"/>
    <s v="photography/photobooks"/>
    <m/>
    <n v="80"/>
    <x v="8"/>
    <x v="20"/>
    <x v="1750"/>
    <x v="1749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x v="1751"/>
    <b v="0"/>
    <n v="61"/>
    <b v="1"/>
    <s v="photography/photobooks"/>
    <m/>
    <n v="168"/>
    <x v="8"/>
    <x v="20"/>
    <x v="1751"/>
    <x v="1750"/>
  </r>
  <r>
    <n v="1752"/>
    <s v="Adfectus Book"/>
    <s v="A little book of calm, in picture form, that will soothe the soul and un-furrow the brow."/>
    <x v="38"/>
    <x v="1188"/>
    <x v="0"/>
    <s v="GB"/>
    <s v="GBP"/>
    <x v="1751"/>
    <x v="1752"/>
    <b v="0"/>
    <n v="90"/>
    <b v="1"/>
    <s v="photography/photobooks"/>
    <m/>
    <n v="34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x v="1753"/>
    <b v="0"/>
    <n v="35"/>
    <b v="1"/>
    <s v="photography/photobooks"/>
    <m/>
    <n v="462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x v="1754"/>
    <b v="0"/>
    <n v="90"/>
    <b v="1"/>
    <s v="photography/photobooks"/>
    <m/>
    <n v="10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x v="1755"/>
    <b v="0"/>
    <n v="4"/>
    <b v="1"/>
    <s v="photography/photobooks"/>
    <m/>
    <n v="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x v="1756"/>
    <b v="0"/>
    <n v="120"/>
    <b v="1"/>
    <s v="photography/photobooks"/>
    <m/>
    <n v="47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x v="1757"/>
    <b v="0"/>
    <n v="14"/>
    <b v="1"/>
    <s v="photography/photobooks"/>
    <m/>
    <n v="414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x v="1758"/>
    <b v="0"/>
    <n v="27"/>
    <b v="1"/>
    <s v="photography/photobooks"/>
    <m/>
    <n v="42"/>
    <x v="8"/>
    <x v="20"/>
    <x v="1758"/>
    <x v="1757"/>
  </r>
  <r>
    <n v="1759"/>
    <s v="Death Valley"/>
    <s v="Death Valley will be the first photo book of Andi State"/>
    <x v="10"/>
    <x v="1194"/>
    <x v="0"/>
    <s v="US"/>
    <s v="USD"/>
    <x v="1758"/>
    <x v="1759"/>
    <b v="0"/>
    <n v="49"/>
    <b v="1"/>
    <s v="photography/photobooks"/>
    <m/>
    <n v="10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x v="1760"/>
    <b v="0"/>
    <n v="102"/>
    <b v="1"/>
    <s v="photography/photobooks"/>
    <m/>
    <n v="81"/>
    <x v="8"/>
    <x v="20"/>
    <x v="1760"/>
    <x v="1759"/>
  </r>
  <r>
    <n v="1761"/>
    <s v="I Wanted To See Boobs"/>
    <s v="A hardcover photobook telling the naked truth of a young photographers journey."/>
    <x v="213"/>
    <x v="1196"/>
    <x v="0"/>
    <s v="GB"/>
    <s v="GBP"/>
    <x v="1760"/>
    <x v="1761"/>
    <b v="0"/>
    <n v="3"/>
    <b v="1"/>
    <s v="photography/photobooks"/>
    <m/>
    <n v="51"/>
    <x v="8"/>
    <x v="20"/>
    <x v="1761"/>
    <x v="1760"/>
  </r>
  <r>
    <n v="1762"/>
    <s v="&quot;The Naked Pixel&quot; Ali Pakele"/>
    <s v="Project rewards $25 gets you 190+ digital images"/>
    <x v="213"/>
    <x v="1197"/>
    <x v="0"/>
    <s v="US"/>
    <s v="USD"/>
    <x v="1761"/>
    <x v="1762"/>
    <b v="0"/>
    <n v="25"/>
    <b v="1"/>
    <s v="photography/photobooks"/>
    <m/>
    <n v="35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x v="1763"/>
    <b v="0"/>
    <n v="118"/>
    <b v="1"/>
    <s v="photography/photobooks"/>
    <m/>
    <n v="103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x v="1764"/>
    <b v="1"/>
    <n v="39"/>
    <b v="0"/>
    <s v="photography/photobooks"/>
    <m/>
    <n v="5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x v="1765"/>
    <b v="1"/>
    <n v="103"/>
    <b v="0"/>
    <s v="photography/photobooks"/>
    <m/>
    <n v="72"/>
    <x v="8"/>
    <x v="20"/>
    <x v="1765"/>
    <x v="1764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x v="1766"/>
    <b v="1"/>
    <n v="0"/>
    <b v="0"/>
    <s v="photography/photobooks"/>
    <m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x v="1767"/>
    <b v="1"/>
    <n v="39"/>
    <b v="0"/>
    <s v="photography/photobooks"/>
    <m/>
    <n v="58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x v="1768"/>
    <b v="1"/>
    <n v="15"/>
    <b v="0"/>
    <s v="photography/photobooks"/>
    <m/>
    <n v="12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x v="1769"/>
    <b v="1"/>
    <n v="22"/>
    <b v="0"/>
    <s v="photography/photobooks"/>
    <m/>
    <n v="49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x v="1770"/>
    <b v="1"/>
    <n v="92"/>
    <b v="0"/>
    <s v="photography/photobooks"/>
    <m/>
    <n v="15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x v="1771"/>
    <b v="1"/>
    <n v="25"/>
    <b v="0"/>
    <s v="photography/photobooks"/>
    <m/>
    <n v="35"/>
    <x v="8"/>
    <x v="20"/>
    <x v="1771"/>
    <x v="1770"/>
  </r>
  <r>
    <n v="1772"/>
    <s v="White Mountain"/>
    <s v="A photobook and a short documentary film telling the story of Holocaust in Northwestern Lithuania"/>
    <x v="62"/>
    <x v="1205"/>
    <x v="2"/>
    <s v="GB"/>
    <s v="GBP"/>
    <x v="1771"/>
    <x v="1772"/>
    <b v="1"/>
    <n v="19"/>
    <b v="0"/>
    <s v="photography/photobooks"/>
    <m/>
    <n v="45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x v="1773"/>
    <b v="1"/>
    <n v="19"/>
    <b v="0"/>
    <s v="photography/photobooks"/>
    <m/>
    <n v="98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x v="1774"/>
    <b v="1"/>
    <n v="13"/>
    <b v="0"/>
    <s v="photography/photobooks"/>
    <m/>
    <n v="8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x v="1775"/>
    <b v="1"/>
    <n v="124"/>
    <b v="0"/>
    <s v="photography/photobooks"/>
    <m/>
    <n v="170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x v="1776"/>
    <b v="1"/>
    <n v="4"/>
    <b v="0"/>
    <s v="photography/photobooks"/>
    <m/>
    <n v="8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x v="1777"/>
    <b v="1"/>
    <n v="10"/>
    <b v="0"/>
    <s v="photography/photobooks"/>
    <m/>
    <n v="65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x v="1778"/>
    <b v="1"/>
    <n v="15"/>
    <b v="0"/>
    <s v="photography/photobooks"/>
    <m/>
    <n v="66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x v="1779"/>
    <b v="1"/>
    <n v="38"/>
    <b v="0"/>
    <s v="photography/photobooks"/>
    <m/>
    <n v="104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x v="1780"/>
    <b v="1"/>
    <n v="152"/>
    <b v="0"/>
    <s v="photography/photobooks"/>
    <m/>
    <n v="78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x v="1781"/>
    <b v="1"/>
    <n v="24"/>
    <b v="0"/>
    <s v="photography/photobooks"/>
    <m/>
    <n v="59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x v="1782"/>
    <b v="1"/>
    <n v="76"/>
    <b v="0"/>
    <s v="photography/photobooks"/>
    <m/>
    <n v="71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x v="1783"/>
    <b v="1"/>
    <n v="185"/>
    <b v="0"/>
    <s v="photography/photobooks"/>
    <m/>
    <n v="51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x v="1784"/>
    <b v="1"/>
    <n v="33"/>
    <b v="0"/>
    <s v="photography/photobooks"/>
    <m/>
    <n v="6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x v="1785"/>
    <b v="1"/>
    <n v="108"/>
    <b v="0"/>
    <s v="photography/photobooks"/>
    <m/>
    <n v="4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x v="1786"/>
    <b v="1"/>
    <n v="29"/>
    <b v="0"/>
    <s v="photography/photobooks"/>
    <m/>
    <n v="31"/>
    <x v="8"/>
    <x v="20"/>
    <x v="1786"/>
    <x v="1785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x v="1787"/>
    <b v="1"/>
    <n v="24"/>
    <b v="0"/>
    <s v="photography/photobooks"/>
    <m/>
    <n v="63"/>
    <x v="8"/>
    <x v="20"/>
    <x v="1787"/>
    <x v="1786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x v="1788"/>
    <b v="1"/>
    <n v="4"/>
    <b v="0"/>
    <s v="photography/photobooks"/>
    <m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x v="1789"/>
    <b v="1"/>
    <n v="4"/>
    <b v="0"/>
    <s v="photography/photobooks"/>
    <m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x v="1790"/>
    <b v="1"/>
    <n v="15"/>
    <b v="0"/>
    <s v="photography/photobooks"/>
    <m/>
    <n v="109"/>
    <x v="8"/>
    <x v="20"/>
    <x v="1790"/>
    <x v="1789"/>
  </r>
  <r>
    <n v="1791"/>
    <s v="disCover: Napoli"/>
    <s v="For the love of street photography and the beauty of traditional cultures in southern Italy."/>
    <x v="9"/>
    <x v="1220"/>
    <x v="2"/>
    <s v="GB"/>
    <s v="GBP"/>
    <x v="1790"/>
    <x v="1791"/>
    <b v="1"/>
    <n v="4"/>
    <b v="0"/>
    <s v="photography/photobooks"/>
    <m/>
    <n v="26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x v="1792"/>
    <b v="1"/>
    <n v="139"/>
    <b v="0"/>
    <s v="photography/photobooks"/>
    <m/>
    <n v="109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x v="1793"/>
    <b v="1"/>
    <n v="2"/>
    <b v="0"/>
    <s v="photography/photobooks"/>
    <m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x v="1794"/>
    <b v="1"/>
    <n v="18"/>
    <b v="0"/>
    <s v="photography/photobooks"/>
    <m/>
    <n v="55"/>
    <x v="8"/>
    <x v="20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x v="1795"/>
    <b v="1"/>
    <n v="81"/>
    <b v="0"/>
    <s v="photography/photobooks"/>
    <m/>
    <n v="133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x v="1796"/>
    <b v="1"/>
    <n v="86"/>
    <b v="0"/>
    <s v="photography/photobooks"/>
    <m/>
    <n v="48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x v="1797"/>
    <b v="1"/>
    <n v="140"/>
    <b v="0"/>
    <s v="photography/photobooks"/>
    <m/>
    <n v="48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x v="1798"/>
    <b v="1"/>
    <n v="37"/>
    <b v="0"/>
    <s v="photography/photobooks"/>
    <m/>
    <n v="58"/>
    <x v="8"/>
    <x v="20"/>
    <x v="1798"/>
    <x v="1797"/>
  </r>
  <r>
    <n v="1799"/>
    <s v="The UnDiscovered Image"/>
    <s v="The UnDiscovered Image, a monthly publication dedicated to photographers."/>
    <x v="23"/>
    <x v="1227"/>
    <x v="2"/>
    <s v="GB"/>
    <s v="GBP"/>
    <x v="1798"/>
    <x v="1799"/>
    <b v="1"/>
    <n v="6"/>
    <b v="0"/>
    <s v="photography/photobooks"/>
    <m/>
    <n v="11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x v="1800"/>
    <b v="1"/>
    <n v="113"/>
    <b v="0"/>
    <s v="photography/photobooks"/>
    <m/>
    <n v="8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x v="1801"/>
    <b v="1"/>
    <n v="37"/>
    <b v="0"/>
    <s v="photography/photobooks"/>
    <m/>
    <n v="63"/>
    <x v="8"/>
    <x v="20"/>
    <x v="1801"/>
    <x v="1800"/>
  </r>
  <r>
    <n v="1802"/>
    <s v="Out Of The Dark"/>
    <s v="Inner Darkness turned into a photobook. Personal work i shot during my recovery...in Berlin."/>
    <x v="8"/>
    <x v="1230"/>
    <x v="2"/>
    <s v="DE"/>
    <s v="EUR"/>
    <x v="1801"/>
    <x v="1802"/>
    <b v="1"/>
    <n v="18"/>
    <b v="0"/>
    <s v="photography/photobooks"/>
    <m/>
    <n v="94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x v="1803"/>
    <b v="1"/>
    <n v="75"/>
    <b v="0"/>
    <s v="photography/photobooks"/>
    <m/>
    <n v="71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x v="1804"/>
    <b v="1"/>
    <n v="52"/>
    <b v="0"/>
    <s v="photography/photobooks"/>
    <m/>
    <n v="10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x v="1805"/>
    <b v="1"/>
    <n v="122"/>
    <b v="0"/>
    <s v="photography/photobooks"/>
    <m/>
    <n v="67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x v="1806"/>
    <b v="1"/>
    <n v="8"/>
    <b v="0"/>
    <s v="photography/photobooks"/>
    <m/>
    <n v="73"/>
    <x v="8"/>
    <x v="20"/>
    <x v="1806"/>
    <x v="1805"/>
  </r>
  <r>
    <n v="1807"/>
    <s v="Anywhere but Here"/>
    <s v="I want to explore alternative cultures and lifestyles in America."/>
    <x v="10"/>
    <x v="503"/>
    <x v="2"/>
    <s v="US"/>
    <s v="USD"/>
    <x v="1806"/>
    <x v="1807"/>
    <b v="1"/>
    <n v="8"/>
    <b v="0"/>
    <s v="photography/photobooks"/>
    <m/>
    <n v="69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x v="1808"/>
    <b v="1"/>
    <n v="96"/>
    <b v="0"/>
    <s v="photography/photobooks"/>
    <m/>
    <n v="120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x v="1809"/>
    <b v="1"/>
    <n v="9"/>
    <b v="0"/>
    <s v="photography/photobooks"/>
    <m/>
    <n v="42"/>
    <x v="8"/>
    <x v="20"/>
    <x v="1809"/>
    <x v="1808"/>
  </r>
  <r>
    <n v="1810"/>
    <s v="Film Speed"/>
    <s v="Film Speed is a series of Zines focusing on architecture shot completely on 35 and 120mm film."/>
    <x v="52"/>
    <x v="493"/>
    <x v="2"/>
    <s v="US"/>
    <s v="USD"/>
    <x v="1809"/>
    <x v="1810"/>
    <b v="0"/>
    <n v="2"/>
    <b v="0"/>
    <s v="photography/photobooks"/>
    <m/>
    <n v="7"/>
    <x v="8"/>
    <x v="20"/>
    <x v="1810"/>
    <x v="1809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x v="1811"/>
    <b v="0"/>
    <n v="26"/>
    <b v="0"/>
    <s v="photography/photobooks"/>
    <m/>
    <n v="1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x v="1812"/>
    <b v="0"/>
    <n v="23"/>
    <b v="0"/>
    <s v="photography/photobooks"/>
    <m/>
    <n v="37"/>
    <x v="8"/>
    <x v="20"/>
    <x v="1812"/>
    <x v="1811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x v="1813"/>
    <b v="0"/>
    <n v="0"/>
    <b v="0"/>
    <s v="photography/photobooks"/>
    <m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x v="1814"/>
    <b v="0"/>
    <n v="140"/>
    <b v="0"/>
    <s v="photography/photobooks"/>
    <m/>
    <n v="42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x v="1815"/>
    <b v="0"/>
    <n v="0"/>
    <b v="0"/>
    <s v="photography/photobooks"/>
    <m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x v="1816"/>
    <b v="0"/>
    <n v="6"/>
    <b v="0"/>
    <s v="photography/photobooks"/>
    <m/>
    <n v="84"/>
    <x v="8"/>
    <x v="20"/>
    <x v="1816"/>
    <x v="1815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x v="1817"/>
    <b v="0"/>
    <n v="100"/>
    <b v="0"/>
    <s v="photography/photobooks"/>
    <m/>
    <n v="94"/>
    <x v="8"/>
    <x v="20"/>
    <x v="1817"/>
    <x v="1816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x v="1818"/>
    <b v="0"/>
    <n v="0"/>
    <b v="0"/>
    <s v="photography/photobooks"/>
    <m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x v="1819"/>
    <b v="0"/>
    <n v="4"/>
    <b v="0"/>
    <s v="photography/photobooks"/>
    <m/>
    <n v="6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x v="1820"/>
    <b v="0"/>
    <n v="8"/>
    <b v="0"/>
    <s v="photography/photobooks"/>
    <m/>
    <n v="213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x v="1821"/>
    <b v="0"/>
    <n v="57"/>
    <b v="1"/>
    <s v="music/rock"/>
    <m/>
    <n v="59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x v="1822"/>
    <b v="0"/>
    <n v="11"/>
    <b v="1"/>
    <s v="music/rock"/>
    <m/>
    <n v="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x v="1823"/>
    <b v="0"/>
    <n v="33"/>
    <b v="1"/>
    <s v="music/rock"/>
    <m/>
    <n v="24"/>
    <x v="4"/>
    <x v="11"/>
    <x v="1823"/>
    <x v="1822"/>
  </r>
  <r>
    <n v="1824"/>
    <s v="Tin Man's Broken Wisdom Fund"/>
    <s v="cd fund raiser"/>
    <x v="9"/>
    <x v="1243"/>
    <x v="0"/>
    <s v="US"/>
    <s v="USD"/>
    <x v="1823"/>
    <x v="1824"/>
    <b v="0"/>
    <n v="40"/>
    <b v="1"/>
    <s v="music/rock"/>
    <m/>
    <n v="7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x v="1825"/>
    <b v="0"/>
    <n v="50"/>
    <b v="1"/>
    <s v="music/rock"/>
    <m/>
    <n v="42"/>
    <x v="4"/>
    <x v="11"/>
    <x v="1825"/>
    <x v="1824"/>
  </r>
  <r>
    <n v="1826"/>
    <s v="BEAR GHOST! Professional Recording! Yay!"/>
    <s v="Hear your favorite Bear Ghost in eargasmic quality!"/>
    <x v="13"/>
    <x v="895"/>
    <x v="0"/>
    <s v="US"/>
    <s v="USD"/>
    <x v="1825"/>
    <x v="1826"/>
    <b v="0"/>
    <n v="38"/>
    <b v="1"/>
    <s v="music/rock"/>
    <m/>
    <n v="5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x v="1827"/>
    <b v="0"/>
    <n v="96"/>
    <b v="1"/>
    <s v="music/rock"/>
    <m/>
    <n v="83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x v="1828"/>
    <b v="0"/>
    <n v="48"/>
    <b v="1"/>
    <s v="music/rock"/>
    <m/>
    <n v="417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x v="1829"/>
    <b v="0"/>
    <n v="33"/>
    <b v="1"/>
    <s v="music/rock"/>
    <m/>
    <n v="75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x v="1830"/>
    <b v="0"/>
    <n v="226"/>
    <b v="1"/>
    <s v="music/rock"/>
    <m/>
    <n v="67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x v="1831"/>
    <b v="0"/>
    <n v="14"/>
    <b v="1"/>
    <s v="music/rock"/>
    <m/>
    <n v="7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x v="1832"/>
    <b v="0"/>
    <n v="20"/>
    <b v="1"/>
    <s v="music/rock"/>
    <m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x v="1833"/>
    <b v="0"/>
    <n v="25"/>
    <b v="1"/>
    <s v="music/rock"/>
    <m/>
    <n v="42"/>
    <x v="4"/>
    <x v="11"/>
    <x v="1833"/>
    <x v="1832"/>
  </r>
  <r>
    <n v="1834"/>
    <s v="TDJ - All Part of the Plan EP/Tour"/>
    <s v="Help us fund our first tour and promote our new EP!"/>
    <x v="3"/>
    <x v="1250"/>
    <x v="0"/>
    <s v="US"/>
    <s v="USD"/>
    <x v="1833"/>
    <x v="1834"/>
    <b v="0"/>
    <n v="90"/>
    <b v="1"/>
    <s v="music/rock"/>
    <m/>
    <n v="131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x v="1835"/>
    <b v="0"/>
    <n v="11"/>
    <b v="1"/>
    <s v="music/rock"/>
    <m/>
    <n v="47"/>
    <x v="4"/>
    <x v="11"/>
    <x v="1835"/>
    <x v="1834"/>
  </r>
  <r>
    <n v="1836"/>
    <s v="KICKSTART OUR &lt;+3"/>
    <s v="Help fund our 2013 Sound &amp; Lighting Touring rig!"/>
    <x v="10"/>
    <x v="1251"/>
    <x v="0"/>
    <s v="US"/>
    <s v="USD"/>
    <x v="1835"/>
    <x v="1836"/>
    <b v="0"/>
    <n v="55"/>
    <b v="1"/>
    <s v="music/rock"/>
    <m/>
    <n v="18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x v="1837"/>
    <b v="0"/>
    <n v="30"/>
    <b v="1"/>
    <s v="music/rock"/>
    <m/>
    <n v="61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x v="1838"/>
    <b v="0"/>
    <n v="28"/>
    <b v="1"/>
    <s v="music/rock"/>
    <m/>
    <n v="35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x v="1839"/>
    <b v="0"/>
    <n v="45"/>
    <b v="1"/>
    <s v="music/rock"/>
    <m/>
    <n v="4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x v="1840"/>
    <b v="0"/>
    <n v="13"/>
    <b v="1"/>
    <s v="music/rock"/>
    <m/>
    <n v="75"/>
    <x v="4"/>
    <x v="11"/>
    <x v="1840"/>
    <x v="1839"/>
  </r>
  <r>
    <n v="1841"/>
    <s v="Hydra Effect Debut EP"/>
    <s v="Hard Rock with a Positive Message. Help us fund, release and promote our debut EP!"/>
    <x v="13"/>
    <x v="1256"/>
    <x v="0"/>
    <s v="US"/>
    <s v="USD"/>
    <x v="1840"/>
    <x v="1841"/>
    <b v="0"/>
    <n v="40"/>
    <b v="1"/>
    <s v="music/rock"/>
    <m/>
    <n v="50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x v="1842"/>
    <b v="0"/>
    <n v="21"/>
    <b v="1"/>
    <s v="music/rock"/>
    <m/>
    <n v="11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3"/>
    <b v="0"/>
    <n v="134"/>
    <b v="1"/>
    <s v="music/rock"/>
    <m/>
    <n v="92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x v="1844"/>
    <b v="0"/>
    <n v="20"/>
    <b v="1"/>
    <s v="music/rock"/>
    <m/>
    <n v="76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5"/>
    <b v="0"/>
    <n v="19"/>
    <b v="1"/>
    <s v="music/rock"/>
    <m/>
    <n v="52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x v="1846"/>
    <b v="0"/>
    <n v="209"/>
    <b v="1"/>
    <s v="music/rock"/>
    <m/>
    <n v="98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x v="1847"/>
    <b v="0"/>
    <n v="38"/>
    <b v="1"/>
    <s v="music/rock"/>
    <m/>
    <n v="79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x v="1848"/>
    <b v="0"/>
    <n v="24"/>
    <b v="1"/>
    <s v="music/rock"/>
    <m/>
    <n v="134"/>
    <x v="4"/>
    <x v="11"/>
    <x v="1848"/>
    <x v="1847"/>
  </r>
  <r>
    <n v="1849"/>
    <s v="Release the Skyline Album"/>
    <s v="Release the Skylines is a small, local Cleveland metal band looking to record an album."/>
    <x v="43"/>
    <x v="356"/>
    <x v="0"/>
    <s v="US"/>
    <s v="USD"/>
    <x v="1848"/>
    <x v="1849"/>
    <b v="0"/>
    <n v="8"/>
    <b v="1"/>
    <s v="music/rock"/>
    <m/>
    <n v="37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x v="1850"/>
    <b v="0"/>
    <n v="179"/>
    <b v="1"/>
    <s v="music/rock"/>
    <m/>
    <n v="51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x v="1851"/>
    <b v="0"/>
    <n v="26"/>
    <b v="1"/>
    <s v="music/rock"/>
    <m/>
    <n v="50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x v="1852"/>
    <b v="0"/>
    <n v="131"/>
    <b v="1"/>
    <s v="music/rock"/>
    <m/>
    <n v="13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x v="1853"/>
    <b v="0"/>
    <n v="14"/>
    <b v="1"/>
    <s v="music/rock"/>
    <m/>
    <n v="58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x v="1854"/>
    <b v="0"/>
    <n v="174"/>
    <b v="1"/>
    <s v="music/rock"/>
    <m/>
    <n v="88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x v="1855"/>
    <b v="0"/>
    <n v="191"/>
    <b v="1"/>
    <s v="music/rock"/>
    <m/>
    <n v="70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x v="1856"/>
    <b v="0"/>
    <n v="38"/>
    <b v="1"/>
    <s v="music/rock"/>
    <m/>
    <n v="53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x v="1857"/>
    <b v="0"/>
    <n v="22"/>
    <b v="1"/>
    <s v="music/rock"/>
    <m/>
    <n v="136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x v="1858"/>
    <b v="0"/>
    <n v="149"/>
    <b v="1"/>
    <s v="music/rock"/>
    <m/>
    <n v="40"/>
    <x v="4"/>
    <x v="11"/>
    <x v="1858"/>
    <x v="1857"/>
  </r>
  <r>
    <n v="1859"/>
    <s v="Queen Kwong Tour to London and Paris"/>
    <s v="Queen Kwong is going ON TOUR to London and Paris!"/>
    <x v="9"/>
    <x v="1270"/>
    <x v="0"/>
    <s v="US"/>
    <s v="USD"/>
    <x v="1858"/>
    <x v="1859"/>
    <b v="0"/>
    <n v="56"/>
    <b v="1"/>
    <s v="music/rock"/>
    <m/>
    <n v="70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x v="1860"/>
    <b v="0"/>
    <n v="19"/>
    <b v="1"/>
    <s v="music/rock"/>
    <m/>
    <n v="52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x v="1861"/>
    <b v="0"/>
    <n v="0"/>
    <b v="0"/>
    <s v="games/mobile games"/>
    <m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x v="1862"/>
    <b v="0"/>
    <n v="16"/>
    <b v="0"/>
    <s v="games/mobile games"/>
    <m/>
    <n v="90"/>
    <x v="6"/>
    <x v="18"/>
    <x v="1862"/>
    <x v="1861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x v="1863"/>
    <b v="0"/>
    <n v="2"/>
    <b v="0"/>
    <s v="games/mobile games"/>
    <m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x v="1864"/>
    <b v="0"/>
    <n v="48"/>
    <b v="0"/>
    <s v="games/mobile games"/>
    <m/>
    <n v="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x v="1865"/>
    <b v="0"/>
    <n v="2"/>
    <b v="0"/>
    <s v="games/mobile games"/>
    <m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x v="1866"/>
    <b v="0"/>
    <n v="2"/>
    <b v="0"/>
    <s v="games/mobile games"/>
    <m/>
    <n v="6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x v="1867"/>
    <b v="0"/>
    <n v="1"/>
    <b v="0"/>
    <s v="games/mobile games"/>
    <m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x v="1868"/>
    <b v="0"/>
    <n v="17"/>
    <b v="0"/>
    <s v="games/mobile games"/>
    <m/>
    <n v="71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x v="1869"/>
    <b v="0"/>
    <n v="0"/>
    <b v="0"/>
    <s v="games/mobile games"/>
    <m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x v="1870"/>
    <b v="0"/>
    <n v="11"/>
    <b v="0"/>
    <s v="games/mobile games"/>
    <m/>
    <n v="3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x v="1871"/>
    <b v="0"/>
    <n v="95"/>
    <b v="0"/>
    <s v="games/mobile games"/>
    <m/>
    <n v="49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x v="1872"/>
    <b v="0"/>
    <n v="13"/>
    <b v="0"/>
    <s v="games/mobile games"/>
    <m/>
    <n v="16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x v="1873"/>
    <b v="0"/>
    <n v="2"/>
    <b v="0"/>
    <s v="games/mobile games"/>
    <m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x v="1874"/>
    <b v="0"/>
    <n v="2"/>
    <b v="0"/>
    <s v="games/mobile games"/>
    <m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x v="1875"/>
    <b v="0"/>
    <n v="3"/>
    <b v="0"/>
    <s v="games/mobile games"/>
    <m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x v="1876"/>
    <b v="0"/>
    <n v="0"/>
    <b v="0"/>
    <s v="games/mobile games"/>
    <m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x v="1877"/>
    <b v="0"/>
    <n v="0"/>
    <b v="0"/>
    <s v="games/mobile games"/>
    <m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x v="1878"/>
    <b v="0"/>
    <n v="0"/>
    <b v="0"/>
    <s v="games/mobile games"/>
    <m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x v="1879"/>
    <b v="0"/>
    <n v="2"/>
    <b v="0"/>
    <s v="games/mobile games"/>
    <m/>
    <n v="3"/>
    <x v="6"/>
    <x v="18"/>
    <x v="1879"/>
    <x v="1878"/>
  </r>
  <r>
    <n v="1880"/>
    <s v="Sim Betting Football"/>
    <s v="Sim Betting Football is the only football (soccer) betting simulation  game."/>
    <x v="10"/>
    <x v="1276"/>
    <x v="2"/>
    <s v="GB"/>
    <s v="GBP"/>
    <x v="1879"/>
    <x v="1880"/>
    <b v="0"/>
    <n v="24"/>
    <b v="0"/>
    <s v="games/mobile games"/>
    <m/>
    <n v="41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x v="1881"/>
    <b v="0"/>
    <n v="70"/>
    <b v="1"/>
    <s v="music/indie rock"/>
    <m/>
    <n v="49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x v="1882"/>
    <b v="0"/>
    <n v="81"/>
    <b v="1"/>
    <s v="music/indie rock"/>
    <m/>
    <n v="41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x v="1883"/>
    <b v="0"/>
    <n v="32"/>
    <b v="1"/>
    <s v="music/indie rock"/>
    <m/>
    <n v="3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x v="1884"/>
    <b v="0"/>
    <n v="26"/>
    <b v="1"/>
    <s v="music/indie rock"/>
    <m/>
    <n v="5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x v="1885"/>
    <b v="0"/>
    <n v="105"/>
    <b v="1"/>
    <s v="music/indie rock"/>
    <m/>
    <n v="50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x v="1886"/>
    <b v="0"/>
    <n v="29"/>
    <b v="1"/>
    <s v="music/indie rock"/>
    <m/>
    <n v="4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x v="1887"/>
    <b v="0"/>
    <n v="8"/>
    <b v="1"/>
    <s v="music/indie rock"/>
    <m/>
    <n v="416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8"/>
    <b v="0"/>
    <n v="89"/>
    <b v="1"/>
    <s v="music/indie rock"/>
    <m/>
    <n v="46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x v="1889"/>
    <b v="0"/>
    <n v="44"/>
    <b v="1"/>
    <s v="music/indie rock"/>
    <m/>
    <n v="48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x v="1890"/>
    <b v="0"/>
    <n v="246"/>
    <b v="1"/>
    <s v="music/indie rock"/>
    <m/>
    <n v="70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1"/>
    <b v="0"/>
    <n v="120"/>
    <b v="1"/>
    <s v="music/indie rock"/>
    <m/>
    <n v="87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x v="1892"/>
    <b v="0"/>
    <n v="26"/>
    <b v="1"/>
    <s v="music/indie rock"/>
    <m/>
    <n v="2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x v="1893"/>
    <b v="0"/>
    <n v="45"/>
    <b v="1"/>
    <s v="music/indie rock"/>
    <m/>
    <n v="57"/>
    <x v="4"/>
    <x v="14"/>
    <x v="1893"/>
    <x v="1892"/>
  </r>
  <r>
    <n v="1894"/>
    <s v="Help me release my first 3 song EP!!"/>
    <s v="Im trying to raise $1000 for a 3 song EP in a studio!"/>
    <x v="28"/>
    <x v="1288"/>
    <x v="0"/>
    <s v="US"/>
    <s v="USD"/>
    <x v="1893"/>
    <x v="1894"/>
    <b v="0"/>
    <n v="20"/>
    <b v="1"/>
    <s v="music/indie rock"/>
    <m/>
    <n v="57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x v="1895"/>
    <b v="0"/>
    <n v="47"/>
    <b v="1"/>
    <s v="music/indie rock"/>
    <m/>
    <n v="196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x v="1896"/>
    <b v="0"/>
    <n v="13"/>
    <b v="1"/>
    <s v="music/indie rock"/>
    <m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x v="1897"/>
    <b v="0"/>
    <n v="183"/>
    <b v="1"/>
    <s v="music/indie rock"/>
    <m/>
    <n v="35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x v="1898"/>
    <b v="0"/>
    <n v="21"/>
    <b v="1"/>
    <s v="music/indie rock"/>
    <m/>
    <n v="68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x v="1899"/>
    <b v="0"/>
    <n v="42"/>
    <b v="1"/>
    <s v="music/indie rock"/>
    <m/>
    <n v="28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x v="1900"/>
    <b v="0"/>
    <n v="54"/>
    <b v="1"/>
    <s v="music/indie rock"/>
    <m/>
    <n v="50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x v="1901"/>
    <b v="0"/>
    <n v="25"/>
    <b v="0"/>
    <s v="technology/gadgets"/>
    <m/>
    <n v="106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x v="1902"/>
    <b v="0"/>
    <n v="3"/>
    <b v="0"/>
    <s v="technology/gadgets"/>
    <m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x v="1903"/>
    <b v="0"/>
    <n v="41"/>
    <b v="0"/>
    <s v="technology/gadgets"/>
    <m/>
    <n v="34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x v="1904"/>
    <b v="0"/>
    <n v="2"/>
    <b v="0"/>
    <s v="technology/gadgets"/>
    <m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x v="1905"/>
    <b v="0"/>
    <n v="4"/>
    <b v="0"/>
    <s v="technology/gadgets"/>
    <m/>
    <n v="10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x v="1906"/>
    <b v="0"/>
    <n v="99"/>
    <b v="0"/>
    <s v="technology/gadgets"/>
    <m/>
    <n v="215"/>
    <x v="2"/>
    <x v="29"/>
    <x v="1906"/>
    <x v="1905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x v="1907"/>
    <b v="0"/>
    <n v="4"/>
    <b v="0"/>
    <s v="technology/gadgets"/>
    <m/>
    <n v="2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x v="1908"/>
    <b v="0"/>
    <n v="4"/>
    <b v="0"/>
    <s v="technology/gadgets"/>
    <m/>
    <n v="10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x v="1909"/>
    <b v="0"/>
    <n v="38"/>
    <b v="0"/>
    <s v="technology/gadgets"/>
    <m/>
    <n v="12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x v="1910"/>
    <b v="0"/>
    <n v="285"/>
    <b v="0"/>
    <s v="technology/gadgets"/>
    <m/>
    <n v="11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x v="1911"/>
    <b v="0"/>
    <n v="1"/>
    <b v="0"/>
    <s v="technology/gadgets"/>
    <m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x v="1912"/>
    <b v="0"/>
    <n v="42"/>
    <b v="0"/>
    <s v="technology/gadgets"/>
    <m/>
    <n v="70"/>
    <x v="2"/>
    <x v="29"/>
    <x v="1912"/>
    <x v="1911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x v="1913"/>
    <b v="0"/>
    <n v="26"/>
    <b v="0"/>
    <s v="technology/gadgets"/>
    <m/>
    <n v="24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4"/>
    <b v="0"/>
    <n v="2"/>
    <b v="0"/>
    <s v="technology/gadgets"/>
    <m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x v="1915"/>
    <b v="0"/>
    <n v="4"/>
    <b v="0"/>
    <s v="technology/gadgets"/>
    <m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x v="1916"/>
    <b v="0"/>
    <n v="6"/>
    <b v="0"/>
    <s v="technology/gadgets"/>
    <m/>
    <n v="17"/>
    <x v="2"/>
    <x v="29"/>
    <x v="1916"/>
    <x v="1915"/>
  </r>
  <r>
    <n v="1917"/>
    <s v="Chronovisor:The MOST innovative watch for night time reading"/>
    <s v="Let's build a legendary brand altogether"/>
    <x v="303"/>
    <x v="1302"/>
    <x v="2"/>
    <s v="HK"/>
    <s v="HKD"/>
    <x v="1916"/>
    <x v="1917"/>
    <b v="0"/>
    <n v="70"/>
    <b v="0"/>
    <s v="technology/gadgets"/>
    <m/>
    <n v="2928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x v="1918"/>
    <b v="0"/>
    <n v="9"/>
    <b v="0"/>
    <s v="technology/gadgets"/>
    <m/>
    <n v="28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x v="1919"/>
    <b v="0"/>
    <n v="8"/>
    <b v="0"/>
    <s v="technology/gadgets"/>
    <m/>
    <n v="29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x v="1920"/>
    <b v="0"/>
    <n v="105"/>
    <b v="0"/>
    <s v="technology/gadgets"/>
    <m/>
    <n v="40"/>
    <x v="2"/>
    <x v="29"/>
    <x v="1920"/>
    <x v="1919"/>
  </r>
  <r>
    <n v="1921"/>
    <s v="The Fine Spirits are making an album!"/>
    <s v="The Fine Spirits are making an album, but we need your help!"/>
    <x v="15"/>
    <x v="1305"/>
    <x v="0"/>
    <s v="US"/>
    <s v="USD"/>
    <x v="1920"/>
    <x v="1921"/>
    <b v="0"/>
    <n v="38"/>
    <b v="1"/>
    <s v="music/indie rock"/>
    <m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x v="1922"/>
    <b v="0"/>
    <n v="64"/>
    <b v="1"/>
    <s v="music/indie rock"/>
    <m/>
    <n v="3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x v="1923"/>
    <b v="0"/>
    <n v="13"/>
    <b v="1"/>
    <s v="music/indie rock"/>
    <m/>
    <n v="2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x v="1924"/>
    <b v="0"/>
    <n v="33"/>
    <b v="1"/>
    <s v="music/indie rock"/>
    <m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x v="1925"/>
    <b v="0"/>
    <n v="52"/>
    <b v="1"/>
    <s v="music/indie rock"/>
    <m/>
    <n v="31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x v="1926"/>
    <b v="0"/>
    <n v="107"/>
    <b v="1"/>
    <s v="music/indie rock"/>
    <m/>
    <n v="27"/>
    <x v="4"/>
    <x v="14"/>
    <x v="1926"/>
    <x v="1925"/>
  </r>
  <r>
    <n v="1927"/>
    <s v="GBS Detroit Presents Hampshire"/>
    <s v="Hampshire is headed to GBS Detroit."/>
    <x v="20"/>
    <x v="972"/>
    <x v="0"/>
    <s v="US"/>
    <s v="USD"/>
    <x v="1926"/>
    <x v="1927"/>
    <b v="0"/>
    <n v="11"/>
    <b v="1"/>
    <s v="music/indie rock"/>
    <m/>
    <n v="56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x v="1928"/>
    <b v="0"/>
    <n v="34"/>
    <b v="1"/>
    <s v="music/indie rock"/>
    <m/>
    <n v="77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x v="1929"/>
    <b v="0"/>
    <n v="75"/>
    <b v="1"/>
    <s v="music/indie rock"/>
    <m/>
    <n v="42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x v="1930"/>
    <b v="0"/>
    <n v="26"/>
    <b v="1"/>
    <s v="music/indie rock"/>
    <m/>
    <n v="48"/>
    <x v="4"/>
    <x v="14"/>
    <x v="1930"/>
    <x v="1929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x v="1931"/>
    <b v="0"/>
    <n v="50"/>
    <b v="1"/>
    <s v="music/indie rock"/>
    <m/>
    <n v="48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x v="1932"/>
    <b v="0"/>
    <n v="80"/>
    <b v="1"/>
    <s v="music/indie rock"/>
    <m/>
    <n v="70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x v="1933"/>
    <b v="0"/>
    <n v="110"/>
    <b v="1"/>
    <s v="music/indie rock"/>
    <m/>
    <n v="94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x v="1934"/>
    <b v="0"/>
    <n v="77"/>
    <b v="1"/>
    <s v="music/indie rock"/>
    <m/>
    <n v="80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x v="1935"/>
    <b v="0"/>
    <n v="50"/>
    <b v="1"/>
    <s v="music/indie rock"/>
    <m/>
    <n v="54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x v="1936"/>
    <b v="0"/>
    <n v="145"/>
    <b v="1"/>
    <s v="music/indie rock"/>
    <m/>
    <n v="6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x v="1937"/>
    <b v="0"/>
    <n v="29"/>
    <b v="1"/>
    <s v="music/indie rock"/>
    <m/>
    <n v="38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x v="1938"/>
    <b v="0"/>
    <n v="114"/>
    <b v="1"/>
    <s v="music/indie rock"/>
    <m/>
    <n v="15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x v="1939"/>
    <b v="0"/>
    <n v="96"/>
    <b v="1"/>
    <s v="music/indie rock"/>
    <m/>
    <n v="11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x v="1940"/>
    <b v="0"/>
    <n v="31"/>
    <b v="1"/>
    <s v="music/indie rock"/>
    <m/>
    <n v="35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x v="1941"/>
    <b v="1"/>
    <n v="4883"/>
    <b v="1"/>
    <s v="technology/hardware"/>
    <m/>
    <n v="64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x v="1942"/>
    <b v="1"/>
    <n v="95"/>
    <b v="1"/>
    <s v="technology/hardware"/>
    <m/>
    <n v="8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x v="1943"/>
    <b v="1"/>
    <n v="2478"/>
    <b v="1"/>
    <s v="technology/hardware"/>
    <m/>
    <n v="68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x v="1944"/>
    <b v="1"/>
    <n v="1789"/>
    <b v="1"/>
    <s v="technology/hardware"/>
    <m/>
    <n v="176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x v="1945"/>
    <b v="1"/>
    <n v="680"/>
    <b v="1"/>
    <s v="technology/hardware"/>
    <m/>
    <n v="511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x v="1946"/>
    <b v="1"/>
    <n v="70"/>
    <b v="1"/>
    <s v="technology/hardware"/>
    <m/>
    <n v="16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7"/>
    <b v="1"/>
    <n v="23"/>
    <b v="1"/>
    <s v="technology/hardware"/>
    <m/>
    <n v="35"/>
    <x v="2"/>
    <x v="30"/>
    <x v="1947"/>
    <x v="1946"/>
  </r>
  <r>
    <n v="1948"/>
    <s v="UDOO X86: The Most Powerful Maker Board Ever"/>
    <s v="10 times more powerful than Raspberry Pi 3, x86 64-bit architecture"/>
    <x v="57"/>
    <x v="1330"/>
    <x v="0"/>
    <s v="US"/>
    <s v="USD"/>
    <x v="1947"/>
    <x v="1948"/>
    <b v="1"/>
    <n v="4245"/>
    <b v="1"/>
    <s v="technology/hardware"/>
    <m/>
    <n v="188"/>
    <x v="2"/>
    <x v="30"/>
    <x v="1948"/>
    <x v="1947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x v="1949"/>
    <b v="1"/>
    <n v="943"/>
    <b v="1"/>
    <s v="technology/hardware"/>
    <m/>
    <n v="56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x v="1950"/>
    <b v="1"/>
    <n v="1876"/>
    <b v="1"/>
    <s v="technology/hardware"/>
    <m/>
    <n v="5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x v="1951"/>
    <b v="1"/>
    <n v="834"/>
    <b v="1"/>
    <s v="technology/hardware"/>
    <m/>
    <n v="127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x v="1952"/>
    <b v="1"/>
    <n v="682"/>
    <b v="1"/>
    <s v="technology/hardware"/>
    <m/>
    <n v="101"/>
    <x v="2"/>
    <x v="30"/>
    <x v="1952"/>
    <x v="1951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x v="1953"/>
    <b v="1"/>
    <n v="147"/>
    <b v="1"/>
    <s v="technology/hardware"/>
    <m/>
    <n v="230"/>
    <x v="2"/>
    <x v="30"/>
    <x v="1953"/>
    <x v="1952"/>
  </r>
  <r>
    <n v="1954"/>
    <s v="Orison â€“ Rethink the Power of Energy"/>
    <s v="The First Home Battery System You Simply Plug in to Install"/>
    <x v="63"/>
    <x v="1336"/>
    <x v="0"/>
    <s v="US"/>
    <s v="USD"/>
    <x v="1953"/>
    <x v="1954"/>
    <b v="1"/>
    <n v="415"/>
    <b v="1"/>
    <s v="technology/hardware"/>
    <m/>
    <n v="842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x v="1955"/>
    <b v="1"/>
    <n v="290"/>
    <b v="1"/>
    <s v="technology/hardware"/>
    <m/>
    <n v="577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x v="1956"/>
    <b v="1"/>
    <n v="365"/>
    <b v="1"/>
    <s v="technology/hardware"/>
    <m/>
    <n v="483"/>
    <x v="2"/>
    <x v="30"/>
    <x v="1956"/>
    <x v="1955"/>
  </r>
  <r>
    <n v="1957"/>
    <s v="freeSoC and freeSoC Mini"/>
    <s v="An open hardware platform for the best microcontroller in the world."/>
    <x v="11"/>
    <x v="1339"/>
    <x v="0"/>
    <s v="US"/>
    <s v="USD"/>
    <x v="1956"/>
    <x v="1957"/>
    <b v="1"/>
    <n v="660"/>
    <b v="1"/>
    <s v="technology/hardware"/>
    <m/>
    <n v="76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x v="1958"/>
    <b v="1"/>
    <n v="1356"/>
    <b v="1"/>
    <s v="technology/hardware"/>
    <m/>
    <n v="74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x v="1959"/>
    <b v="1"/>
    <n v="424"/>
    <b v="1"/>
    <s v="technology/hardware"/>
    <m/>
    <n v="36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x v="1960"/>
    <b v="1"/>
    <n v="33"/>
    <b v="1"/>
    <s v="technology/hardware"/>
    <m/>
    <n v="2500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x v="1961"/>
    <b v="1"/>
    <n v="1633"/>
    <b v="1"/>
    <s v="technology/hardware"/>
    <m/>
    <n v="67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x v="1962"/>
    <b v="1"/>
    <n v="306"/>
    <b v="1"/>
    <s v="technology/hardware"/>
    <m/>
    <n v="6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x v="1963"/>
    <b v="1"/>
    <n v="205"/>
    <b v="1"/>
    <s v="technology/hardware"/>
    <m/>
    <n v="11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x v="1964"/>
    <b v="1"/>
    <n v="1281"/>
    <b v="1"/>
    <s v="technology/hardware"/>
    <m/>
    <n v="180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x v="1965"/>
    <b v="1"/>
    <n v="103"/>
    <b v="1"/>
    <s v="technology/hardware"/>
    <m/>
    <n v="127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x v="1966"/>
    <b v="1"/>
    <n v="1513"/>
    <b v="1"/>
    <s v="technology/hardware"/>
    <m/>
    <n v="136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x v="1967"/>
    <b v="1"/>
    <n v="405"/>
    <b v="1"/>
    <s v="technology/hardware"/>
    <m/>
    <n v="182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x v="1968"/>
    <b v="1"/>
    <n v="510"/>
    <b v="1"/>
    <s v="technology/hardware"/>
    <m/>
    <n v="279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x v="1969"/>
    <b v="1"/>
    <n v="1887"/>
    <b v="1"/>
    <s v="technology/hardware"/>
    <m/>
    <n v="61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x v="1970"/>
    <b v="1"/>
    <n v="701"/>
    <b v="1"/>
    <s v="technology/hardware"/>
    <m/>
    <n v="80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x v="1971"/>
    <b v="1"/>
    <n v="3863"/>
    <b v="1"/>
    <s v="technology/hardware"/>
    <m/>
    <n v="272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x v="1972"/>
    <b v="1"/>
    <n v="238"/>
    <b v="1"/>
    <s v="technology/hardware"/>
    <m/>
    <n v="70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x v="1973"/>
    <b v="1"/>
    <n v="2051"/>
    <b v="1"/>
    <s v="technology/hardware"/>
    <m/>
    <n v="2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x v="1974"/>
    <b v="1"/>
    <n v="402"/>
    <b v="1"/>
    <s v="technology/hardware"/>
    <m/>
    <n v="186"/>
    <x v="2"/>
    <x v="30"/>
    <x v="1974"/>
    <x v="1973"/>
  </r>
  <r>
    <n v="1975"/>
    <s v="Bugle2: A DIY Phono Preamp"/>
    <s v="The Bugle2 is a second generation DIY kit phono preamplifier for vinyl playback."/>
    <x v="194"/>
    <x v="1357"/>
    <x v="0"/>
    <s v="US"/>
    <s v="USD"/>
    <x v="1974"/>
    <x v="1975"/>
    <b v="1"/>
    <n v="253"/>
    <b v="1"/>
    <s v="technology/hardware"/>
    <m/>
    <n v="131"/>
    <x v="2"/>
    <x v="30"/>
    <x v="1975"/>
    <x v="1974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x v="1976"/>
    <b v="1"/>
    <n v="473"/>
    <b v="1"/>
    <s v="technology/hardware"/>
    <m/>
    <n v="2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x v="1977"/>
    <b v="1"/>
    <n v="821"/>
    <b v="1"/>
    <s v="technology/hardware"/>
    <m/>
    <n v="245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x v="1978"/>
    <b v="1"/>
    <n v="388"/>
    <b v="1"/>
    <s v="technology/hardware"/>
    <m/>
    <n v="1323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x v="1979"/>
    <b v="1"/>
    <n v="813"/>
    <b v="1"/>
    <s v="technology/hardware"/>
    <m/>
    <n v="282"/>
    <x v="2"/>
    <x v="30"/>
    <x v="1979"/>
    <x v="1978"/>
  </r>
  <r>
    <n v="1980"/>
    <s v="YOUMO - Your Smart Modular Power Strip"/>
    <s v="Multi-power charging that is smarter, stylish and designed for you."/>
    <x v="63"/>
    <x v="1362"/>
    <x v="0"/>
    <s v="DE"/>
    <s v="EUR"/>
    <x v="1979"/>
    <x v="1980"/>
    <b v="1"/>
    <n v="1945"/>
    <b v="1"/>
    <s v="technology/hardware"/>
    <m/>
    <n v="9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x v="1981"/>
    <b v="0"/>
    <n v="12"/>
    <b v="0"/>
    <s v="photography/people"/>
    <m/>
    <n v="31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x v="1982"/>
    <b v="0"/>
    <n v="0"/>
    <b v="0"/>
    <s v="photography/people"/>
    <m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x v="1983"/>
    <b v="0"/>
    <n v="16"/>
    <b v="0"/>
    <s v="photography/people"/>
    <m/>
    <n v="88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x v="1984"/>
    <b v="0"/>
    <n v="7"/>
    <b v="0"/>
    <s v="photography/people"/>
    <m/>
    <n v="453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x v="1985"/>
    <b v="0"/>
    <n v="4"/>
    <b v="0"/>
    <s v="photography/people"/>
    <m/>
    <n v="12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x v="1986"/>
    <b v="0"/>
    <n v="1"/>
    <b v="0"/>
    <s v="photography/people"/>
    <m/>
    <n v="1"/>
    <x v="8"/>
    <x v="31"/>
    <x v="1986"/>
    <x v="1985"/>
  </r>
  <r>
    <n v="1987"/>
    <s v="Ethiopia: Beheld"/>
    <s v="A collection of images that depicts the beauty and diversity within Ethiopia"/>
    <x v="62"/>
    <x v="1366"/>
    <x v="2"/>
    <s v="GB"/>
    <s v="GBP"/>
    <x v="1986"/>
    <x v="1987"/>
    <b v="0"/>
    <n v="28"/>
    <b v="0"/>
    <s v="photography/people"/>
    <m/>
    <n v="83"/>
    <x v="8"/>
    <x v="31"/>
    <x v="1987"/>
    <x v="1986"/>
  </r>
  <r>
    <n v="1988"/>
    <s v="Phillip Michael Photography"/>
    <s v="Expressing art in an image!"/>
    <x v="12"/>
    <x v="379"/>
    <x v="2"/>
    <s v="US"/>
    <s v="USD"/>
    <x v="1987"/>
    <x v="1988"/>
    <b v="0"/>
    <n v="1"/>
    <b v="0"/>
    <s v="photography/people"/>
    <m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x v="1989"/>
    <b v="0"/>
    <n v="1"/>
    <b v="0"/>
    <s v="photography/people"/>
    <m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x v="1990"/>
    <b v="0"/>
    <n v="5"/>
    <b v="0"/>
    <s v="photography/people"/>
    <m/>
    <n v="101"/>
    <x v="8"/>
    <x v="31"/>
    <x v="1990"/>
    <x v="1989"/>
  </r>
  <r>
    <n v="1991"/>
    <s v="Portraits of Resilience"/>
    <s v="Taking (and giving) professional portraits of survivors of human trafficking in Myanmar."/>
    <x v="13"/>
    <x v="133"/>
    <x v="2"/>
    <s v="US"/>
    <s v="USD"/>
    <x v="1990"/>
    <x v="1991"/>
    <b v="0"/>
    <n v="3"/>
    <b v="0"/>
    <s v="photography/people"/>
    <m/>
    <n v="46"/>
    <x v="8"/>
    <x v="31"/>
    <x v="1991"/>
    <x v="1990"/>
  </r>
  <r>
    <n v="1992"/>
    <s v="The Wonderful World of Princes &amp; Princesses"/>
    <s v="A complete revamp of all the Disney Princes &amp; Princesses!"/>
    <x v="15"/>
    <x v="369"/>
    <x v="2"/>
    <s v="US"/>
    <s v="USD"/>
    <x v="1991"/>
    <x v="1992"/>
    <b v="0"/>
    <n v="2"/>
    <b v="0"/>
    <s v="photography/people"/>
    <m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x v="1993"/>
    <b v="0"/>
    <n v="0"/>
    <b v="0"/>
    <s v="photography/people"/>
    <m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x v="1994"/>
    <b v="0"/>
    <n v="0"/>
    <b v="0"/>
    <s v="photography/people"/>
    <m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x v="1995"/>
    <b v="0"/>
    <n v="3"/>
    <b v="0"/>
    <s v="photography/people"/>
    <m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x v="1996"/>
    <b v="0"/>
    <n v="0"/>
    <b v="0"/>
    <s v="photography/people"/>
    <m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x v="1997"/>
    <b v="0"/>
    <n v="0"/>
    <b v="0"/>
    <s v="photography/people"/>
    <m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x v="1998"/>
    <b v="0"/>
    <n v="3"/>
    <b v="0"/>
    <s v="photography/people"/>
    <m/>
    <n v="218"/>
    <x v="8"/>
    <x v="31"/>
    <x v="1998"/>
    <x v="1997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x v="1999"/>
    <b v="0"/>
    <n v="7"/>
    <b v="0"/>
    <s v="photography/people"/>
    <m/>
    <n v="33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x v="2000"/>
    <b v="0"/>
    <n v="25"/>
    <b v="0"/>
    <s v="photography/people"/>
    <m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x v="2001"/>
    <b v="1"/>
    <n v="1637"/>
    <b v="1"/>
    <s v="technology/hardware"/>
    <m/>
    <n v="128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x v="2002"/>
    <b v="1"/>
    <n v="1375"/>
    <b v="1"/>
    <s v="technology/hardware"/>
    <m/>
    <n v="78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x v="2003"/>
    <b v="1"/>
    <n v="17"/>
    <b v="1"/>
    <s v="technology/hardware"/>
    <m/>
    <n v="91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x v="2004"/>
    <b v="1"/>
    <n v="354"/>
    <b v="1"/>
    <s v="technology/hardware"/>
    <m/>
    <n v="331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x v="2005"/>
    <b v="1"/>
    <n v="191"/>
    <b v="1"/>
    <s v="technology/hardware"/>
    <m/>
    <n v="194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x v="2006"/>
    <b v="1"/>
    <n v="303"/>
    <b v="1"/>
    <s v="technology/hardware"/>
    <m/>
    <n v="40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7"/>
    <b v="1"/>
    <n v="137"/>
    <b v="1"/>
    <s v="technology/hardware"/>
    <m/>
    <n v="84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x v="2008"/>
    <b v="1"/>
    <n v="41"/>
    <b v="1"/>
    <s v="technology/hardware"/>
    <m/>
    <n v="4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x v="2009"/>
    <b v="1"/>
    <n v="398"/>
    <b v="1"/>
    <s v="technology/hardware"/>
    <m/>
    <n v="383"/>
    <x v="2"/>
    <x v="30"/>
    <x v="2009"/>
    <x v="2008"/>
  </r>
  <r>
    <n v="2010"/>
    <s v="Weighitz: Weigh Smarter"/>
    <s v="Weighitz are miniature smart scales designed to weigh anything in the home."/>
    <x v="11"/>
    <x v="1380"/>
    <x v="0"/>
    <s v="US"/>
    <s v="USD"/>
    <x v="2009"/>
    <x v="2010"/>
    <b v="1"/>
    <n v="1737"/>
    <b v="1"/>
    <s v="technology/hardware"/>
    <m/>
    <n v="5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x v="2011"/>
    <b v="1"/>
    <n v="971"/>
    <b v="1"/>
    <s v="technology/hardware"/>
    <m/>
    <n v="42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x v="2012"/>
    <b v="1"/>
    <n v="183"/>
    <b v="1"/>
    <s v="technology/hardware"/>
    <m/>
    <n v="6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x v="2013"/>
    <b v="1"/>
    <n v="4562"/>
    <b v="1"/>
    <s v="technology/hardware"/>
    <m/>
    <n v="173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x v="2014"/>
    <b v="1"/>
    <n v="26457"/>
    <b v="1"/>
    <s v="technology/hardware"/>
    <m/>
    <n v="88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x v="2015"/>
    <b v="1"/>
    <n v="162"/>
    <b v="1"/>
    <s v="technology/hardware"/>
    <m/>
    <n v="50"/>
    <x v="2"/>
    <x v="30"/>
    <x v="2015"/>
    <x v="2014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x v="2016"/>
    <b v="1"/>
    <n v="479"/>
    <b v="1"/>
    <s v="technology/hardware"/>
    <m/>
    <n v="192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x v="2017"/>
    <b v="1"/>
    <n v="426"/>
    <b v="1"/>
    <s v="technology/hardware"/>
    <m/>
    <n v="73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x v="2018"/>
    <b v="1"/>
    <n v="450"/>
    <b v="1"/>
    <s v="technology/hardware"/>
    <m/>
    <n v="147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x v="2019"/>
    <b v="1"/>
    <n v="1780"/>
    <b v="1"/>
    <s v="technology/hardware"/>
    <m/>
    <n v="108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x v="2020"/>
    <b v="1"/>
    <n v="122"/>
    <b v="1"/>
    <s v="technology/hardware"/>
    <m/>
    <n v="23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x v="2021"/>
    <b v="1"/>
    <n v="95"/>
    <b v="1"/>
    <s v="technology/hardware"/>
    <m/>
    <n v="147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x v="2022"/>
    <b v="1"/>
    <n v="325"/>
    <b v="1"/>
    <s v="technology/hardware"/>
    <m/>
    <n v="385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x v="2023"/>
    <b v="1"/>
    <n v="353"/>
    <b v="1"/>
    <s v="technology/hardware"/>
    <m/>
    <n v="457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x v="2024"/>
    <b v="1"/>
    <n v="105"/>
    <b v="1"/>
    <s v="technology/hardware"/>
    <m/>
    <n v="222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x v="2025"/>
    <b v="1"/>
    <n v="729"/>
    <b v="1"/>
    <s v="technology/hardware"/>
    <m/>
    <n v="220"/>
    <x v="2"/>
    <x v="30"/>
    <x v="2025"/>
    <x v="2024"/>
  </r>
  <r>
    <n v="2026"/>
    <s v="MIDI Sprout - Biodata Sonification Device"/>
    <s v="MIDI Sprout enables plants to play synthesizers in real time."/>
    <x v="31"/>
    <x v="1396"/>
    <x v="0"/>
    <s v="US"/>
    <s v="USD"/>
    <x v="2025"/>
    <x v="2026"/>
    <b v="1"/>
    <n v="454"/>
    <b v="1"/>
    <s v="technology/hardware"/>
    <m/>
    <n v="73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x v="2027"/>
    <b v="1"/>
    <n v="539"/>
    <b v="1"/>
    <s v="technology/hardware"/>
    <m/>
    <n v="223"/>
    <x v="2"/>
    <x v="30"/>
    <x v="2027"/>
    <x v="2026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x v="2028"/>
    <b v="1"/>
    <n v="79"/>
    <b v="1"/>
    <s v="technology/hardware"/>
    <m/>
    <n v="47"/>
    <x v="2"/>
    <x v="30"/>
    <x v="2028"/>
    <x v="2027"/>
  </r>
  <r>
    <n v="2029"/>
    <s v="Lumin8 Pro"/>
    <s v="Lumin8 Pro is a fun and easy to use light controller that makes light dance to your favorite music."/>
    <x v="30"/>
    <x v="1399"/>
    <x v="0"/>
    <s v="US"/>
    <s v="USD"/>
    <x v="2028"/>
    <x v="2029"/>
    <b v="1"/>
    <n v="94"/>
    <b v="1"/>
    <s v="technology/hardware"/>
    <m/>
    <n v="9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x v="2030"/>
    <b v="1"/>
    <n v="625"/>
    <b v="1"/>
    <s v="technology/hardware"/>
    <m/>
    <n v="118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x v="2031"/>
    <b v="1"/>
    <n v="508"/>
    <b v="1"/>
    <s v="technology/hardware"/>
    <m/>
    <n v="11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x v="2032"/>
    <b v="1"/>
    <n v="531"/>
    <b v="1"/>
    <s v="technology/hardware"/>
    <m/>
    <n v="143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x v="2033"/>
    <b v="1"/>
    <n v="158"/>
    <b v="1"/>
    <s v="technology/hardware"/>
    <m/>
    <n v="282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x v="2034"/>
    <b v="1"/>
    <n v="508"/>
    <b v="1"/>
    <s v="technology/hardware"/>
    <m/>
    <n v="593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x v="2035"/>
    <b v="1"/>
    <n v="644"/>
    <b v="1"/>
    <s v="technology/hardware"/>
    <m/>
    <n v="262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x v="2036"/>
    <b v="1"/>
    <n v="848"/>
    <b v="1"/>
    <s v="technology/hardware"/>
    <m/>
    <n v="46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x v="2037"/>
    <b v="1"/>
    <n v="429"/>
    <b v="1"/>
    <s v="technology/hardware"/>
    <m/>
    <n v="70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x v="2038"/>
    <b v="1"/>
    <n v="204"/>
    <b v="1"/>
    <s v="technology/hardware"/>
    <m/>
    <n v="16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x v="2039"/>
    <b v="1"/>
    <n v="379"/>
    <b v="1"/>
    <s v="technology/hardware"/>
    <m/>
    <n v="449"/>
    <x v="2"/>
    <x v="30"/>
    <x v="2039"/>
    <x v="2038"/>
  </r>
  <r>
    <n v="2040"/>
    <s v="Programmable Capacitor"/>
    <s v="4.29 Billion+ Capacitor Combinations._x000a_No Coding Required."/>
    <x v="9"/>
    <x v="1410"/>
    <x v="0"/>
    <s v="US"/>
    <s v="USD"/>
    <x v="2039"/>
    <x v="2040"/>
    <b v="1"/>
    <n v="271"/>
    <b v="1"/>
    <s v="technology/hardware"/>
    <m/>
    <n v="2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x v="2041"/>
    <b v="0"/>
    <n v="120"/>
    <b v="1"/>
    <s v="technology/hardware"/>
    <m/>
    <n v="14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x v="2042"/>
    <b v="0"/>
    <n v="140"/>
    <b v="1"/>
    <s v="technology/hardware"/>
    <m/>
    <n v="8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x v="2043"/>
    <b v="0"/>
    <n v="193"/>
    <b v="1"/>
    <s v="technology/hardware"/>
    <m/>
    <n v="36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x v="2044"/>
    <b v="0"/>
    <n v="180"/>
    <b v="1"/>
    <s v="technology/hardware"/>
    <m/>
    <n v="90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x v="2045"/>
    <b v="0"/>
    <n v="263"/>
    <b v="1"/>
    <s v="technology/hardware"/>
    <m/>
    <n v="15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x v="2046"/>
    <b v="0"/>
    <n v="217"/>
    <b v="1"/>
    <s v="technology/hardware"/>
    <m/>
    <n v="55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x v="2047"/>
    <b v="0"/>
    <n v="443"/>
    <b v="1"/>
    <s v="technology/hardware"/>
    <m/>
    <n v="227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x v="2048"/>
    <b v="0"/>
    <n v="1373"/>
    <b v="1"/>
    <s v="technology/hardware"/>
    <m/>
    <n v="91"/>
    <x v="2"/>
    <x v="30"/>
    <x v="2048"/>
    <x v="2047"/>
  </r>
  <r>
    <n v="2049"/>
    <s v="LOCK8 - the World's First Smart Bike Lock"/>
    <s v="Keyless. Alarm secured. GPS tracking."/>
    <x v="63"/>
    <x v="1419"/>
    <x v="0"/>
    <s v="GB"/>
    <s v="GBP"/>
    <x v="2048"/>
    <x v="2049"/>
    <b v="0"/>
    <n v="742"/>
    <b v="1"/>
    <s v="technology/hardware"/>
    <m/>
    <n v="80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x v="2050"/>
    <b v="0"/>
    <n v="170"/>
    <b v="1"/>
    <s v="technology/hardware"/>
    <m/>
    <n v="27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x v="2051"/>
    <b v="0"/>
    <n v="242"/>
    <b v="1"/>
    <s v="technology/hardware"/>
    <m/>
    <n v="4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x v="2052"/>
    <b v="0"/>
    <n v="541"/>
    <b v="1"/>
    <s v="technology/hardware"/>
    <m/>
    <n v="326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x v="2053"/>
    <b v="0"/>
    <n v="121"/>
    <b v="1"/>
    <s v="technology/hardware"/>
    <m/>
    <n v="41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x v="2054"/>
    <b v="0"/>
    <n v="621"/>
    <b v="1"/>
    <s v="technology/hardware"/>
    <m/>
    <n v="64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x v="2055"/>
    <b v="0"/>
    <n v="101"/>
    <b v="1"/>
    <s v="technology/hardware"/>
    <m/>
    <n v="99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x v="2056"/>
    <b v="0"/>
    <n v="554"/>
    <b v="1"/>
    <s v="technology/hardware"/>
    <m/>
    <n v="13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x v="2057"/>
    <b v="0"/>
    <n v="666"/>
    <b v="1"/>
    <s v="technology/hardware"/>
    <m/>
    <n v="45"/>
    <x v="2"/>
    <x v="30"/>
    <x v="2057"/>
    <x v="2056"/>
  </r>
  <r>
    <n v="2058"/>
    <s v="Raspberry Pi Debug Clip"/>
    <s v="Making using the serial terminal on the Raspberry Pi as easy as Pi!"/>
    <x v="317"/>
    <x v="1427"/>
    <x v="0"/>
    <s v="GB"/>
    <s v="GBP"/>
    <x v="2057"/>
    <x v="2058"/>
    <b v="0"/>
    <n v="410"/>
    <b v="1"/>
    <s v="technology/hardware"/>
    <m/>
    <n v="1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x v="2059"/>
    <b v="0"/>
    <n v="375"/>
    <b v="1"/>
    <s v="technology/hardware"/>
    <m/>
    <n v="114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x v="2060"/>
    <b v="0"/>
    <n v="1364"/>
    <b v="1"/>
    <s v="technology/hardware"/>
    <m/>
    <n v="3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x v="2061"/>
    <b v="0"/>
    <n v="35"/>
    <b v="1"/>
    <s v="technology/hardware"/>
    <m/>
    <n v="154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x v="2062"/>
    <b v="0"/>
    <n v="203"/>
    <b v="1"/>
    <s v="technology/hardware"/>
    <m/>
    <n v="566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x v="2063"/>
    <b v="0"/>
    <n v="49"/>
    <b v="1"/>
    <s v="technology/hardware"/>
    <m/>
    <n v="120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x v="2064"/>
    <b v="0"/>
    <n v="5812"/>
    <b v="1"/>
    <s v="technology/hardware"/>
    <m/>
    <n v="8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x v="2065"/>
    <b v="0"/>
    <n v="1556"/>
    <b v="1"/>
    <s v="technology/hardware"/>
    <m/>
    <n v="5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x v="2066"/>
    <b v="0"/>
    <n v="65"/>
    <b v="1"/>
    <s v="technology/hardware"/>
    <m/>
    <n v="67"/>
    <x v="2"/>
    <x v="30"/>
    <x v="2066"/>
    <x v="2065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x v="2067"/>
    <b v="0"/>
    <n v="10"/>
    <b v="1"/>
    <s v="technology/hardware"/>
    <m/>
    <n v="62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x v="2068"/>
    <b v="0"/>
    <n v="76"/>
    <b v="1"/>
    <s v="technology/hardware"/>
    <m/>
    <n v="346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x v="2069"/>
    <b v="0"/>
    <n v="263"/>
    <b v="1"/>
    <s v="technology/hardware"/>
    <m/>
    <n v="244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x v="2070"/>
    <b v="0"/>
    <n v="1530"/>
    <b v="1"/>
    <s v="technology/hardware"/>
    <m/>
    <n v="25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x v="2071"/>
    <b v="0"/>
    <n v="278"/>
    <b v="1"/>
    <s v="technology/hardware"/>
    <m/>
    <n v="20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x v="2072"/>
    <b v="0"/>
    <n v="350"/>
    <b v="1"/>
    <s v="technology/hardware"/>
    <m/>
    <n v="226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x v="2073"/>
    <b v="0"/>
    <n v="470"/>
    <b v="1"/>
    <s v="technology/hardware"/>
    <m/>
    <n v="324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x v="2074"/>
    <b v="0"/>
    <n v="3"/>
    <b v="1"/>
    <s v="technology/hardware"/>
    <m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x v="2075"/>
    <b v="0"/>
    <n v="8200"/>
    <b v="1"/>
    <s v="technology/hardware"/>
    <m/>
    <n v="20"/>
    <x v="2"/>
    <x v="30"/>
    <x v="2075"/>
    <x v="2074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x v="2076"/>
    <b v="0"/>
    <n v="8359"/>
    <b v="1"/>
    <s v="technology/hardware"/>
    <m/>
    <n v="116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x v="2077"/>
    <b v="0"/>
    <n v="188"/>
    <b v="1"/>
    <s v="technology/hardware"/>
    <m/>
    <n v="307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x v="2078"/>
    <b v="0"/>
    <n v="48"/>
    <b v="1"/>
    <s v="technology/hardware"/>
    <m/>
    <n v="546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x v="2079"/>
    <b v="0"/>
    <n v="607"/>
    <b v="1"/>
    <s v="technology/hardware"/>
    <m/>
    <n v="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x v="2080"/>
    <b v="0"/>
    <n v="50"/>
    <b v="1"/>
    <s v="technology/hardware"/>
    <m/>
    <n v="101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x v="2081"/>
    <b v="0"/>
    <n v="55"/>
    <b v="1"/>
    <s v="music/indie rock"/>
    <m/>
    <n v="72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x v="2082"/>
    <b v="0"/>
    <n v="38"/>
    <b v="1"/>
    <s v="music/indie rock"/>
    <m/>
    <n v="4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x v="2083"/>
    <b v="0"/>
    <n v="25"/>
    <b v="1"/>
    <s v="music/indie rock"/>
    <m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x v="2084"/>
    <b v="0"/>
    <n v="46"/>
    <b v="1"/>
    <s v="music/indie rock"/>
    <m/>
    <n v="7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x v="2085"/>
    <b v="0"/>
    <n v="83"/>
    <b v="1"/>
    <s v="music/indie rock"/>
    <m/>
    <n v="89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x v="2086"/>
    <b v="0"/>
    <n v="35"/>
    <b v="1"/>
    <s v="music/indie rock"/>
    <m/>
    <n v="115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x v="2087"/>
    <b v="0"/>
    <n v="25"/>
    <b v="1"/>
    <s v="music/indie rock"/>
    <m/>
    <n v="6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x v="2088"/>
    <b v="0"/>
    <n v="75"/>
    <b v="1"/>
    <s v="music/indie rock"/>
    <m/>
    <n v="46"/>
    <x v="4"/>
    <x v="14"/>
    <x v="2088"/>
    <x v="2087"/>
  </r>
  <r>
    <n v="2089"/>
    <s v="Little Moses EP"/>
    <s v="Little Moses is trying to record their first EP, and we can't do it without your help!"/>
    <x v="30"/>
    <x v="1457"/>
    <x v="0"/>
    <s v="US"/>
    <s v="USD"/>
    <x v="2088"/>
    <x v="2089"/>
    <b v="0"/>
    <n v="62"/>
    <b v="1"/>
    <s v="music/indie rock"/>
    <m/>
    <n v="4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x v="2090"/>
    <b v="0"/>
    <n v="160"/>
    <b v="1"/>
    <s v="music/indie rock"/>
    <m/>
    <n v="57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x v="2091"/>
    <b v="0"/>
    <n v="246"/>
    <b v="1"/>
    <s v="music/indie rock"/>
    <m/>
    <n v="88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x v="2092"/>
    <b v="0"/>
    <n v="55"/>
    <b v="1"/>
    <s v="music/indie rock"/>
    <m/>
    <n v="110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x v="2093"/>
    <b v="0"/>
    <n v="23"/>
    <b v="1"/>
    <s v="music/indie rock"/>
    <m/>
    <n v="66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x v="2094"/>
    <b v="0"/>
    <n v="72"/>
    <b v="1"/>
    <s v="music/indie rock"/>
    <m/>
    <n v="58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x v="2095"/>
    <b v="0"/>
    <n v="22"/>
    <b v="1"/>
    <s v="music/indie rock"/>
    <m/>
    <n v="113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x v="2096"/>
    <b v="0"/>
    <n v="14"/>
    <b v="1"/>
    <s v="music/indie rock"/>
    <m/>
    <n v="43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x v="2097"/>
    <b v="0"/>
    <n v="38"/>
    <b v="1"/>
    <s v="music/indie rock"/>
    <m/>
    <n v="78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x v="2098"/>
    <b v="0"/>
    <n v="32"/>
    <b v="1"/>
    <s v="music/indie rock"/>
    <m/>
    <n v="188"/>
    <x v="4"/>
    <x v="14"/>
    <x v="2098"/>
    <x v="2097"/>
  </r>
  <r>
    <n v="2099"/>
    <s v="Roosevelt Died."/>
    <s v="Our tour van died, we need help!"/>
    <x v="9"/>
    <x v="1464"/>
    <x v="0"/>
    <s v="US"/>
    <s v="USD"/>
    <x v="2098"/>
    <x v="2099"/>
    <b v="0"/>
    <n v="63"/>
    <b v="1"/>
    <s v="music/indie rock"/>
    <m/>
    <n v="6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x v="2100"/>
    <b v="0"/>
    <n v="27"/>
    <b v="1"/>
    <s v="music/indie rock"/>
    <m/>
    <n v="3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x v="2101"/>
    <b v="0"/>
    <n v="44"/>
    <b v="1"/>
    <s v="music/indie rock"/>
    <m/>
    <n v="5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x v="2102"/>
    <b v="0"/>
    <n v="38"/>
    <b v="1"/>
    <s v="music/indie rock"/>
    <m/>
    <n v="35"/>
    <x v="4"/>
    <x v="14"/>
    <x v="2102"/>
    <x v="2101"/>
  </r>
  <r>
    <n v="2103"/>
    <s v="Matthew Moon's New Album"/>
    <s v="Indie rocker, Matthew Moon, has something to share with you..."/>
    <x v="198"/>
    <x v="1468"/>
    <x v="0"/>
    <s v="US"/>
    <s v="USD"/>
    <x v="2102"/>
    <x v="2103"/>
    <b v="0"/>
    <n v="115"/>
    <b v="1"/>
    <s v="music/indie rock"/>
    <m/>
    <n v="98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x v="2104"/>
    <b v="0"/>
    <n v="37"/>
    <b v="1"/>
    <s v="music/indie rock"/>
    <m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x v="2105"/>
    <b v="0"/>
    <n v="99"/>
    <b v="1"/>
    <s v="music/indie rock"/>
    <m/>
    <n v="5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x v="2106"/>
    <b v="0"/>
    <n v="44"/>
    <b v="1"/>
    <s v="music/indie rock"/>
    <m/>
    <n v="5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x v="2107"/>
    <b v="0"/>
    <n v="58"/>
    <b v="1"/>
    <s v="music/indie rock"/>
    <m/>
    <n v="37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x v="2108"/>
    <b v="0"/>
    <n v="191"/>
    <b v="1"/>
    <s v="music/indie rock"/>
    <m/>
    <n v="89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x v="2109"/>
    <b v="0"/>
    <n v="40"/>
    <b v="1"/>
    <s v="music/indie rock"/>
    <m/>
    <n v="106"/>
    <x v="4"/>
    <x v="14"/>
    <x v="2109"/>
    <x v="2108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x v="2110"/>
    <b v="0"/>
    <n v="38"/>
    <b v="1"/>
    <s v="music/indie rock"/>
    <m/>
    <n v="5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x v="2111"/>
    <b v="0"/>
    <n v="39"/>
    <b v="1"/>
    <s v="music/indie rock"/>
    <m/>
    <n v="54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x v="2112"/>
    <b v="0"/>
    <n v="11"/>
    <b v="1"/>
    <s v="music/indie rock"/>
    <m/>
    <n v="27"/>
    <x v="4"/>
    <x v="14"/>
    <x v="2112"/>
    <x v="2111"/>
  </r>
  <r>
    <n v="2113"/>
    <s v="Summer Underground // Honeycomb LP"/>
    <s v="Help us fund our second full-length album Honeycomb!"/>
    <x v="39"/>
    <x v="1475"/>
    <x v="0"/>
    <s v="US"/>
    <s v="USD"/>
    <x v="2112"/>
    <x v="2113"/>
    <b v="0"/>
    <n v="107"/>
    <b v="1"/>
    <s v="music/indie rock"/>
    <m/>
    <n v="6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x v="2114"/>
    <b v="0"/>
    <n v="147"/>
    <b v="1"/>
    <s v="music/indie rock"/>
    <m/>
    <n v="35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x v="2115"/>
    <b v="0"/>
    <n v="36"/>
    <b v="1"/>
    <s v="music/indie rock"/>
    <m/>
    <n v="94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x v="2116"/>
    <b v="0"/>
    <n v="92"/>
    <b v="1"/>
    <s v="music/indie rock"/>
    <m/>
    <n v="52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x v="2117"/>
    <b v="0"/>
    <n v="35"/>
    <b v="1"/>
    <s v="music/indie rock"/>
    <m/>
    <n v="50"/>
    <x v="4"/>
    <x v="14"/>
    <x v="2117"/>
    <x v="2116"/>
  </r>
  <r>
    <n v="2118"/>
    <s v="PORCHES. vs. THE U.S.A."/>
    <s v="PORCHES.  and Documentarians tour from New York to San Francisco and back."/>
    <x v="28"/>
    <x v="1480"/>
    <x v="0"/>
    <s v="US"/>
    <s v="USD"/>
    <x v="2117"/>
    <x v="2118"/>
    <b v="0"/>
    <n v="17"/>
    <b v="1"/>
    <s v="music/indie rock"/>
    <m/>
    <n v="79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x v="2119"/>
    <b v="0"/>
    <n v="22"/>
    <b v="1"/>
    <s v="music/indie rock"/>
    <m/>
    <n v="91"/>
    <x v="4"/>
    <x v="14"/>
    <x v="2119"/>
    <x v="2118"/>
  </r>
  <r>
    <n v="2120"/>
    <s v="Hearty Har Full Length Album"/>
    <s v="&lt;3_x000a_Coming in from outer space. Help Hearty Har record their 1st album!!"/>
    <x v="6"/>
    <x v="1481"/>
    <x v="0"/>
    <s v="US"/>
    <s v="USD"/>
    <x v="2119"/>
    <x v="2120"/>
    <b v="0"/>
    <n v="69"/>
    <b v="1"/>
    <s v="music/indie rock"/>
    <m/>
    <n v="116"/>
    <x v="4"/>
    <x v="14"/>
    <x v="2120"/>
    <x v="2119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x v="2121"/>
    <b v="0"/>
    <n v="10"/>
    <b v="0"/>
    <s v="games/video games"/>
    <m/>
    <n v="28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x v="2122"/>
    <b v="0"/>
    <n v="3"/>
    <b v="0"/>
    <s v="games/video games"/>
    <m/>
    <n v="10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x v="2123"/>
    <b v="0"/>
    <n v="5"/>
    <b v="0"/>
    <s v="games/video games"/>
    <m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x v="2124"/>
    <b v="0"/>
    <n v="5"/>
    <b v="0"/>
    <s v="games/video games"/>
    <m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x v="2125"/>
    <b v="0"/>
    <n v="27"/>
    <b v="0"/>
    <s v="games/video games"/>
    <m/>
    <n v="31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x v="2126"/>
    <b v="0"/>
    <n v="2"/>
    <b v="0"/>
    <s v="games/video games"/>
    <m/>
    <n v="5"/>
    <x v="6"/>
    <x v="17"/>
    <x v="2126"/>
    <x v="2125"/>
  </r>
  <r>
    <n v="2127"/>
    <s v="Three Monkeys - Part 1: Into the Abyss"/>
    <s v="Three Monkeys is an audio adventure game for PC."/>
    <x v="89"/>
    <x v="1484"/>
    <x v="2"/>
    <s v="GB"/>
    <s v="GBP"/>
    <x v="2126"/>
    <x v="2127"/>
    <b v="0"/>
    <n v="236"/>
    <b v="0"/>
    <s v="games/video games"/>
    <m/>
    <n v="3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x v="2128"/>
    <b v="0"/>
    <n v="1"/>
    <b v="0"/>
    <s v="games/video games"/>
    <m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x v="2129"/>
    <b v="0"/>
    <n v="12"/>
    <b v="0"/>
    <s v="games/video games"/>
    <m/>
    <n v="19"/>
    <x v="6"/>
    <x v="17"/>
    <x v="2129"/>
    <x v="2128"/>
  </r>
  <r>
    <n v="2130"/>
    <s v="Wondrous Adventures: A Kid's Game"/>
    <s v="You are the hero tasked to save your home from the villainous Sanword."/>
    <x v="247"/>
    <x v="1079"/>
    <x v="2"/>
    <s v="US"/>
    <s v="USD"/>
    <x v="2129"/>
    <x v="2130"/>
    <b v="0"/>
    <n v="4"/>
    <b v="0"/>
    <s v="games/video games"/>
    <m/>
    <n v="21"/>
    <x v="6"/>
    <x v="17"/>
    <x v="2130"/>
    <x v="2129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x v="2131"/>
    <b v="0"/>
    <n v="3"/>
    <b v="0"/>
    <s v="games/video games"/>
    <m/>
    <n v="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x v="2132"/>
    <b v="0"/>
    <n v="99"/>
    <b v="0"/>
    <s v="games/video games"/>
    <m/>
    <n v="21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x v="2133"/>
    <b v="0"/>
    <n v="3"/>
    <b v="0"/>
    <s v="games/video games"/>
    <m/>
    <n v="5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x v="2134"/>
    <b v="0"/>
    <n v="3"/>
    <b v="0"/>
    <s v="games/video games"/>
    <m/>
    <n v="3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x v="2135"/>
    <b v="0"/>
    <n v="22"/>
    <b v="0"/>
    <s v="games/video games"/>
    <m/>
    <n v="21"/>
    <x v="6"/>
    <x v="17"/>
    <x v="2135"/>
    <x v="2134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x v="2136"/>
    <b v="0"/>
    <n v="4"/>
    <b v="0"/>
    <s v="games/video games"/>
    <m/>
    <n v="11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x v="2137"/>
    <b v="0"/>
    <n v="534"/>
    <b v="0"/>
    <s v="games/video games"/>
    <m/>
    <n v="26"/>
    <x v="6"/>
    <x v="17"/>
    <x v="2137"/>
    <x v="2136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x v="2138"/>
    <b v="0"/>
    <n v="12"/>
    <b v="0"/>
    <s v="games/video games"/>
    <m/>
    <n v="10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x v="2139"/>
    <b v="0"/>
    <n v="56"/>
    <b v="0"/>
    <s v="games/video games"/>
    <m/>
    <n v="29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x v="2140"/>
    <b v="0"/>
    <n v="11"/>
    <b v="0"/>
    <s v="games/video games"/>
    <m/>
    <n v="50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x v="2141"/>
    <b v="0"/>
    <n v="0"/>
    <b v="0"/>
    <s v="games/video games"/>
    <m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x v="2142"/>
    <b v="0"/>
    <n v="12"/>
    <b v="0"/>
    <s v="games/video games"/>
    <m/>
    <n v="50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x v="2143"/>
    <b v="0"/>
    <n v="5"/>
    <b v="0"/>
    <s v="games/video games"/>
    <m/>
    <n v="45"/>
    <x v="6"/>
    <x v="17"/>
    <x v="2143"/>
    <x v="2142"/>
  </r>
  <r>
    <n v="2144"/>
    <s v="Project Starborn"/>
    <s v="A thousand community-built sandbox games (and more!) with a fully-customizable game engine."/>
    <x v="322"/>
    <x v="1493"/>
    <x v="2"/>
    <s v="US"/>
    <s v="USD"/>
    <x v="2143"/>
    <x v="2144"/>
    <b v="0"/>
    <n v="24"/>
    <b v="0"/>
    <s v="games/video games"/>
    <m/>
    <n v="25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x v="2145"/>
    <b v="0"/>
    <n v="89"/>
    <b v="0"/>
    <s v="games/video games"/>
    <m/>
    <n v="51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x v="2146"/>
    <b v="0"/>
    <n v="1"/>
    <b v="0"/>
    <s v="games/video games"/>
    <m/>
    <n v="1"/>
    <x v="6"/>
    <x v="17"/>
    <x v="2146"/>
    <x v="2145"/>
  </r>
  <r>
    <n v="2147"/>
    <s v="Johnny Rocketfingers 3"/>
    <s v="A Point and Click Adventure on Steroids."/>
    <x v="303"/>
    <x v="1495"/>
    <x v="2"/>
    <s v="US"/>
    <s v="USD"/>
    <x v="2146"/>
    <x v="2147"/>
    <b v="0"/>
    <n v="55"/>
    <b v="0"/>
    <s v="games/video games"/>
    <m/>
    <n v="49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x v="2148"/>
    <b v="0"/>
    <n v="2"/>
    <b v="0"/>
    <s v="games/video games"/>
    <m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x v="2149"/>
    <b v="0"/>
    <n v="0"/>
    <b v="0"/>
    <s v="games/video games"/>
    <m/>
    <e v="#DIV/0!"/>
    <x v="6"/>
    <x v="17"/>
    <x v="2149"/>
    <x v="2148"/>
  </r>
  <r>
    <n v="2150"/>
    <s v="The Unknown Door"/>
    <s v="A pixel styled open world detective game."/>
    <x v="63"/>
    <x v="1496"/>
    <x v="2"/>
    <s v="NO"/>
    <s v="NOK"/>
    <x v="2149"/>
    <x v="2150"/>
    <b v="0"/>
    <n v="4"/>
    <b v="0"/>
    <s v="games/video games"/>
    <m/>
    <n v="101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x v="2151"/>
    <b v="0"/>
    <n v="6"/>
    <b v="0"/>
    <s v="games/video games"/>
    <m/>
    <n v="19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x v="2152"/>
    <b v="0"/>
    <n v="4"/>
    <b v="0"/>
    <s v="games/video games"/>
    <m/>
    <n v="12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x v="2153"/>
    <b v="0"/>
    <n v="4"/>
    <b v="0"/>
    <s v="games/video games"/>
    <m/>
    <n v="8"/>
    <x v="6"/>
    <x v="17"/>
    <x v="2153"/>
    <x v="2152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x v="2154"/>
    <b v="0"/>
    <n v="2"/>
    <b v="0"/>
    <s v="games/video games"/>
    <m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x v="2155"/>
    <b v="0"/>
    <n v="5"/>
    <b v="0"/>
    <s v="games/video games"/>
    <m/>
    <n v="23"/>
    <x v="6"/>
    <x v="17"/>
    <x v="2155"/>
    <x v="2154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x v="2156"/>
    <b v="0"/>
    <n v="83"/>
    <b v="0"/>
    <s v="games/video games"/>
    <m/>
    <n v="17"/>
    <x v="6"/>
    <x v="17"/>
    <x v="2156"/>
    <x v="2155"/>
  </r>
  <r>
    <n v="2157"/>
    <s v="Nin"/>
    <s v="Gamers and 90's fans unite in this small tale of epic proportions!"/>
    <x v="96"/>
    <x v="1499"/>
    <x v="2"/>
    <s v="US"/>
    <s v="USD"/>
    <x v="2156"/>
    <x v="2157"/>
    <b v="0"/>
    <n v="57"/>
    <b v="0"/>
    <s v="games/video games"/>
    <m/>
    <n v="370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x v="2158"/>
    <b v="0"/>
    <n v="311"/>
    <b v="0"/>
    <s v="games/video games"/>
    <m/>
    <n v="63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x v="2159"/>
    <b v="0"/>
    <n v="2"/>
    <b v="0"/>
    <s v="games/video games"/>
    <m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x v="2160"/>
    <b v="0"/>
    <n v="16"/>
    <b v="0"/>
    <s v="games/video games"/>
    <m/>
    <n v="5"/>
    <x v="6"/>
    <x v="17"/>
    <x v="2160"/>
    <x v="2159"/>
  </r>
  <r>
    <n v="2161"/>
    <s v="CallMeGhost DEBUT ALBUM preorder!"/>
    <s v="We're trying to fund hard copies of our debut album!"/>
    <x v="44"/>
    <x v="1501"/>
    <x v="0"/>
    <s v="US"/>
    <s v="USD"/>
    <x v="2160"/>
    <x v="2161"/>
    <b v="0"/>
    <n v="13"/>
    <b v="1"/>
    <s v="music/rock"/>
    <m/>
    <n v="35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x v="2162"/>
    <b v="0"/>
    <n v="58"/>
    <b v="1"/>
    <s v="music/rock"/>
    <m/>
    <n v="87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x v="2163"/>
    <b v="0"/>
    <n v="44"/>
    <b v="1"/>
    <s v="music/rock"/>
    <m/>
    <n v="75"/>
    <x v="4"/>
    <x v="11"/>
    <x v="2163"/>
    <x v="2162"/>
  </r>
  <r>
    <n v="2164"/>
    <s v="Rosaline debut record"/>
    <s v="South Florida roots country/rock outfit's long awaited debut record"/>
    <x v="62"/>
    <x v="1504"/>
    <x v="0"/>
    <s v="US"/>
    <s v="USD"/>
    <x v="2163"/>
    <x v="2164"/>
    <b v="0"/>
    <n v="83"/>
    <b v="1"/>
    <s v="music/rock"/>
    <m/>
    <n v="68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x v="2165"/>
    <b v="0"/>
    <n v="117"/>
    <b v="1"/>
    <s v="music/rock"/>
    <m/>
    <n v="29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x v="2166"/>
    <b v="0"/>
    <n v="32"/>
    <b v="1"/>
    <s v="music/rock"/>
    <m/>
    <n v="91"/>
    <x v="4"/>
    <x v="11"/>
    <x v="2166"/>
    <x v="2165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x v="2167"/>
    <b v="0"/>
    <n v="8"/>
    <b v="1"/>
    <s v="music/rock"/>
    <m/>
    <n v="22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x v="2168"/>
    <b v="0"/>
    <n v="340"/>
    <b v="1"/>
    <s v="music/rock"/>
    <m/>
    <n v="64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x v="2169"/>
    <b v="0"/>
    <n v="7"/>
    <b v="1"/>
    <s v="music/rock"/>
    <m/>
    <n v="21"/>
    <x v="4"/>
    <x v="11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x v="2170"/>
    <b v="0"/>
    <n v="19"/>
    <b v="1"/>
    <s v="music/rock"/>
    <m/>
    <n v="33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x v="2171"/>
    <b v="0"/>
    <n v="47"/>
    <b v="1"/>
    <s v="music/rock"/>
    <m/>
    <n v="90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x v="2172"/>
    <b v="0"/>
    <n v="13"/>
    <b v="1"/>
    <s v="music/rock"/>
    <m/>
    <n v="7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x v="2173"/>
    <b v="0"/>
    <n v="90"/>
    <b v="1"/>
    <s v="music/rock"/>
    <m/>
    <n v="59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x v="2174"/>
    <b v="0"/>
    <n v="63"/>
    <b v="1"/>
    <s v="music/rock"/>
    <m/>
    <n v="6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x v="2175"/>
    <b v="0"/>
    <n v="26"/>
    <b v="1"/>
    <s v="music/rock"/>
    <m/>
    <n v="6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x v="2176"/>
    <b v="0"/>
    <n v="71"/>
    <b v="1"/>
    <s v="music/rock"/>
    <m/>
    <n v="88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x v="2177"/>
    <b v="0"/>
    <n v="38"/>
    <b v="1"/>
    <s v="music/rock"/>
    <m/>
    <n v="6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x v="2178"/>
    <b v="0"/>
    <n v="859"/>
    <b v="1"/>
    <s v="music/rock"/>
    <m/>
    <n v="40"/>
    <x v="4"/>
    <x v="11"/>
    <x v="2178"/>
    <x v="2177"/>
  </r>
  <r>
    <n v="2179"/>
    <s v="Woodhouse EP"/>
    <s v="Woodhouse is making an EP!  If you are a fan of whiskey and loud guitars, contribute to the cause!"/>
    <x v="28"/>
    <x v="1516"/>
    <x v="0"/>
    <s v="US"/>
    <s v="USD"/>
    <x v="2178"/>
    <x v="2179"/>
    <b v="0"/>
    <n v="21"/>
    <b v="1"/>
    <s v="music/rock"/>
    <m/>
    <n v="76"/>
    <x v="4"/>
    <x v="11"/>
    <x v="2179"/>
    <x v="2178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x v="2180"/>
    <b v="0"/>
    <n v="78"/>
    <b v="1"/>
    <s v="music/rock"/>
    <m/>
    <n v="6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x v="2181"/>
    <b v="0"/>
    <n v="53"/>
    <b v="1"/>
    <s v="games/tabletop games"/>
    <m/>
    <n v="57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x v="2182"/>
    <b v="0"/>
    <n v="356"/>
    <b v="1"/>
    <s v="games/tabletop games"/>
    <m/>
    <n v="44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x v="2183"/>
    <b v="0"/>
    <n v="279"/>
    <b v="1"/>
    <s v="games/tabletop games"/>
    <m/>
    <n v="31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x v="2184"/>
    <b v="1"/>
    <n v="266"/>
    <b v="1"/>
    <s v="games/tabletop games"/>
    <m/>
    <n v="107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x v="2185"/>
    <b v="0"/>
    <n v="623"/>
    <b v="1"/>
    <s v="games/tabletop games"/>
    <m/>
    <n v="149"/>
    <x v="6"/>
    <x v="32"/>
    <x v="2185"/>
    <x v="2184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x v="2186"/>
    <b v="0"/>
    <n v="392"/>
    <b v="1"/>
    <s v="games/tabletop games"/>
    <m/>
    <n v="55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x v="2187"/>
    <b v="1"/>
    <n v="3562"/>
    <b v="1"/>
    <s v="games/tabletop games"/>
    <m/>
    <n v="56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x v="2188"/>
    <b v="0"/>
    <n v="514"/>
    <b v="1"/>
    <s v="games/tabletop games"/>
    <m/>
    <n v="44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x v="2189"/>
    <b v="0"/>
    <n v="88"/>
    <b v="1"/>
    <s v="games/tabletop games"/>
    <m/>
    <n v="68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x v="2190"/>
    <b v="0"/>
    <n v="537"/>
    <b v="1"/>
    <s v="games/tabletop games"/>
    <m/>
    <n v="65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x v="2191"/>
    <b v="0"/>
    <n v="25"/>
    <b v="1"/>
    <s v="games/tabletop games"/>
    <m/>
    <n v="35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x v="2192"/>
    <b v="0"/>
    <n v="3238"/>
    <b v="1"/>
    <s v="games/tabletop games"/>
    <m/>
    <n v="40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x v="2193"/>
    <b v="0"/>
    <n v="897"/>
    <b v="1"/>
    <s v="games/tabletop games"/>
    <m/>
    <n v="75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x v="2194"/>
    <b v="0"/>
    <n v="878"/>
    <b v="1"/>
    <s v="games/tabletop games"/>
    <m/>
    <n v="61"/>
    <x v="6"/>
    <x v="32"/>
    <x v="2194"/>
    <x v="2193"/>
  </r>
  <r>
    <n v="2195"/>
    <s v="Purgatoria: City of Angels"/>
    <s v="A gritty, noir tabletop RPG with a fast-paced combo-based battle system."/>
    <x v="210"/>
    <x v="968"/>
    <x v="0"/>
    <s v="US"/>
    <s v="USD"/>
    <x v="2194"/>
    <x v="2195"/>
    <b v="0"/>
    <n v="115"/>
    <b v="1"/>
    <s v="games/tabletop games"/>
    <m/>
    <n v="48"/>
    <x v="6"/>
    <x v="32"/>
    <x v="2195"/>
    <x v="2194"/>
  </r>
  <r>
    <n v="2196"/>
    <s v="LACORSA Grand Prix Game (relaunch)"/>
    <s v="Race your friends in style with this classic Grand Prix game."/>
    <x v="32"/>
    <x v="1532"/>
    <x v="0"/>
    <s v="US"/>
    <s v="USD"/>
    <x v="2195"/>
    <x v="2196"/>
    <b v="0"/>
    <n v="234"/>
    <b v="1"/>
    <s v="games/tabletop games"/>
    <m/>
    <n v="68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x v="2197"/>
    <b v="0"/>
    <n v="4330"/>
    <b v="1"/>
    <s v="games/tabletop games"/>
    <m/>
    <n v="65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x v="2198"/>
    <b v="0"/>
    <n v="651"/>
    <b v="1"/>
    <s v="games/tabletop games"/>
    <m/>
    <n v="81"/>
    <x v="6"/>
    <x v="32"/>
    <x v="2198"/>
    <x v="2197"/>
  </r>
  <r>
    <n v="2199"/>
    <s v="Decadolo. Flip it!"/>
    <s v="A new strategic board game designed to flip out your opponent."/>
    <x v="7"/>
    <x v="1535"/>
    <x v="0"/>
    <s v="IE"/>
    <s v="EUR"/>
    <x v="2198"/>
    <x v="2199"/>
    <b v="1"/>
    <n v="251"/>
    <b v="1"/>
    <s v="games/tabletop games"/>
    <m/>
    <n v="52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x v="2200"/>
    <b v="0"/>
    <n v="263"/>
    <b v="1"/>
    <s v="games/tabletop games"/>
    <m/>
    <n v="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x v="2201"/>
    <b v="0"/>
    <n v="28"/>
    <b v="1"/>
    <s v="music/electronic music"/>
    <m/>
    <n v="15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x v="2202"/>
    <b v="0"/>
    <n v="721"/>
    <b v="1"/>
    <s v="music/electronic music"/>
    <m/>
    <n v="39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x v="2203"/>
    <b v="0"/>
    <n v="50"/>
    <b v="1"/>
    <s v="music/electronic music"/>
    <m/>
    <n v="43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x v="2204"/>
    <b v="0"/>
    <n v="73"/>
    <b v="1"/>
    <s v="music/electronic music"/>
    <m/>
    <n v="2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x v="2205"/>
    <b v="0"/>
    <n v="27"/>
    <b v="1"/>
    <s v="music/electronic music"/>
    <m/>
    <n v="4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x v="2206"/>
    <b v="0"/>
    <n v="34"/>
    <b v="1"/>
    <s v="music/electronic music"/>
    <m/>
    <n v="33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x v="2207"/>
    <b v="0"/>
    <n v="7"/>
    <b v="1"/>
    <s v="music/electronic music"/>
    <m/>
    <n v="285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x v="2208"/>
    <b v="0"/>
    <n v="24"/>
    <b v="1"/>
    <s v="music/electronic music"/>
    <m/>
    <n v="42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x v="2209"/>
    <b v="0"/>
    <n v="15"/>
    <b v="1"/>
    <s v="music/electronic music"/>
    <m/>
    <n v="50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x v="2210"/>
    <b v="0"/>
    <n v="72"/>
    <b v="1"/>
    <s v="music/electronic music"/>
    <m/>
    <n v="61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x v="2211"/>
    <b v="0"/>
    <n v="120"/>
    <b v="1"/>
    <s v="music/electronic music"/>
    <m/>
    <n v="4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x v="2212"/>
    <b v="0"/>
    <n v="123"/>
    <b v="1"/>
    <s v="music/electronic music"/>
    <m/>
    <n v="5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x v="2213"/>
    <b v="0"/>
    <n v="1"/>
    <b v="1"/>
    <s v="music/electronic music"/>
    <m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x v="2214"/>
    <b v="0"/>
    <n v="24"/>
    <b v="1"/>
    <s v="music/electronic music"/>
    <m/>
    <n v="73"/>
    <x v="4"/>
    <x v="15"/>
    <x v="2214"/>
    <x v="2213"/>
  </r>
  <r>
    <n v="2215"/>
    <s v="&quot;Something to See, Not to Say&quot; - Anemometer's First EP Album"/>
    <s v="Ambient Electro Grind-fest!"/>
    <x v="131"/>
    <x v="1548"/>
    <x v="0"/>
    <s v="US"/>
    <s v="USD"/>
    <x v="2214"/>
    <x v="2215"/>
    <b v="0"/>
    <n v="33"/>
    <b v="1"/>
    <s v="music/electronic music"/>
    <m/>
    <n v="2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x v="2216"/>
    <b v="0"/>
    <n v="14"/>
    <b v="1"/>
    <s v="music/electronic music"/>
    <m/>
    <n v="2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x v="2217"/>
    <b v="0"/>
    <n v="9"/>
    <b v="1"/>
    <s v="music/electronic music"/>
    <m/>
    <n v="47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x v="2218"/>
    <b v="0"/>
    <n v="76"/>
    <b v="1"/>
    <s v="music/electronic music"/>
    <m/>
    <n v="32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x v="2219"/>
    <b v="0"/>
    <n v="19"/>
    <b v="1"/>
    <s v="music/electronic music"/>
    <m/>
    <n v="53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x v="2220"/>
    <b v="0"/>
    <n v="69"/>
    <b v="1"/>
    <s v="music/electronic music"/>
    <m/>
    <n v="51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x v="2221"/>
    <b v="0"/>
    <n v="218"/>
    <b v="1"/>
    <s v="games/tabletop games"/>
    <m/>
    <n v="3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x v="2222"/>
    <b v="0"/>
    <n v="30"/>
    <b v="1"/>
    <s v="games/tabletop games"/>
    <m/>
    <n v="27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x v="2223"/>
    <b v="0"/>
    <n v="100"/>
    <b v="1"/>
    <s v="games/tabletop games"/>
    <m/>
    <n v="206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x v="2224"/>
    <b v="0"/>
    <n v="296"/>
    <b v="1"/>
    <s v="games/tabletop games"/>
    <m/>
    <n v="8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x v="2225"/>
    <b v="0"/>
    <n v="1204"/>
    <b v="1"/>
    <s v="games/tabletop games"/>
    <m/>
    <n v="164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x v="2226"/>
    <b v="0"/>
    <n v="321"/>
    <b v="1"/>
    <s v="games/tabletop games"/>
    <m/>
    <n v="60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x v="2227"/>
    <b v="0"/>
    <n v="301"/>
    <b v="1"/>
    <s v="games/tabletop games"/>
    <m/>
    <n v="6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x v="2228"/>
    <b v="0"/>
    <n v="144"/>
    <b v="1"/>
    <s v="games/tabletop games"/>
    <m/>
    <n v="8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x v="2229"/>
    <b v="0"/>
    <n v="539"/>
    <b v="1"/>
    <s v="games/tabletop games"/>
    <m/>
    <n v="2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x v="2230"/>
    <b v="0"/>
    <n v="498"/>
    <b v="1"/>
    <s v="games/tabletop games"/>
    <m/>
    <n v="21"/>
    <x v="6"/>
    <x v="32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x v="2231"/>
    <b v="0"/>
    <n v="1113"/>
    <b v="1"/>
    <s v="games/tabletop games"/>
    <m/>
    <n v="27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x v="2232"/>
    <b v="0"/>
    <n v="988"/>
    <b v="1"/>
    <s v="games/tabletop games"/>
    <m/>
    <n v="25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x v="2233"/>
    <b v="0"/>
    <n v="391"/>
    <b v="1"/>
    <s v="games/tabletop games"/>
    <m/>
    <n v="2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x v="2234"/>
    <b v="0"/>
    <n v="28"/>
    <b v="1"/>
    <s v="games/tabletop games"/>
    <m/>
    <n v="41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x v="2235"/>
    <b v="0"/>
    <n v="147"/>
    <b v="1"/>
    <s v="games/tabletop games"/>
    <m/>
    <n v="13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x v="2236"/>
    <b v="0"/>
    <n v="680"/>
    <b v="1"/>
    <s v="games/tabletop games"/>
    <m/>
    <n v="22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x v="2237"/>
    <b v="0"/>
    <n v="983"/>
    <b v="1"/>
    <s v="games/tabletop games"/>
    <m/>
    <n v="64"/>
    <x v="6"/>
    <x v="32"/>
    <x v="2237"/>
    <x v="2236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x v="2238"/>
    <b v="0"/>
    <n v="79"/>
    <b v="1"/>
    <s v="games/tabletop games"/>
    <m/>
    <n v="69"/>
    <x v="6"/>
    <x v="32"/>
    <x v="2238"/>
    <x v="2237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x v="2239"/>
    <b v="0"/>
    <n v="426"/>
    <b v="1"/>
    <s v="games/tabletop games"/>
    <m/>
    <n v="75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x v="2240"/>
    <b v="0"/>
    <n v="96"/>
    <b v="1"/>
    <s v="games/tabletop games"/>
    <m/>
    <n v="140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x v="2241"/>
    <b v="0"/>
    <n v="163"/>
    <b v="1"/>
    <s v="games/tabletop games"/>
    <m/>
    <n v="49"/>
    <x v="6"/>
    <x v="32"/>
    <x v="2241"/>
    <x v="2240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x v="2242"/>
    <b v="0"/>
    <n v="2525"/>
    <b v="1"/>
    <s v="games/tabletop games"/>
    <m/>
    <n v="53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x v="2243"/>
    <b v="0"/>
    <n v="2035"/>
    <b v="1"/>
    <s v="games/tabletop games"/>
    <m/>
    <n v="4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x v="2244"/>
    <b v="0"/>
    <n v="290"/>
    <b v="1"/>
    <s v="games/tabletop games"/>
    <m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x v="2245"/>
    <b v="0"/>
    <n v="1980"/>
    <b v="1"/>
    <s v="games/tabletop games"/>
    <m/>
    <n v="5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x v="2246"/>
    <b v="0"/>
    <n v="57"/>
    <b v="1"/>
    <s v="games/tabletop games"/>
    <m/>
    <n v="43"/>
    <x v="6"/>
    <x v="32"/>
    <x v="2246"/>
    <x v="2245"/>
  </r>
  <r>
    <n v="2247"/>
    <s v="Foragers"/>
    <s v="Take on the role of an ancient forager in this fun strategy game from the designer of Biblios."/>
    <x v="17"/>
    <x v="1577"/>
    <x v="0"/>
    <s v="US"/>
    <s v="USD"/>
    <x v="2246"/>
    <x v="2247"/>
    <b v="0"/>
    <n v="380"/>
    <b v="1"/>
    <s v="games/tabletop games"/>
    <m/>
    <n v="50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x v="2248"/>
    <b v="0"/>
    <n v="128"/>
    <b v="1"/>
    <s v="games/tabletop games"/>
    <m/>
    <n v="58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x v="2249"/>
    <b v="0"/>
    <n v="180"/>
    <b v="1"/>
    <s v="games/tabletop games"/>
    <m/>
    <n v="3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x v="2250"/>
    <b v="0"/>
    <n v="571"/>
    <b v="1"/>
    <s v="games/tabletop games"/>
    <m/>
    <n v="426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x v="2251"/>
    <b v="0"/>
    <n v="480"/>
    <b v="1"/>
    <s v="games/tabletop games"/>
    <m/>
    <n v="23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x v="2252"/>
    <b v="0"/>
    <n v="249"/>
    <b v="1"/>
    <s v="games/tabletop games"/>
    <m/>
    <n v="98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x v="2253"/>
    <b v="0"/>
    <n v="84"/>
    <b v="1"/>
    <s v="games/tabletop games"/>
    <m/>
    <n v="107"/>
    <x v="6"/>
    <x v="32"/>
    <x v="2253"/>
    <x v="2252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x v="2254"/>
    <b v="0"/>
    <n v="197"/>
    <b v="1"/>
    <s v="games/tabletop games"/>
    <m/>
    <n v="11"/>
    <x v="6"/>
    <x v="32"/>
    <x v="2254"/>
    <x v="2253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x v="2255"/>
    <b v="0"/>
    <n v="271"/>
    <b v="1"/>
    <s v="games/tabletop games"/>
    <m/>
    <n v="41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x v="2256"/>
    <b v="0"/>
    <n v="50"/>
    <b v="1"/>
    <s v="games/tabletop games"/>
    <m/>
    <n v="21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x v="2257"/>
    <b v="0"/>
    <n v="169"/>
    <b v="1"/>
    <s v="games/tabletop games"/>
    <m/>
    <n v="94"/>
    <x v="6"/>
    <x v="32"/>
    <x v="2257"/>
    <x v="2256"/>
  </r>
  <r>
    <n v="2258"/>
    <s v="A Sundered World"/>
    <s v="A Dungeon World campaign setting that takes place after the end of the worlds."/>
    <x v="41"/>
    <x v="1588"/>
    <x v="0"/>
    <s v="US"/>
    <s v="USD"/>
    <x v="2257"/>
    <x v="2258"/>
    <b v="0"/>
    <n v="205"/>
    <b v="1"/>
    <s v="games/tabletop games"/>
    <m/>
    <n v="15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x v="2259"/>
    <b v="0"/>
    <n v="206"/>
    <b v="1"/>
    <s v="games/tabletop games"/>
    <m/>
    <n v="90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x v="2260"/>
    <b v="0"/>
    <n v="84"/>
    <b v="1"/>
    <s v="games/tabletop games"/>
    <m/>
    <n v="97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x v="2261"/>
    <b v="0"/>
    <n v="210"/>
    <b v="1"/>
    <s v="games/tabletop games"/>
    <m/>
    <n v="37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x v="2262"/>
    <b v="0"/>
    <n v="181"/>
    <b v="1"/>
    <s v="games/tabletop games"/>
    <m/>
    <n v="2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x v="2263"/>
    <b v="0"/>
    <n v="60"/>
    <b v="1"/>
    <s v="games/tabletop games"/>
    <m/>
    <n v="14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x v="2264"/>
    <b v="0"/>
    <n v="445"/>
    <b v="1"/>
    <s v="games/tabletop games"/>
    <m/>
    <n v="24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x v="2265"/>
    <b v="0"/>
    <n v="17"/>
    <b v="1"/>
    <s v="games/tabletop games"/>
    <m/>
    <n v="35"/>
    <x v="6"/>
    <x v="32"/>
    <x v="2265"/>
    <x v="2264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x v="2266"/>
    <b v="0"/>
    <n v="194"/>
    <b v="1"/>
    <s v="games/tabletop games"/>
    <m/>
    <n v="2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x v="2267"/>
    <b v="0"/>
    <n v="404"/>
    <b v="1"/>
    <s v="games/tabletop games"/>
    <m/>
    <n v="18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x v="2268"/>
    <b v="0"/>
    <n v="194"/>
    <b v="1"/>
    <s v="games/tabletop games"/>
    <m/>
    <n v="148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x v="2269"/>
    <b v="0"/>
    <n v="902"/>
    <b v="1"/>
    <s v="games/tabletop games"/>
    <m/>
    <n v="49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x v="2270"/>
    <b v="0"/>
    <n v="1670"/>
    <b v="1"/>
    <s v="games/tabletop games"/>
    <m/>
    <n v="107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x v="2271"/>
    <b v="0"/>
    <n v="1328"/>
    <b v="1"/>
    <s v="games/tabletop games"/>
    <m/>
    <n v="42"/>
    <x v="6"/>
    <x v="32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x v="2272"/>
    <b v="0"/>
    <n v="944"/>
    <b v="1"/>
    <s v="games/tabletop games"/>
    <m/>
    <n v="14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x v="2273"/>
    <b v="0"/>
    <n v="147"/>
    <b v="1"/>
    <s v="games/tabletop games"/>
    <m/>
    <n v="3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x v="2274"/>
    <b v="0"/>
    <n v="99"/>
    <b v="1"/>
    <s v="games/tabletop games"/>
    <m/>
    <n v="30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x v="2275"/>
    <b v="0"/>
    <n v="79"/>
    <b v="1"/>
    <s v="games/tabletop games"/>
    <m/>
    <n v="3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x v="2276"/>
    <b v="0"/>
    <n v="75"/>
    <b v="1"/>
    <s v="games/tabletop games"/>
    <m/>
    <n v="64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x v="2277"/>
    <b v="0"/>
    <n v="207"/>
    <b v="1"/>
    <s v="games/tabletop games"/>
    <m/>
    <n v="57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x v="2278"/>
    <b v="0"/>
    <n v="102"/>
    <b v="1"/>
    <s v="games/tabletop games"/>
    <m/>
    <n v="53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x v="2279"/>
    <b v="0"/>
    <n v="32"/>
    <b v="1"/>
    <s v="games/tabletop games"/>
    <m/>
    <n v="48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x v="2280"/>
    <b v="0"/>
    <n v="480"/>
    <b v="1"/>
    <s v="games/tabletop games"/>
    <m/>
    <n v="82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x v="2281"/>
    <b v="0"/>
    <n v="11"/>
    <b v="1"/>
    <s v="music/rock"/>
    <m/>
    <n v="50"/>
    <x v="4"/>
    <x v="11"/>
    <x v="2281"/>
    <x v="2280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x v="2282"/>
    <b v="0"/>
    <n v="12"/>
    <b v="1"/>
    <s v="music/rock"/>
    <m/>
    <n v="115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x v="2283"/>
    <b v="0"/>
    <n v="48"/>
    <b v="1"/>
    <s v="music/rock"/>
    <m/>
    <n v="63"/>
    <x v="4"/>
    <x v="11"/>
    <x v="2283"/>
    <x v="2282"/>
  </r>
  <r>
    <n v="2284"/>
    <s v="Make a record, write a song, take the Vinyl Skyway. "/>
    <s v="The Vinyl Skyway reunite to make a third album. "/>
    <x v="12"/>
    <x v="1614"/>
    <x v="0"/>
    <s v="US"/>
    <s v="USD"/>
    <x v="2283"/>
    <x v="2284"/>
    <b v="0"/>
    <n v="59"/>
    <b v="1"/>
    <s v="music/rock"/>
    <m/>
    <n v="108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x v="2285"/>
    <b v="0"/>
    <n v="79"/>
    <b v="1"/>
    <s v="music/rock"/>
    <m/>
    <n v="46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x v="2286"/>
    <b v="0"/>
    <n v="14"/>
    <b v="1"/>
    <s v="music/rock"/>
    <m/>
    <n v="107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x v="2287"/>
    <b v="0"/>
    <n v="106"/>
    <b v="1"/>
    <s v="music/rock"/>
    <m/>
    <n v="50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x v="2288"/>
    <b v="0"/>
    <n v="25"/>
    <b v="1"/>
    <s v="music/rock"/>
    <m/>
    <n v="40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x v="2289"/>
    <b v="0"/>
    <n v="25"/>
    <b v="1"/>
    <s v="music/rock"/>
    <m/>
    <n v="6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x v="2290"/>
    <b v="0"/>
    <n v="29"/>
    <b v="1"/>
    <s v="music/rock"/>
    <m/>
    <n v="5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x v="2291"/>
    <b v="0"/>
    <n v="43"/>
    <b v="1"/>
    <s v="music/rock"/>
    <m/>
    <n v="100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x v="2292"/>
    <b v="0"/>
    <n v="46"/>
    <b v="1"/>
    <s v="music/rock"/>
    <m/>
    <n v="46"/>
    <x v="4"/>
    <x v="11"/>
    <x v="2292"/>
    <x v="2291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x v="2293"/>
    <b v="0"/>
    <n v="27"/>
    <b v="1"/>
    <s v="music/rock"/>
    <m/>
    <n v="34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x v="2294"/>
    <b v="0"/>
    <n v="112"/>
    <b v="1"/>
    <s v="music/rock"/>
    <m/>
    <n v="65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x v="2295"/>
    <b v="0"/>
    <n v="34"/>
    <b v="1"/>
    <s v="music/rock"/>
    <m/>
    <n v="4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x v="2296"/>
    <b v="0"/>
    <n v="145"/>
    <b v="1"/>
    <s v="music/rock"/>
    <m/>
    <n v="71"/>
    <x v="4"/>
    <x v="11"/>
    <x v="2296"/>
    <x v="2295"/>
  </r>
  <r>
    <n v="2297"/>
    <s v="Company Company: Debut EP"/>
    <s v="New Jersey Alternative Rock band COCO needs YOUR help self-releasing debut EP!"/>
    <x v="28"/>
    <x v="1626"/>
    <x v="0"/>
    <s v="US"/>
    <s v="USD"/>
    <x v="2296"/>
    <x v="2297"/>
    <b v="0"/>
    <n v="19"/>
    <b v="1"/>
    <s v="music/rock"/>
    <m/>
    <n v="52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x v="2298"/>
    <b v="0"/>
    <n v="288"/>
    <b v="1"/>
    <s v="music/rock"/>
    <m/>
    <n v="10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x v="2299"/>
    <b v="0"/>
    <n v="14"/>
    <b v="1"/>
    <s v="music/rock"/>
    <m/>
    <n v="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x v="2300"/>
    <b v="0"/>
    <n v="7"/>
    <b v="1"/>
    <s v="music/rock"/>
    <m/>
    <n v="115"/>
    <x v="4"/>
    <x v="11"/>
    <x v="2300"/>
    <x v="2299"/>
  </r>
  <r>
    <n v="2301"/>
    <s v="Time Crash"/>
    <s v="We are America's first trock band, and we're ready to bring you our first album!"/>
    <x v="10"/>
    <x v="1630"/>
    <x v="0"/>
    <s v="US"/>
    <s v="USD"/>
    <x v="2300"/>
    <x v="2301"/>
    <b v="1"/>
    <n v="211"/>
    <b v="1"/>
    <s v="music/indie rock"/>
    <m/>
    <n v="31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x v="2302"/>
    <b v="1"/>
    <n v="85"/>
    <b v="1"/>
    <s v="music/indie rock"/>
    <m/>
    <n v="46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x v="2303"/>
    <b v="1"/>
    <n v="103"/>
    <b v="1"/>
    <s v="music/indie rock"/>
    <m/>
    <n v="6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x v="2304"/>
    <b v="1"/>
    <n v="113"/>
    <b v="1"/>
    <s v="music/indie rock"/>
    <m/>
    <n v="5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x v="2305"/>
    <b v="1"/>
    <n v="167"/>
    <b v="1"/>
    <s v="music/indie rock"/>
    <m/>
    <n v="109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x v="2306"/>
    <b v="1"/>
    <n v="73"/>
    <b v="1"/>
    <s v="music/indie rock"/>
    <m/>
    <n v="51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x v="2307"/>
    <b v="1"/>
    <n v="75"/>
    <b v="1"/>
    <s v="music/indie rock"/>
    <m/>
    <n v="27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x v="2308"/>
    <b v="1"/>
    <n v="614"/>
    <b v="1"/>
    <s v="music/indie rock"/>
    <m/>
    <n v="82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x v="2309"/>
    <b v="1"/>
    <n v="107"/>
    <b v="1"/>
    <s v="music/indie rock"/>
    <m/>
    <n v="5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x v="2310"/>
    <b v="1"/>
    <n v="1224"/>
    <b v="1"/>
    <s v="music/indie rock"/>
    <m/>
    <n v="64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x v="2311"/>
    <b v="1"/>
    <n v="104"/>
    <b v="1"/>
    <s v="music/indie rock"/>
    <m/>
    <n v="90"/>
    <x v="4"/>
    <x v="14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x v="2312"/>
    <b v="1"/>
    <n v="79"/>
    <b v="1"/>
    <s v="music/indie rock"/>
    <m/>
    <n v="40"/>
    <x v="4"/>
    <x v="14"/>
    <x v="2312"/>
    <x v="2310"/>
  </r>
  <r>
    <n v="2313"/>
    <s v="A SUNNY DAY IN GLASGOW"/>
    <s v="A Sunny Day in Glasgow are recording a new album and we need your help!"/>
    <x v="10"/>
    <x v="1642"/>
    <x v="0"/>
    <s v="US"/>
    <s v="USD"/>
    <x v="2311"/>
    <x v="2313"/>
    <b v="1"/>
    <n v="157"/>
    <b v="1"/>
    <s v="music/indie rock"/>
    <m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x v="2314"/>
    <b v="1"/>
    <n v="50"/>
    <b v="1"/>
    <s v="music/indie rock"/>
    <m/>
    <n v="3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x v="2315"/>
    <b v="1"/>
    <n v="64"/>
    <b v="1"/>
    <s v="music/indie rock"/>
    <m/>
    <n v="40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6"/>
    <b v="1"/>
    <n v="200"/>
    <b v="1"/>
    <s v="music/indie rock"/>
    <m/>
    <n v="78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x v="2317"/>
    <b v="1"/>
    <n v="22"/>
    <b v="1"/>
    <s v="music/indie rock"/>
    <m/>
    <n v="18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8"/>
    <b v="1"/>
    <n v="163"/>
    <b v="1"/>
    <s v="music/indie rock"/>
    <m/>
    <n v="37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x v="2319"/>
    <b v="1"/>
    <n v="77"/>
    <b v="1"/>
    <s v="music/indie rock"/>
    <m/>
    <n v="41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x v="2320"/>
    <b v="1"/>
    <n v="89"/>
    <b v="1"/>
    <s v="music/indie rock"/>
    <m/>
    <n v="61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x v="2321"/>
    <b v="0"/>
    <n v="64"/>
    <b v="0"/>
    <s v="food/small batch"/>
    <m/>
    <n v="64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x v="2322"/>
    <b v="0"/>
    <n v="4"/>
    <b v="0"/>
    <s v="food/small batch"/>
    <m/>
    <n v="2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x v="2323"/>
    <b v="0"/>
    <n v="4"/>
    <b v="0"/>
    <s v="food/small batch"/>
    <m/>
    <n v="30"/>
    <x v="7"/>
    <x v="33"/>
    <x v="2323"/>
    <x v="2321"/>
  </r>
  <r>
    <n v="2324"/>
    <s v="Pies not Lies"/>
    <s v="A city centre shop selling great locally made food with room to chat and learn about eachother."/>
    <x v="51"/>
    <x v="970"/>
    <x v="3"/>
    <s v="GB"/>
    <s v="GBP"/>
    <x v="2322"/>
    <x v="2324"/>
    <b v="0"/>
    <n v="61"/>
    <b v="0"/>
    <s v="food/small batch"/>
    <m/>
    <n v="25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x v="2325"/>
    <b v="0"/>
    <n v="7"/>
    <b v="0"/>
    <s v="food/small batch"/>
    <m/>
    <n v="1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x v="2326"/>
    <b v="0"/>
    <n v="1"/>
    <b v="0"/>
    <s v="food/small batch"/>
    <m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x v="2327"/>
    <b v="1"/>
    <n v="3355"/>
    <b v="1"/>
    <s v="food/small batch"/>
    <m/>
    <n v="54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x v="2328"/>
    <b v="1"/>
    <n v="537"/>
    <b v="1"/>
    <s v="food/small batch"/>
    <m/>
    <n v="47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x v="2329"/>
    <b v="1"/>
    <n v="125"/>
    <b v="1"/>
    <s v="food/small batch"/>
    <m/>
    <n v="211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x v="2330"/>
    <b v="1"/>
    <n v="163"/>
    <b v="1"/>
    <s v="food/small batch"/>
    <m/>
    <n v="219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x v="2331"/>
    <b v="1"/>
    <n v="283"/>
    <b v="1"/>
    <s v="food/small batch"/>
    <m/>
    <n v="40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x v="2332"/>
    <b v="1"/>
    <n v="352"/>
    <b v="1"/>
    <s v="food/small batch"/>
    <m/>
    <n v="7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x v="2333"/>
    <b v="1"/>
    <n v="94"/>
    <b v="1"/>
    <s v="food/small batch"/>
    <m/>
    <n v="13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x v="2334"/>
    <b v="1"/>
    <n v="67"/>
    <b v="1"/>
    <s v="food/small batch"/>
    <m/>
    <n v="6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x v="2335"/>
    <b v="1"/>
    <n v="221"/>
    <b v="1"/>
    <s v="food/small batch"/>
    <m/>
    <n v="115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x v="2336"/>
    <b v="1"/>
    <n v="2165"/>
    <b v="1"/>
    <s v="food/small batch"/>
    <m/>
    <n v="48"/>
    <x v="7"/>
    <x v="33"/>
    <x v="2336"/>
    <x v="2334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x v="2337"/>
    <b v="1"/>
    <n v="179"/>
    <b v="1"/>
    <s v="food/small batch"/>
    <m/>
    <n v="74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x v="2338"/>
    <b v="1"/>
    <n v="123"/>
    <b v="1"/>
    <s v="food/small batch"/>
    <m/>
    <n v="123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x v="2339"/>
    <b v="1"/>
    <n v="1104"/>
    <b v="1"/>
    <s v="food/small batch"/>
    <m/>
    <n v="66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x v="2340"/>
    <b v="1"/>
    <n v="403"/>
    <b v="1"/>
    <s v="food/small batch"/>
    <m/>
    <n v="10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x v="2341"/>
    <b v="0"/>
    <n v="0"/>
    <b v="0"/>
    <s v="technology/web"/>
    <m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x v="2342"/>
    <b v="0"/>
    <n v="0"/>
    <b v="0"/>
    <s v="technology/web"/>
    <m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x v="2343"/>
    <b v="0"/>
    <n v="1"/>
    <b v="0"/>
    <s v="technology/web"/>
    <m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x v="2344"/>
    <b v="0"/>
    <n v="1"/>
    <b v="0"/>
    <s v="technology/web"/>
    <m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x v="2345"/>
    <b v="0"/>
    <n v="0"/>
    <b v="0"/>
    <s v="technology/web"/>
    <m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x v="2346"/>
    <b v="0"/>
    <n v="3"/>
    <b v="0"/>
    <s v="technology/web"/>
    <m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x v="2347"/>
    <b v="0"/>
    <n v="1"/>
    <b v="0"/>
    <s v="technology/web"/>
    <m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x v="2348"/>
    <b v="0"/>
    <n v="5"/>
    <b v="0"/>
    <s v="technology/web"/>
    <m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x v="2349"/>
    <b v="0"/>
    <n v="0"/>
    <b v="0"/>
    <s v="technology/web"/>
    <m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x v="2350"/>
    <b v="0"/>
    <n v="0"/>
    <b v="0"/>
    <s v="technology/web"/>
    <m/>
    <e v="#DIV/0!"/>
    <x v="2"/>
    <x v="7"/>
    <x v="2350"/>
    <x v="2348"/>
  </r>
  <r>
    <n v="2351"/>
    <s v="NZ Auction site.  No listing or success fees. Only $2 p/m"/>
    <s v="Donate $30 or more and receive a free selfie stick."/>
    <x v="341"/>
    <x v="1651"/>
    <x v="1"/>
    <s v="NZ"/>
    <s v="NZD"/>
    <x v="2349"/>
    <x v="2351"/>
    <b v="0"/>
    <n v="7"/>
    <b v="0"/>
    <s v="technology/web"/>
    <m/>
    <n v="15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x v="2352"/>
    <b v="0"/>
    <n v="0"/>
    <b v="0"/>
    <s v="technology/web"/>
    <m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x v="2353"/>
    <b v="0"/>
    <n v="0"/>
    <b v="0"/>
    <s v="technology/web"/>
    <m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x v="2354"/>
    <b v="0"/>
    <n v="1"/>
    <b v="0"/>
    <s v="technology/web"/>
    <m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x v="2355"/>
    <b v="0"/>
    <n v="2"/>
    <b v="0"/>
    <s v="technology/web"/>
    <m/>
    <n v="27"/>
    <x v="2"/>
    <x v="7"/>
    <x v="2355"/>
    <x v="2353"/>
  </r>
  <r>
    <n v="2356"/>
    <s v="HardstyleUnited.com (Canceled)"/>
    <s v="HardstyleUnited.com The Global Hardstyle community. Your Hardstyle community."/>
    <x v="3"/>
    <x v="117"/>
    <x v="1"/>
    <s v="NL"/>
    <s v="EUR"/>
    <x v="2354"/>
    <x v="2356"/>
    <b v="0"/>
    <n v="0"/>
    <b v="0"/>
    <s v="technology/web"/>
    <m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x v="2357"/>
    <b v="0"/>
    <n v="0"/>
    <b v="0"/>
    <s v="technology/web"/>
    <m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x v="2358"/>
    <b v="0"/>
    <n v="0"/>
    <b v="0"/>
    <s v="technology/web"/>
    <m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x v="2359"/>
    <b v="0"/>
    <n v="3"/>
    <b v="0"/>
    <s v="technology/web"/>
    <m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x v="2360"/>
    <b v="0"/>
    <n v="1"/>
    <b v="0"/>
    <s v="technology/web"/>
    <m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x v="2361"/>
    <b v="0"/>
    <n v="0"/>
    <b v="0"/>
    <s v="technology/web"/>
    <m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x v="2362"/>
    <b v="0"/>
    <n v="2"/>
    <b v="0"/>
    <s v="technology/web"/>
    <m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x v="2363"/>
    <b v="0"/>
    <n v="0"/>
    <b v="0"/>
    <s v="technology/web"/>
    <m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x v="2364"/>
    <b v="0"/>
    <n v="0"/>
    <b v="0"/>
    <s v="technology/web"/>
    <m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x v="2365"/>
    <b v="0"/>
    <n v="0"/>
    <b v="0"/>
    <s v="technology/web"/>
    <m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x v="2366"/>
    <b v="0"/>
    <n v="27"/>
    <b v="0"/>
    <s v="technology/web"/>
    <m/>
    <n v="97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x v="2367"/>
    <b v="0"/>
    <n v="14"/>
    <b v="0"/>
    <s v="technology/web"/>
    <m/>
    <n v="47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x v="2368"/>
    <b v="0"/>
    <n v="2"/>
    <b v="0"/>
    <s v="technology/web"/>
    <m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x v="2369"/>
    <b v="0"/>
    <n v="0"/>
    <b v="0"/>
    <s v="technology/web"/>
    <m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x v="2370"/>
    <b v="0"/>
    <n v="4"/>
    <b v="0"/>
    <s v="technology/web"/>
    <m/>
    <n v="2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x v="2371"/>
    <b v="0"/>
    <n v="0"/>
    <b v="0"/>
    <s v="technology/web"/>
    <m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x v="2372"/>
    <b v="0"/>
    <n v="6"/>
    <b v="0"/>
    <s v="technology/web"/>
    <m/>
    <n v="30"/>
    <x v="2"/>
    <x v="7"/>
    <x v="2372"/>
    <x v="2370"/>
  </r>
  <r>
    <n v="2373"/>
    <s v="Cykelauktion.com (Canceled)"/>
    <s v="We want to create a safe marketplace for buying and selling bicycles."/>
    <x v="343"/>
    <x v="155"/>
    <x v="1"/>
    <s v="SE"/>
    <s v="SEK"/>
    <x v="2371"/>
    <x v="2373"/>
    <b v="0"/>
    <n v="1"/>
    <b v="0"/>
    <s v="technology/web"/>
    <m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x v="2374"/>
    <b v="0"/>
    <n v="1"/>
    <b v="0"/>
    <s v="technology/web"/>
    <m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x v="2375"/>
    <b v="0"/>
    <n v="0"/>
    <b v="0"/>
    <s v="technology/web"/>
    <m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x v="2376"/>
    <b v="0"/>
    <n v="4"/>
    <b v="0"/>
    <s v="technology/web"/>
    <m/>
    <n v="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x v="2377"/>
    <b v="0"/>
    <n v="0"/>
    <b v="0"/>
    <s v="technology/web"/>
    <m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x v="2378"/>
    <b v="0"/>
    <n v="0"/>
    <b v="0"/>
    <s v="technology/web"/>
    <m/>
    <e v="#DIV/0!"/>
    <x v="2"/>
    <x v="7"/>
    <x v="2378"/>
    <x v="2376"/>
  </r>
  <r>
    <n v="2379"/>
    <s v="SelectCooks.com (Canceled)"/>
    <s v="Selectcooks.com is a community marketplace for people to list, find and hire chefs."/>
    <x v="11"/>
    <x v="117"/>
    <x v="1"/>
    <s v="US"/>
    <s v="USD"/>
    <x v="2377"/>
    <x v="2379"/>
    <b v="0"/>
    <n v="0"/>
    <b v="0"/>
    <s v="technology/web"/>
    <m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x v="2380"/>
    <b v="0"/>
    <n v="3"/>
    <b v="0"/>
    <s v="technology/web"/>
    <m/>
    <n v="18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x v="2381"/>
    <b v="0"/>
    <n v="7"/>
    <b v="0"/>
    <s v="technology/web"/>
    <m/>
    <n v="224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x v="2382"/>
    <b v="0"/>
    <n v="2"/>
    <b v="0"/>
    <s v="technology/web"/>
    <m/>
    <n v="37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3"/>
    <b v="0"/>
    <n v="3"/>
    <b v="0"/>
    <s v="technology/web"/>
    <m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x v="2384"/>
    <b v="0"/>
    <n v="8"/>
    <b v="0"/>
    <s v="technology/web"/>
    <m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x v="2385"/>
    <b v="0"/>
    <n v="7"/>
    <b v="0"/>
    <s v="technology/web"/>
    <m/>
    <n v="112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x v="2386"/>
    <b v="0"/>
    <n v="0"/>
    <b v="0"/>
    <s v="technology/web"/>
    <m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x v="2387"/>
    <b v="0"/>
    <n v="3"/>
    <b v="0"/>
    <s v="technology/web"/>
    <m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x v="2388"/>
    <b v="0"/>
    <n v="8"/>
    <b v="0"/>
    <s v="technology/web"/>
    <m/>
    <n v="5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x v="2389"/>
    <b v="0"/>
    <n v="1"/>
    <b v="0"/>
    <s v="technology/web"/>
    <m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x v="2390"/>
    <b v="0"/>
    <n v="0"/>
    <b v="0"/>
    <s v="technology/web"/>
    <m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x v="2391"/>
    <b v="0"/>
    <n v="1"/>
    <b v="0"/>
    <s v="technology/web"/>
    <m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x v="2392"/>
    <b v="0"/>
    <n v="0"/>
    <b v="0"/>
    <s v="technology/web"/>
    <m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x v="2393"/>
    <b v="0"/>
    <n v="1"/>
    <b v="0"/>
    <s v="technology/web"/>
    <m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x v="2394"/>
    <b v="0"/>
    <n v="2"/>
    <b v="0"/>
    <s v="technology/web"/>
    <m/>
    <n v="1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x v="2395"/>
    <b v="0"/>
    <n v="0"/>
    <b v="0"/>
    <s v="technology/web"/>
    <m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x v="2396"/>
    <b v="0"/>
    <n v="1"/>
    <b v="0"/>
    <s v="technology/web"/>
    <m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x v="2397"/>
    <b v="0"/>
    <n v="0"/>
    <b v="0"/>
    <s v="technology/web"/>
    <m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x v="2398"/>
    <b v="0"/>
    <n v="0"/>
    <b v="0"/>
    <s v="technology/web"/>
    <m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x v="2399"/>
    <b v="0"/>
    <n v="0"/>
    <b v="0"/>
    <s v="technology/web"/>
    <m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x v="2400"/>
    <b v="0"/>
    <n v="0"/>
    <b v="0"/>
    <s v="technology/web"/>
    <m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x v="2401"/>
    <b v="0"/>
    <n v="9"/>
    <b v="0"/>
    <s v="food/food trucks"/>
    <m/>
    <n v="22"/>
    <x v="7"/>
    <x v="19"/>
    <x v="2401"/>
    <x v="2399"/>
  </r>
  <r>
    <n v="2402"/>
    <s v="Cupcake Truck Unite"/>
    <s v="Small town, delicious treats, and a mobile truck"/>
    <x v="14"/>
    <x v="401"/>
    <x v="2"/>
    <s v="US"/>
    <s v="USD"/>
    <x v="2400"/>
    <x v="2402"/>
    <b v="0"/>
    <n v="1"/>
    <b v="0"/>
    <s v="food/food trucks"/>
    <m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x v="2403"/>
    <b v="0"/>
    <n v="12"/>
    <b v="0"/>
    <s v="food/food trucks"/>
    <m/>
    <n v="16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x v="2404"/>
    <b v="0"/>
    <n v="0"/>
    <b v="0"/>
    <s v="food/food trucks"/>
    <m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x v="2405"/>
    <b v="0"/>
    <n v="20"/>
    <b v="0"/>
    <s v="food/food trucks"/>
    <m/>
    <n v="56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x v="2406"/>
    <b v="0"/>
    <n v="16"/>
    <b v="0"/>
    <s v="food/food trucks"/>
    <m/>
    <n v="8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x v="2407"/>
    <b v="0"/>
    <n v="33"/>
    <b v="0"/>
    <s v="food/food trucks"/>
    <m/>
    <n v="168"/>
    <x v="7"/>
    <x v="19"/>
    <x v="2407"/>
    <x v="2405"/>
  </r>
  <r>
    <n v="2408"/>
    <s v="Sabroso On Wheels"/>
    <s v="A US Army Vet trying to get a Peruvian food truck going! Really good Peruvian food now mobile!"/>
    <x v="36"/>
    <x v="134"/>
    <x v="2"/>
    <s v="US"/>
    <s v="USD"/>
    <x v="2406"/>
    <x v="2408"/>
    <b v="0"/>
    <n v="2"/>
    <b v="0"/>
    <s v="food/food trucks"/>
    <m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x v="2409"/>
    <b v="0"/>
    <n v="6"/>
    <b v="0"/>
    <s v="food/food trucks"/>
    <m/>
    <n v="76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x v="2410"/>
    <b v="0"/>
    <n v="0"/>
    <b v="0"/>
    <s v="food/food trucks"/>
    <m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x v="2411"/>
    <b v="0"/>
    <n v="3"/>
    <b v="0"/>
    <s v="food/food trucks"/>
    <m/>
    <n v="5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x v="2412"/>
    <b v="0"/>
    <n v="0"/>
    <b v="0"/>
    <s v="food/food trucks"/>
    <m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x v="2413"/>
    <b v="0"/>
    <n v="3"/>
    <b v="0"/>
    <s v="food/food trucks"/>
    <m/>
    <n v="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x v="2414"/>
    <b v="0"/>
    <n v="13"/>
    <b v="0"/>
    <s v="food/food trucks"/>
    <m/>
    <n v="35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x v="2415"/>
    <b v="0"/>
    <n v="6"/>
    <b v="0"/>
    <s v="food/food trucks"/>
    <m/>
    <n v="5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6"/>
    <b v="0"/>
    <n v="1"/>
    <b v="0"/>
    <s v="food/food trucks"/>
    <m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x v="2417"/>
    <b v="0"/>
    <n v="0"/>
    <b v="0"/>
    <s v="food/food trucks"/>
    <m/>
    <e v="#DIV/0!"/>
    <x v="7"/>
    <x v="19"/>
    <x v="2417"/>
    <x v="2415"/>
  </r>
  <r>
    <n v="2418"/>
    <s v="Mexican food truck"/>
    <s v="I want to start my food truck business."/>
    <x v="31"/>
    <x v="139"/>
    <x v="2"/>
    <s v="US"/>
    <s v="USD"/>
    <x v="2416"/>
    <x v="2418"/>
    <b v="0"/>
    <n v="5"/>
    <b v="0"/>
    <s v="food/food trucks"/>
    <m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x v="2419"/>
    <b v="0"/>
    <n v="0"/>
    <b v="0"/>
    <s v="food/food trucks"/>
    <m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x v="2420"/>
    <b v="0"/>
    <n v="36"/>
    <b v="0"/>
    <s v="food/food trucks"/>
    <m/>
    <n v="69"/>
    <x v="7"/>
    <x v="19"/>
    <x v="2420"/>
    <x v="2418"/>
  </r>
  <r>
    <n v="2421"/>
    <s v="hot dog cart"/>
    <s v="help me start Merrill's first hot dog cart in this empty lot"/>
    <x v="12"/>
    <x v="116"/>
    <x v="2"/>
    <s v="US"/>
    <s v="USD"/>
    <x v="2419"/>
    <x v="2421"/>
    <b v="0"/>
    <n v="1"/>
    <b v="0"/>
    <s v="food/food trucks"/>
    <m/>
    <n v="1"/>
    <x v="7"/>
    <x v="19"/>
    <x v="2421"/>
    <x v="2419"/>
  </r>
  <r>
    <n v="2422"/>
    <s v="Help starting a family owned food truck"/>
    <s v="Family owned business serving BBQ and seafood to the public"/>
    <x v="2"/>
    <x v="116"/>
    <x v="2"/>
    <s v="US"/>
    <s v="USD"/>
    <x v="2420"/>
    <x v="2422"/>
    <b v="0"/>
    <n v="1"/>
    <b v="0"/>
    <s v="food/food trucks"/>
    <m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x v="2423"/>
    <b v="0"/>
    <n v="1"/>
    <b v="0"/>
    <s v="food/food trucks"/>
    <m/>
    <n v="8"/>
    <x v="7"/>
    <x v="19"/>
    <x v="2423"/>
    <x v="2421"/>
  </r>
  <r>
    <n v="2424"/>
    <s v="Lily and Memphs"/>
    <s v="Great and creative food from the heart in the form of a sweet food truck!"/>
    <x v="31"/>
    <x v="622"/>
    <x v="2"/>
    <s v="US"/>
    <s v="USD"/>
    <x v="2422"/>
    <x v="2424"/>
    <b v="0"/>
    <n v="9"/>
    <b v="0"/>
    <s v="food/food trucks"/>
    <m/>
    <n v="3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x v="2425"/>
    <b v="0"/>
    <n v="1"/>
    <b v="0"/>
    <s v="food/food trucks"/>
    <m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x v="2426"/>
    <b v="0"/>
    <n v="0"/>
    <b v="0"/>
    <s v="food/food trucks"/>
    <m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x v="2427"/>
    <b v="0"/>
    <n v="1"/>
    <b v="0"/>
    <s v="food/food trucks"/>
    <m/>
    <n v="1"/>
    <x v="7"/>
    <x v="19"/>
    <x v="2427"/>
    <x v="2425"/>
  </r>
  <r>
    <n v="2428"/>
    <s v="Premium Burgers"/>
    <s v="From Moo 2 You! We want to offer premium burgers to a taco flooded environment."/>
    <x v="19"/>
    <x v="116"/>
    <x v="2"/>
    <s v="US"/>
    <s v="USD"/>
    <x v="2426"/>
    <x v="2428"/>
    <b v="0"/>
    <n v="1"/>
    <b v="0"/>
    <s v="food/food trucks"/>
    <m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x v="2429"/>
    <b v="0"/>
    <n v="4"/>
    <b v="0"/>
    <s v="food/food trucks"/>
    <m/>
    <n v="50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x v="2430"/>
    <b v="0"/>
    <n v="2"/>
    <b v="0"/>
    <s v="food/food trucks"/>
    <m/>
    <n v="10"/>
    <x v="7"/>
    <x v="19"/>
    <x v="2430"/>
    <x v="2428"/>
  </r>
  <r>
    <n v="2431"/>
    <s v="Murphy's good eatin'"/>
    <s v="Go to Colorado and run a food truck with homemade food of all kinds."/>
    <x v="57"/>
    <x v="369"/>
    <x v="2"/>
    <s v="US"/>
    <s v="USD"/>
    <x v="2429"/>
    <x v="2431"/>
    <b v="0"/>
    <n v="2"/>
    <b v="0"/>
    <s v="food/food trucks"/>
    <m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x v="2432"/>
    <b v="0"/>
    <n v="2"/>
    <b v="0"/>
    <s v="food/food trucks"/>
    <m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x v="2433"/>
    <b v="0"/>
    <n v="0"/>
    <b v="0"/>
    <s v="food/food trucks"/>
    <m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x v="2434"/>
    <b v="0"/>
    <n v="2"/>
    <b v="0"/>
    <s v="food/food trucks"/>
    <m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x v="2435"/>
    <b v="0"/>
    <n v="4"/>
    <b v="0"/>
    <s v="food/food trucks"/>
    <m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x v="2436"/>
    <b v="0"/>
    <n v="2"/>
    <b v="0"/>
    <s v="food/food trucks"/>
    <m/>
    <n v="22"/>
    <x v="7"/>
    <x v="19"/>
    <x v="2436"/>
    <x v="2434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x v="2437"/>
    <b v="0"/>
    <n v="0"/>
    <b v="0"/>
    <s v="food/food trucks"/>
    <m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x v="2438"/>
    <b v="0"/>
    <n v="1"/>
    <b v="0"/>
    <s v="food/food trucks"/>
    <m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x v="2439"/>
    <b v="0"/>
    <n v="0"/>
    <b v="0"/>
    <s v="food/food trucks"/>
    <m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x v="2440"/>
    <b v="0"/>
    <n v="2"/>
    <b v="0"/>
    <s v="food/food trucks"/>
    <m/>
    <n v="5"/>
    <x v="7"/>
    <x v="19"/>
    <x v="2440"/>
    <x v="2438"/>
  </r>
  <r>
    <n v="2441"/>
    <s v="Bring Alchemy Pops to the People!"/>
    <s v="YOU can help Alchemy Pops POP up on a street near you!"/>
    <x v="51"/>
    <x v="1678"/>
    <x v="0"/>
    <s v="US"/>
    <s v="USD"/>
    <x v="2439"/>
    <x v="2441"/>
    <b v="0"/>
    <n v="109"/>
    <b v="1"/>
    <s v="food/small batch"/>
    <m/>
    <n v="7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x v="2442"/>
    <b v="0"/>
    <n v="372"/>
    <b v="1"/>
    <s v="food/small batch"/>
    <m/>
    <n v="81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x v="2443"/>
    <b v="0"/>
    <n v="311"/>
    <b v="1"/>
    <s v="food/small batch"/>
    <m/>
    <n v="130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x v="2444"/>
    <b v="0"/>
    <n v="61"/>
    <b v="1"/>
    <s v="food/small batch"/>
    <m/>
    <n v="53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x v="2445"/>
    <b v="0"/>
    <n v="115"/>
    <b v="1"/>
    <s v="food/small batch"/>
    <m/>
    <n v="7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x v="2446"/>
    <b v="0"/>
    <n v="111"/>
    <b v="1"/>
    <s v="food/small batch"/>
    <m/>
    <n v="75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x v="2447"/>
    <b v="0"/>
    <n v="337"/>
    <b v="1"/>
    <s v="food/small batch"/>
    <m/>
    <n v="31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x v="2448"/>
    <b v="0"/>
    <n v="9"/>
    <b v="1"/>
    <s v="food/small batch"/>
    <m/>
    <n v="47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x v="2449"/>
    <b v="0"/>
    <n v="120"/>
    <b v="1"/>
    <s v="food/small batch"/>
    <m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x v="2450"/>
    <b v="0"/>
    <n v="102"/>
    <b v="1"/>
    <s v="food/small batch"/>
    <m/>
    <n v="14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x v="2451"/>
    <b v="0"/>
    <n v="186"/>
    <b v="1"/>
    <s v="food/small batch"/>
    <m/>
    <n v="62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x v="2452"/>
    <b v="0"/>
    <n v="15"/>
    <b v="1"/>
    <s v="food/small batch"/>
    <m/>
    <n v="53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x v="2453"/>
    <b v="0"/>
    <n v="67"/>
    <b v="1"/>
    <s v="food/small batch"/>
    <m/>
    <n v="69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x v="2454"/>
    <b v="0"/>
    <n v="130"/>
    <b v="1"/>
    <s v="food/small batch"/>
    <m/>
    <n v="27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x v="2455"/>
    <b v="0"/>
    <n v="16"/>
    <b v="1"/>
    <s v="food/small batch"/>
    <m/>
    <n v="34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x v="2456"/>
    <b v="0"/>
    <n v="67"/>
    <b v="1"/>
    <s v="food/small batch"/>
    <m/>
    <n v="40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x v="2457"/>
    <b v="0"/>
    <n v="124"/>
    <b v="1"/>
    <s v="food/small batch"/>
    <m/>
    <n v="189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x v="2458"/>
    <b v="0"/>
    <n v="80"/>
    <b v="1"/>
    <s v="food/small batch"/>
    <m/>
    <n v="68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x v="2459"/>
    <b v="0"/>
    <n v="282"/>
    <b v="1"/>
    <s v="food/small batch"/>
    <m/>
    <n v="10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x v="2460"/>
    <b v="0"/>
    <n v="68"/>
    <b v="1"/>
    <s v="food/small batch"/>
    <m/>
    <n v="125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x v="2461"/>
    <b v="0"/>
    <n v="86"/>
    <b v="1"/>
    <s v="music/indie rock"/>
    <m/>
    <n v="9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x v="2462"/>
    <b v="0"/>
    <n v="115"/>
    <b v="1"/>
    <s v="music/indie rock"/>
    <m/>
    <n v="28"/>
    <x v="4"/>
    <x v="14"/>
    <x v="2462"/>
    <x v="2459"/>
  </r>
  <r>
    <n v="2463"/>
    <s v="Emma Ate the Lion &quot;Songs Two Count Too&quot;"/>
    <s v="Emma Ate The Lion's debut full length album"/>
    <x v="13"/>
    <x v="66"/>
    <x v="0"/>
    <s v="US"/>
    <s v="USD"/>
    <x v="2460"/>
    <x v="2463"/>
    <b v="0"/>
    <n v="75"/>
    <b v="1"/>
    <s v="music/indie rock"/>
    <m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x v="2464"/>
    <b v="0"/>
    <n v="43"/>
    <b v="1"/>
    <s v="music/indie rock"/>
    <m/>
    <n v="51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x v="2465"/>
    <b v="0"/>
    <n v="48"/>
    <b v="1"/>
    <s v="music/indie rock"/>
    <m/>
    <n v="26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x v="2466"/>
    <b v="0"/>
    <n v="52"/>
    <b v="1"/>
    <s v="music/indie rock"/>
    <m/>
    <n v="48"/>
    <x v="4"/>
    <x v="14"/>
    <x v="2466"/>
    <x v="2463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x v="2467"/>
    <b v="0"/>
    <n v="43"/>
    <b v="1"/>
    <s v="music/indie rock"/>
    <m/>
    <n v="27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x v="2468"/>
    <b v="0"/>
    <n v="58"/>
    <b v="1"/>
    <s v="music/indie rock"/>
    <m/>
    <n v="3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x v="2469"/>
    <b v="0"/>
    <n v="47"/>
    <b v="1"/>
    <s v="music/indie rock"/>
    <m/>
    <n v="29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x v="2470"/>
    <b v="0"/>
    <n v="36"/>
    <b v="1"/>
    <s v="music/indie rock"/>
    <m/>
    <n v="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x v="2471"/>
    <b v="0"/>
    <n v="17"/>
    <b v="1"/>
    <s v="music/indie rock"/>
    <m/>
    <n v="37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x v="2472"/>
    <b v="0"/>
    <n v="104"/>
    <b v="1"/>
    <s v="music/indie rock"/>
    <m/>
    <n v="97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x v="2473"/>
    <b v="0"/>
    <n v="47"/>
    <b v="1"/>
    <s v="music/indie rock"/>
    <m/>
    <n v="42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4"/>
    <b v="0"/>
    <n v="38"/>
    <b v="1"/>
    <s v="music/indie rock"/>
    <m/>
    <n v="1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x v="2475"/>
    <b v="0"/>
    <n v="81"/>
    <b v="1"/>
    <s v="music/indie rock"/>
    <m/>
    <n v="32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x v="2476"/>
    <b v="0"/>
    <n v="55"/>
    <b v="1"/>
    <s v="music/indie rock"/>
    <m/>
    <n v="61"/>
    <x v="4"/>
    <x v="14"/>
    <x v="2476"/>
    <x v="2473"/>
  </r>
  <r>
    <n v="2477"/>
    <s v="Debut Album"/>
    <s v="Releasing my first album in August, and I need your help in order to get it done!"/>
    <x v="47"/>
    <x v="1707"/>
    <x v="0"/>
    <s v="US"/>
    <s v="USD"/>
    <x v="2474"/>
    <x v="2477"/>
    <b v="0"/>
    <n v="41"/>
    <b v="1"/>
    <s v="music/indie rock"/>
    <m/>
    <n v="31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x v="2478"/>
    <b v="0"/>
    <n v="79"/>
    <b v="1"/>
    <s v="music/indie rock"/>
    <m/>
    <n v="129"/>
    <x v="4"/>
    <x v="14"/>
    <x v="2478"/>
    <x v="2475"/>
  </r>
  <r>
    <n v="2479"/>
    <s v="FUEL FAKE NATIVES"/>
    <s v="Fake Natives is headed on tour this summer. Help them fill their tank with fossil fuels."/>
    <x v="43"/>
    <x v="1709"/>
    <x v="0"/>
    <s v="US"/>
    <s v="USD"/>
    <x v="2476"/>
    <x v="2479"/>
    <b v="0"/>
    <n v="16"/>
    <b v="1"/>
    <s v="music/indie rock"/>
    <m/>
    <n v="25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x v="2480"/>
    <b v="0"/>
    <n v="8"/>
    <b v="1"/>
    <s v="music/indie rock"/>
    <m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x v="2481"/>
    <b v="0"/>
    <n v="95"/>
    <b v="1"/>
    <s v="music/indie rock"/>
    <m/>
    <n v="47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x v="2482"/>
    <b v="0"/>
    <n v="25"/>
    <b v="1"/>
    <s v="music/indie rock"/>
    <m/>
    <n v="40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x v="2483"/>
    <b v="0"/>
    <n v="19"/>
    <b v="1"/>
    <s v="music/indie rock"/>
    <m/>
    <n v="65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x v="2484"/>
    <b v="0"/>
    <n v="90"/>
    <b v="1"/>
    <s v="music/indie rock"/>
    <m/>
    <n v="4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x v="2485"/>
    <b v="0"/>
    <n v="41"/>
    <b v="1"/>
    <s v="music/indie rock"/>
    <m/>
    <n v="50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x v="2486"/>
    <b v="0"/>
    <n v="30"/>
    <b v="1"/>
    <s v="music/indie rock"/>
    <m/>
    <n v="2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x v="2487"/>
    <b v="0"/>
    <n v="38"/>
    <b v="1"/>
    <s v="music/indie rock"/>
    <m/>
    <n v="3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x v="2488"/>
    <b v="0"/>
    <n v="65"/>
    <b v="1"/>
    <s v="music/indie rock"/>
    <m/>
    <n v="49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x v="2489"/>
    <b v="0"/>
    <n v="75"/>
    <b v="1"/>
    <s v="music/indie rock"/>
    <m/>
    <n v="62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x v="2490"/>
    <b v="0"/>
    <n v="16"/>
    <b v="1"/>
    <s v="music/indie rock"/>
    <m/>
    <n v="37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x v="2491"/>
    <b v="0"/>
    <n v="10"/>
    <b v="1"/>
    <s v="music/indie rock"/>
    <m/>
    <n v="51"/>
    <x v="4"/>
    <x v="14"/>
    <x v="2491"/>
    <x v="2488"/>
  </r>
  <r>
    <n v="2492"/>
    <s v="SUPER NICE EP 2012"/>
    <s v="We're a band from Hawaii trying to produce our first EP and we need help!"/>
    <x v="20"/>
    <x v="661"/>
    <x v="0"/>
    <s v="US"/>
    <s v="USD"/>
    <x v="2489"/>
    <x v="2492"/>
    <b v="0"/>
    <n v="27"/>
    <b v="1"/>
    <s v="music/indie rock"/>
    <m/>
    <n v="27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x v="2493"/>
    <b v="0"/>
    <n v="259"/>
    <b v="1"/>
    <s v="music/indie rock"/>
    <m/>
    <n v="9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x v="2494"/>
    <b v="0"/>
    <n v="39"/>
    <b v="1"/>
    <s v="music/indie rock"/>
    <m/>
    <n v="38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x v="2495"/>
    <b v="0"/>
    <n v="42"/>
    <b v="1"/>
    <s v="music/indie rock"/>
    <m/>
    <n v="45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x v="2496"/>
    <b v="0"/>
    <n v="10"/>
    <b v="1"/>
    <s v="music/indie rock"/>
    <m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x v="2497"/>
    <b v="0"/>
    <n v="56"/>
    <b v="1"/>
    <s v="music/indie rock"/>
    <m/>
    <n v="80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x v="2498"/>
    <b v="0"/>
    <n v="20"/>
    <b v="1"/>
    <s v="music/indie rock"/>
    <m/>
    <n v="52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x v="2499"/>
    <b v="0"/>
    <n v="170"/>
    <b v="1"/>
    <s v="music/indie rock"/>
    <m/>
    <n v="4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x v="2500"/>
    <b v="0"/>
    <n v="29"/>
    <b v="1"/>
    <s v="music/indie rock"/>
    <m/>
    <n v="23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x v="2501"/>
    <b v="0"/>
    <n v="7"/>
    <b v="0"/>
    <s v="food/restaurants"/>
    <m/>
    <n v="40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x v="2502"/>
    <b v="0"/>
    <n v="5"/>
    <b v="0"/>
    <s v="food/restaurants"/>
    <m/>
    <n v="17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x v="2503"/>
    <b v="0"/>
    <n v="0"/>
    <b v="0"/>
    <s v="food/restaurants"/>
    <m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x v="2504"/>
    <b v="0"/>
    <n v="0"/>
    <b v="0"/>
    <s v="food/restaurants"/>
    <m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x v="2505"/>
    <b v="0"/>
    <n v="0"/>
    <b v="0"/>
    <s v="food/restaurants"/>
    <m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x v="2506"/>
    <b v="0"/>
    <n v="2"/>
    <b v="0"/>
    <s v="food/restaurants"/>
    <m/>
    <n v="15"/>
    <x v="7"/>
    <x v="34"/>
    <x v="2506"/>
    <x v="2503"/>
  </r>
  <r>
    <n v="2507"/>
    <s v="Help Cafe Talavera get a New Kitchen!"/>
    <s v="Unique dishes for a unique city!."/>
    <x v="350"/>
    <x v="117"/>
    <x v="2"/>
    <s v="US"/>
    <s v="USD"/>
    <x v="2504"/>
    <x v="2507"/>
    <b v="0"/>
    <n v="0"/>
    <b v="0"/>
    <s v="food/restaurants"/>
    <m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x v="2508"/>
    <b v="0"/>
    <n v="0"/>
    <b v="0"/>
    <s v="food/restaurants"/>
    <m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x v="2509"/>
    <b v="0"/>
    <n v="28"/>
    <b v="0"/>
    <s v="food/restaurants"/>
    <m/>
    <n v="3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x v="2510"/>
    <b v="0"/>
    <n v="2"/>
    <b v="0"/>
    <s v="food/restaurants"/>
    <m/>
    <n v="37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x v="2511"/>
    <b v="0"/>
    <n v="0"/>
    <b v="0"/>
    <s v="food/restaurants"/>
    <m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x v="2512"/>
    <b v="0"/>
    <n v="0"/>
    <b v="0"/>
    <s v="food/restaurants"/>
    <m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x v="2513"/>
    <b v="0"/>
    <n v="0"/>
    <b v="0"/>
    <s v="food/restaurants"/>
    <m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x v="2514"/>
    <b v="0"/>
    <n v="4"/>
    <b v="0"/>
    <s v="food/restaurants"/>
    <m/>
    <n v="52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x v="2515"/>
    <b v="0"/>
    <n v="12"/>
    <b v="0"/>
    <s v="food/restaurants"/>
    <m/>
    <n v="77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x v="2516"/>
    <b v="0"/>
    <n v="0"/>
    <b v="0"/>
    <s v="food/restaurants"/>
    <m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x v="2517"/>
    <b v="0"/>
    <n v="33"/>
    <b v="0"/>
    <s v="food/restaurants"/>
    <m/>
    <n v="53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x v="2518"/>
    <b v="0"/>
    <n v="0"/>
    <b v="0"/>
    <s v="food/restaurants"/>
    <m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x v="654"/>
    <x v="2"/>
    <s v="US"/>
    <s v="USD"/>
    <x v="2516"/>
    <x v="2519"/>
    <b v="0"/>
    <n v="4"/>
    <b v="0"/>
    <s v="food/restaurants"/>
    <m/>
    <n v="16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x v="2520"/>
    <b v="0"/>
    <n v="0"/>
    <b v="0"/>
    <s v="food/restaurants"/>
    <m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21"/>
    <b v="0"/>
    <n v="132"/>
    <b v="1"/>
    <s v="music/classical music"/>
    <m/>
    <n v="10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x v="2522"/>
    <b v="0"/>
    <n v="27"/>
    <b v="1"/>
    <s v="music/classical music"/>
    <m/>
    <n v="1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x v="2523"/>
    <b v="0"/>
    <n v="26"/>
    <b v="1"/>
    <s v="music/classical music"/>
    <m/>
    <n v="54"/>
    <x v="4"/>
    <x v="35"/>
    <x v="2523"/>
    <x v="2520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x v="2524"/>
    <b v="0"/>
    <n v="43"/>
    <b v="1"/>
    <s v="music/classical music"/>
    <m/>
    <n v="17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x v="2525"/>
    <b v="0"/>
    <n v="80"/>
    <b v="1"/>
    <s v="music/classical music"/>
    <m/>
    <n v="100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x v="2526"/>
    <b v="0"/>
    <n v="33"/>
    <b v="1"/>
    <s v="music/classical music"/>
    <m/>
    <n v="136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x v="2527"/>
    <b v="0"/>
    <n v="71"/>
    <b v="1"/>
    <s v="music/classical music"/>
    <m/>
    <n v="57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x v="2528"/>
    <b v="0"/>
    <n v="81"/>
    <b v="1"/>
    <s v="music/classical music"/>
    <m/>
    <n v="52"/>
    <x v="4"/>
    <x v="35"/>
    <x v="2528"/>
    <x v="2525"/>
  </r>
  <r>
    <n v="2529"/>
    <s v="UrbanArias is DC's Contemporary Opera Company"/>
    <s v="Opera. Short. New."/>
    <x v="12"/>
    <x v="1736"/>
    <x v="0"/>
    <s v="US"/>
    <s v="USD"/>
    <x v="2526"/>
    <x v="2529"/>
    <b v="0"/>
    <n v="76"/>
    <b v="1"/>
    <s v="music/classical music"/>
    <m/>
    <n v="82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x v="2530"/>
    <b v="0"/>
    <n v="48"/>
    <b v="1"/>
    <s v="music/classical music"/>
    <m/>
    <n v="135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x v="2531"/>
    <b v="0"/>
    <n v="61"/>
    <b v="1"/>
    <s v="music/classical music"/>
    <m/>
    <n v="74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x v="2532"/>
    <b v="0"/>
    <n v="60"/>
    <b v="1"/>
    <s v="music/classical music"/>
    <m/>
    <n v="8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x v="2533"/>
    <b v="0"/>
    <n v="136"/>
    <b v="1"/>
    <s v="music/classical music"/>
    <m/>
    <n v="61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4"/>
    <b v="0"/>
    <n v="14"/>
    <b v="1"/>
    <s v="music/classical music"/>
    <m/>
    <n v="150"/>
    <x v="4"/>
    <x v="35"/>
    <x v="2534"/>
    <x v="2531"/>
  </r>
  <r>
    <n v="2535"/>
    <s v="Mark Hayes Requiem Recording"/>
    <s v="Mark Hayes: Requiem Recording"/>
    <x v="22"/>
    <x v="1741"/>
    <x v="0"/>
    <s v="US"/>
    <s v="USD"/>
    <x v="2532"/>
    <x v="2535"/>
    <b v="0"/>
    <n v="78"/>
    <b v="1"/>
    <s v="music/classical music"/>
    <m/>
    <n v="26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x v="2536"/>
    <b v="0"/>
    <n v="4"/>
    <b v="1"/>
    <s v="music/classical music"/>
    <m/>
    <n v="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x v="2537"/>
    <b v="0"/>
    <n v="11"/>
    <b v="1"/>
    <s v="music/classical music"/>
    <m/>
    <n v="100"/>
    <x v="4"/>
    <x v="35"/>
    <x v="2537"/>
    <x v="2534"/>
  </r>
  <r>
    <n v="2538"/>
    <s v="Me, Myself and Albinoni"/>
    <s v="I will record 2 of Tomaso Albinoni's concertos for 2 oboes playing both parts myself."/>
    <x v="102"/>
    <x v="1743"/>
    <x v="0"/>
    <s v="US"/>
    <s v="USD"/>
    <x v="2535"/>
    <x v="2538"/>
    <b v="0"/>
    <n v="185"/>
    <b v="1"/>
    <s v="music/classical music"/>
    <m/>
    <n v="10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x v="2539"/>
    <b v="0"/>
    <n v="59"/>
    <b v="1"/>
    <s v="music/classical music"/>
    <m/>
    <n v="169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x v="2540"/>
    <b v="0"/>
    <n v="27"/>
    <b v="1"/>
    <s v="music/classical music"/>
    <m/>
    <n v="95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x v="2541"/>
    <b v="0"/>
    <n v="63"/>
    <b v="1"/>
    <s v="music/classical music"/>
    <m/>
    <n v="59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x v="2542"/>
    <b v="0"/>
    <n v="13"/>
    <b v="1"/>
    <s v="music/classical music"/>
    <m/>
    <n v="55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x v="2543"/>
    <b v="0"/>
    <n v="13"/>
    <b v="1"/>
    <s v="music/classical music"/>
    <m/>
    <n v="30"/>
    <x v="4"/>
    <x v="35"/>
    <x v="2543"/>
    <x v="2540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x v="2544"/>
    <b v="0"/>
    <n v="57"/>
    <b v="1"/>
    <s v="music/classical music"/>
    <m/>
    <n v="8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x v="2545"/>
    <b v="0"/>
    <n v="61"/>
    <b v="1"/>
    <s v="music/classical music"/>
    <m/>
    <n v="6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x v="2546"/>
    <b v="0"/>
    <n v="65"/>
    <b v="1"/>
    <s v="music/classical music"/>
    <m/>
    <n v="6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x v="2547"/>
    <b v="0"/>
    <n v="134"/>
    <b v="1"/>
    <s v="music/classical music"/>
    <m/>
    <n v="4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x v="2548"/>
    <b v="0"/>
    <n v="37"/>
    <b v="1"/>
    <s v="music/classical music"/>
    <m/>
    <n v="165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x v="2549"/>
    <b v="0"/>
    <n v="37"/>
    <b v="1"/>
    <s v="music/classical music"/>
    <m/>
    <n v="43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x v="2550"/>
    <b v="0"/>
    <n v="150"/>
    <b v="1"/>
    <s v="music/classical music"/>
    <m/>
    <n v="43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x v="2551"/>
    <b v="0"/>
    <n v="56"/>
    <b v="1"/>
    <s v="music/classical music"/>
    <m/>
    <n v="67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x v="2552"/>
    <b v="0"/>
    <n v="18"/>
    <b v="1"/>
    <s v="music/classical music"/>
    <m/>
    <n v="177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x v="2553"/>
    <b v="0"/>
    <n v="60"/>
    <b v="1"/>
    <s v="music/classical music"/>
    <m/>
    <n v="38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x v="2554"/>
    <b v="0"/>
    <n v="67"/>
    <b v="1"/>
    <s v="music/classical music"/>
    <m/>
    <n v="54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x v="2555"/>
    <b v="0"/>
    <n v="35"/>
    <b v="1"/>
    <s v="music/classical music"/>
    <m/>
    <n v="61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x v="2556"/>
    <b v="0"/>
    <n v="34"/>
    <b v="1"/>
    <s v="music/classical music"/>
    <m/>
    <n v="23"/>
    <x v="4"/>
    <x v="35"/>
    <x v="2556"/>
    <x v="2553"/>
  </r>
  <r>
    <n v="2557"/>
    <s v="European Tour"/>
    <s v="Raising money for our concert tour of Switzerland and Germany in June/July 2014"/>
    <x v="42"/>
    <x v="1761"/>
    <x v="0"/>
    <s v="GB"/>
    <s v="GBP"/>
    <x v="2554"/>
    <x v="2557"/>
    <b v="0"/>
    <n v="36"/>
    <b v="1"/>
    <s v="music/classical music"/>
    <m/>
    <n v="29"/>
    <x v="4"/>
    <x v="35"/>
    <x v="2557"/>
    <x v="2554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x v="2558"/>
    <b v="0"/>
    <n v="18"/>
    <b v="1"/>
    <s v="music/classical music"/>
    <m/>
    <n v="75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x v="2559"/>
    <b v="0"/>
    <n v="25"/>
    <b v="1"/>
    <s v="music/classical music"/>
    <m/>
    <n v="35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x v="2560"/>
    <b v="0"/>
    <n v="21"/>
    <b v="1"/>
    <s v="music/classical music"/>
    <m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x v="2561"/>
    <b v="0"/>
    <n v="0"/>
    <b v="0"/>
    <s v="food/food trucks"/>
    <m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x v="2562"/>
    <b v="0"/>
    <n v="3"/>
    <b v="0"/>
    <s v="food/food trucks"/>
    <m/>
    <n v="25"/>
    <x v="7"/>
    <x v="19"/>
    <x v="2562"/>
    <x v="2559"/>
  </r>
  <r>
    <n v="2563"/>
    <s v="Phoenix Pearl Boba Tea Truck (Canceled)"/>
    <s v="Michigan based bubble tea and specialty ice cream food truck"/>
    <x v="22"/>
    <x v="117"/>
    <x v="1"/>
    <s v="US"/>
    <s v="USD"/>
    <x v="2560"/>
    <x v="2563"/>
    <b v="0"/>
    <n v="0"/>
    <b v="0"/>
    <s v="food/food trucks"/>
    <m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x v="2564"/>
    <b v="0"/>
    <n v="0"/>
    <b v="0"/>
    <s v="food/food trucks"/>
    <m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x v="2565"/>
    <b v="0"/>
    <n v="1"/>
    <b v="0"/>
    <s v="food/food trucks"/>
    <m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x v="2566"/>
    <b v="0"/>
    <n v="0"/>
    <b v="0"/>
    <s v="food/food trucks"/>
    <m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x v="2567"/>
    <b v="0"/>
    <n v="2"/>
    <b v="0"/>
    <s v="food/food trucks"/>
    <m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x v="2568"/>
    <b v="0"/>
    <n v="1"/>
    <b v="0"/>
    <s v="food/food trucks"/>
    <m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x v="2569"/>
    <b v="0"/>
    <n v="2"/>
    <b v="0"/>
    <s v="food/food trucks"/>
    <m/>
    <n v="7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x v="2570"/>
    <b v="0"/>
    <n v="2"/>
    <b v="0"/>
    <s v="food/food trucks"/>
    <m/>
    <n v="29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x v="2571"/>
    <b v="0"/>
    <n v="4"/>
    <b v="0"/>
    <s v="food/food trucks"/>
    <m/>
    <n v="62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x v="2572"/>
    <b v="0"/>
    <n v="0"/>
    <b v="0"/>
    <s v="food/food trucks"/>
    <m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x v="2573"/>
    <b v="0"/>
    <n v="0"/>
    <b v="0"/>
    <s v="food/food trucks"/>
    <m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x v="2574"/>
    <b v="0"/>
    <n v="0"/>
    <b v="0"/>
    <s v="food/food trucks"/>
    <m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x v="2575"/>
    <b v="0"/>
    <n v="0"/>
    <b v="0"/>
    <s v="food/food trucks"/>
    <m/>
    <e v="#DIV/0!"/>
    <x v="7"/>
    <x v="19"/>
    <x v="2575"/>
    <x v="2572"/>
  </r>
  <r>
    <n v="2576"/>
    <s v="2 Go Fast Food (Canceled)"/>
    <s v="A New Twist with an American and Philippine fast food Mobile Trailer."/>
    <x v="3"/>
    <x v="117"/>
    <x v="1"/>
    <s v="US"/>
    <s v="USD"/>
    <x v="2573"/>
    <x v="2576"/>
    <b v="0"/>
    <n v="0"/>
    <b v="0"/>
    <s v="food/food trucks"/>
    <m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x v="2577"/>
    <b v="0"/>
    <n v="0"/>
    <b v="0"/>
    <s v="food/food trucks"/>
    <m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x v="2578"/>
    <b v="0"/>
    <n v="0"/>
    <b v="0"/>
    <s v="food/food trucks"/>
    <m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x v="2579"/>
    <b v="0"/>
    <n v="12"/>
    <b v="0"/>
    <s v="food/food trucks"/>
    <m/>
    <n v="23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x v="2580"/>
    <b v="0"/>
    <n v="2"/>
    <b v="0"/>
    <s v="food/food trucks"/>
    <m/>
    <n v="2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x v="2581"/>
    <b v="0"/>
    <n v="11"/>
    <b v="0"/>
    <s v="food/food trucks"/>
    <m/>
    <n v="48"/>
    <x v="7"/>
    <x v="19"/>
    <x v="2581"/>
    <x v="2578"/>
  </r>
  <r>
    <n v="2582"/>
    <s v="Drunken Wings"/>
    <s v="The place where chicken meets liquor for the first time!"/>
    <x v="161"/>
    <x v="116"/>
    <x v="2"/>
    <s v="US"/>
    <s v="USD"/>
    <x v="2579"/>
    <x v="2582"/>
    <b v="0"/>
    <n v="1"/>
    <b v="0"/>
    <s v="food/food trucks"/>
    <m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x v="2583"/>
    <b v="0"/>
    <n v="5"/>
    <b v="0"/>
    <s v="food/food trucks"/>
    <m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x v="2584"/>
    <b v="0"/>
    <n v="0"/>
    <b v="0"/>
    <s v="food/food trucks"/>
    <m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x v="2585"/>
    <b v="0"/>
    <n v="1"/>
    <b v="0"/>
    <s v="food/food trucks"/>
    <m/>
    <n v="50"/>
    <x v="7"/>
    <x v="19"/>
    <x v="2585"/>
    <x v="2582"/>
  </r>
  <r>
    <n v="2586"/>
    <s v="Inspire Healthy Eating"/>
    <s v="I would like to bring fresh salad and food to the streets of London at a reasonable price."/>
    <x v="9"/>
    <x v="139"/>
    <x v="2"/>
    <s v="GB"/>
    <s v="GBP"/>
    <x v="2583"/>
    <x v="2586"/>
    <b v="0"/>
    <n v="1"/>
    <b v="0"/>
    <s v="food/food trucks"/>
    <m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x v="2587"/>
    <b v="0"/>
    <n v="6"/>
    <b v="0"/>
    <s v="food/food trucks"/>
    <m/>
    <n v="202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x v="2588"/>
    <b v="0"/>
    <n v="8"/>
    <b v="0"/>
    <s v="food/food trucks"/>
    <m/>
    <n v="29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x v="2589"/>
    <b v="0"/>
    <n v="1"/>
    <b v="0"/>
    <s v="food/food trucks"/>
    <m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x v="2590"/>
    <b v="0"/>
    <n v="0"/>
    <b v="0"/>
    <s v="food/food trucks"/>
    <m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x v="2591"/>
    <b v="0"/>
    <n v="2"/>
    <b v="0"/>
    <s v="food/food trucks"/>
    <m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x v="2592"/>
    <b v="0"/>
    <n v="1"/>
    <b v="0"/>
    <s v="food/food trucks"/>
    <m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x v="2593"/>
    <b v="0"/>
    <n v="0"/>
    <b v="0"/>
    <s v="food/food trucks"/>
    <m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x v="2594"/>
    <b v="0"/>
    <n v="1"/>
    <b v="0"/>
    <s v="food/food trucks"/>
    <m/>
    <n v="1"/>
    <x v="7"/>
    <x v="19"/>
    <x v="2594"/>
    <x v="2591"/>
  </r>
  <r>
    <n v="2595"/>
    <s v="Food Truck for Little Fox Bakery"/>
    <s v="Looking to put the best baked goods in Bowling Green on wheels"/>
    <x v="36"/>
    <x v="1767"/>
    <x v="2"/>
    <s v="US"/>
    <s v="USD"/>
    <x v="2592"/>
    <x v="2595"/>
    <b v="0"/>
    <n v="19"/>
    <b v="0"/>
    <s v="food/food trucks"/>
    <m/>
    <n v="9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x v="2596"/>
    <b v="0"/>
    <n v="27"/>
    <b v="0"/>
    <s v="food/food trucks"/>
    <m/>
    <n v="305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x v="2597"/>
    <b v="0"/>
    <n v="7"/>
    <b v="0"/>
    <s v="food/food trucks"/>
    <m/>
    <n v="1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x v="2598"/>
    <b v="0"/>
    <n v="14"/>
    <b v="0"/>
    <s v="food/food trucks"/>
    <m/>
    <n v="83"/>
    <x v="7"/>
    <x v="19"/>
    <x v="2598"/>
    <x v="2595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x v="2599"/>
    <b v="0"/>
    <n v="5"/>
    <b v="0"/>
    <s v="food/food trucks"/>
    <m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x v="2600"/>
    <b v="0"/>
    <n v="30"/>
    <b v="0"/>
    <s v="food/food trucks"/>
    <m/>
    <n v="115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x v="2601"/>
    <b v="1"/>
    <n v="151"/>
    <b v="1"/>
    <s v="technology/space exploration"/>
    <m/>
    <n v="21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x v="2602"/>
    <b v="1"/>
    <n v="489"/>
    <b v="1"/>
    <s v="technology/space exploration"/>
    <m/>
    <n v="80"/>
    <x v="2"/>
    <x v="36"/>
    <x v="2602"/>
    <x v="2599"/>
  </r>
  <r>
    <n v="2603"/>
    <s v="Manned Mock Mars Mission"/>
    <s v="I will be building a mock space station and simulate living on Mars for two weeks."/>
    <x v="257"/>
    <x v="702"/>
    <x v="0"/>
    <s v="US"/>
    <s v="USD"/>
    <x v="2600"/>
    <x v="2603"/>
    <b v="1"/>
    <n v="50"/>
    <b v="1"/>
    <s v="technology/space exploration"/>
    <m/>
    <n v="35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x v="2604"/>
    <b v="1"/>
    <n v="321"/>
    <b v="1"/>
    <s v="technology/space exploration"/>
    <m/>
    <n v="64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x v="2605"/>
    <b v="1"/>
    <n v="1762"/>
    <b v="1"/>
    <s v="technology/space exploration"/>
    <m/>
    <n v="60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x v="2606"/>
    <b v="1"/>
    <n v="385"/>
    <b v="1"/>
    <s v="technology/space exploration"/>
    <m/>
    <n v="31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x v="2607"/>
    <b v="1"/>
    <n v="398"/>
    <b v="1"/>
    <s v="technology/space exploration"/>
    <m/>
    <n v="81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x v="2608"/>
    <b v="1"/>
    <n v="304"/>
    <b v="1"/>
    <s v="technology/space exploration"/>
    <m/>
    <n v="58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x v="2609"/>
    <b v="1"/>
    <n v="676"/>
    <b v="1"/>
    <s v="technology/space exploration"/>
    <m/>
    <n v="157"/>
    <x v="2"/>
    <x v="36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x v="2610"/>
    <b v="1"/>
    <n v="577"/>
    <b v="1"/>
    <s v="technology/space exploration"/>
    <m/>
    <n v="55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x v="2611"/>
    <b v="1"/>
    <n v="3663"/>
    <b v="1"/>
    <s v="technology/space exploration"/>
    <m/>
    <n v="8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x v="2612"/>
    <b v="1"/>
    <n v="294"/>
    <b v="1"/>
    <s v="technology/space exploration"/>
    <m/>
    <n v="58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x v="2613"/>
    <b v="1"/>
    <n v="28"/>
    <b v="1"/>
    <s v="technology/space exploration"/>
    <m/>
    <n v="27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x v="2614"/>
    <b v="1"/>
    <n v="100"/>
    <b v="1"/>
    <s v="technology/space exploration"/>
    <m/>
    <n v="107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x v="2615"/>
    <b v="0"/>
    <n v="72"/>
    <b v="1"/>
    <s v="technology/space exploration"/>
    <m/>
    <n v="4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x v="2616"/>
    <b v="1"/>
    <n v="238"/>
    <b v="1"/>
    <s v="technology/space exploration"/>
    <m/>
    <n v="120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x v="2617"/>
    <b v="1"/>
    <n v="159"/>
    <b v="1"/>
    <s v="technology/space exploration"/>
    <m/>
    <n v="27"/>
    <x v="2"/>
    <x v="36"/>
    <x v="2617"/>
    <x v="2614"/>
  </r>
  <r>
    <n v="2618"/>
    <s v="SPACE ART FEATURING ASTRONAUTS #WeBelieveInAstronauts"/>
    <s v="LTD ED COLLECTIBLE SPACE ART FEAT. ASTRONAUTS"/>
    <x v="36"/>
    <x v="1786"/>
    <x v="0"/>
    <s v="US"/>
    <s v="USD"/>
    <x v="2615"/>
    <x v="2618"/>
    <b v="1"/>
    <n v="77"/>
    <b v="1"/>
    <s v="technology/space exploration"/>
    <m/>
    <n v="20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x v="2619"/>
    <b v="1"/>
    <n v="53"/>
    <b v="1"/>
    <s v="technology/space exploration"/>
    <m/>
    <n v="35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x v="2620"/>
    <b v="1"/>
    <n v="1251"/>
    <b v="1"/>
    <s v="technology/space exploration"/>
    <m/>
    <n v="7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x v="2621"/>
    <b v="1"/>
    <n v="465"/>
    <b v="1"/>
    <s v="technology/space exploration"/>
    <m/>
    <n v="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x v="2622"/>
    <b v="0"/>
    <n v="74"/>
    <b v="1"/>
    <s v="technology/space exploration"/>
    <m/>
    <n v="26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x v="2623"/>
    <b v="0"/>
    <n v="62"/>
    <b v="1"/>
    <s v="technology/space exploration"/>
    <m/>
    <n v="3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x v="2624"/>
    <b v="0"/>
    <n v="3468"/>
    <b v="1"/>
    <s v="technology/space exploration"/>
    <m/>
    <n v="31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x v="2625"/>
    <b v="0"/>
    <n v="52"/>
    <b v="1"/>
    <s v="technology/space exploration"/>
    <m/>
    <n v="2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x v="2626"/>
    <b v="0"/>
    <n v="50"/>
    <b v="1"/>
    <s v="technology/space exploration"/>
    <m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x v="2627"/>
    <b v="0"/>
    <n v="45"/>
    <b v="1"/>
    <s v="technology/space exploration"/>
    <m/>
    <n v="21"/>
    <x v="2"/>
    <x v="36"/>
    <x v="2627"/>
    <x v="2624"/>
  </r>
  <r>
    <n v="2628"/>
    <s v="Pie In Space!"/>
    <s v="A high school freshman is sending pie into space and you can be a part of it.  GO SCIENCE!!!"/>
    <x v="357"/>
    <x v="1796"/>
    <x v="0"/>
    <s v="US"/>
    <s v="USD"/>
    <x v="2625"/>
    <x v="2628"/>
    <b v="0"/>
    <n v="21"/>
    <b v="1"/>
    <s v="technology/space exploration"/>
    <m/>
    <n v="44"/>
    <x v="2"/>
    <x v="36"/>
    <x v="2628"/>
    <x v="2625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x v="2629"/>
    <b v="0"/>
    <n v="100"/>
    <b v="1"/>
    <s v="technology/space exploration"/>
    <m/>
    <n v="63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x v="2630"/>
    <b v="0"/>
    <n v="81"/>
    <b v="1"/>
    <s v="technology/space exploration"/>
    <m/>
    <n v="38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x v="2631"/>
    <b v="0"/>
    <n v="286"/>
    <b v="1"/>
    <s v="technology/space exploration"/>
    <m/>
    <n v="80"/>
    <x v="2"/>
    <x v="36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x v="2632"/>
    <b v="0"/>
    <n v="42"/>
    <b v="1"/>
    <s v="technology/space exploration"/>
    <m/>
    <n v="34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x v="2633"/>
    <b v="0"/>
    <n v="199"/>
    <b v="1"/>
    <s v="technology/space exploration"/>
    <m/>
    <n v="89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x v="2634"/>
    <b v="0"/>
    <n v="25"/>
    <b v="1"/>
    <s v="technology/space exploration"/>
    <m/>
    <n v="39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x v="2635"/>
    <b v="0"/>
    <n v="84"/>
    <b v="1"/>
    <s v="technology/space exploration"/>
    <m/>
    <n v="13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x v="2636"/>
    <b v="0"/>
    <n v="50"/>
    <b v="1"/>
    <s v="technology/space exploration"/>
    <m/>
    <n v="37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x v="2637"/>
    <b v="0"/>
    <n v="26"/>
    <b v="1"/>
    <s v="technology/space exploration"/>
    <m/>
    <n v="31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x v="2638"/>
    <b v="0"/>
    <n v="14"/>
    <b v="1"/>
    <s v="technology/space exploration"/>
    <m/>
    <n v="2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x v="2639"/>
    <b v="0"/>
    <n v="49"/>
    <b v="1"/>
    <s v="technology/space exploration"/>
    <m/>
    <n v="1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x v="2640"/>
    <b v="0"/>
    <n v="69"/>
    <b v="1"/>
    <s v="technology/space exploration"/>
    <m/>
    <n v="4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x v="2641"/>
    <b v="0"/>
    <n v="1"/>
    <b v="0"/>
    <s v="technology/space exploration"/>
    <m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x v="2642"/>
    <b v="0"/>
    <n v="0"/>
    <b v="0"/>
    <s v="technology/space exploration"/>
    <m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x v="2643"/>
    <b v="1"/>
    <n v="1501"/>
    <b v="0"/>
    <s v="technology/space exploration"/>
    <m/>
    <n v="223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x v="2644"/>
    <b v="1"/>
    <n v="52"/>
    <b v="0"/>
    <s v="technology/space exploration"/>
    <m/>
    <n v="39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x v="2645"/>
    <b v="1"/>
    <n v="23"/>
    <b v="0"/>
    <s v="technology/space exploration"/>
    <m/>
    <n v="91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x v="2646"/>
    <b v="1"/>
    <n v="535"/>
    <b v="0"/>
    <s v="technology/space exploration"/>
    <m/>
    <n v="78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x v="2647"/>
    <b v="0"/>
    <n v="3"/>
    <b v="0"/>
    <s v="technology/space exploration"/>
    <m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x v="2648"/>
    <b v="0"/>
    <n v="6"/>
    <b v="0"/>
    <s v="technology/space exploration"/>
    <m/>
    <n v="17"/>
    <x v="2"/>
    <x v="36"/>
    <x v="2648"/>
    <x v="2644"/>
  </r>
  <r>
    <n v="2649"/>
    <s v="The Mission - Please Check Back Soon (Canceled)"/>
    <s v="They have launched a Kickstarter."/>
    <x v="152"/>
    <x v="1811"/>
    <x v="1"/>
    <s v="US"/>
    <s v="USD"/>
    <x v="2645"/>
    <x v="2649"/>
    <b v="0"/>
    <n v="3"/>
    <b v="0"/>
    <s v="technology/space exploration"/>
    <m/>
    <n v="41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x v="2650"/>
    <b v="0"/>
    <n v="5"/>
    <b v="0"/>
    <s v="technology/space exploration"/>
    <m/>
    <n v="71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x v="2651"/>
    <b v="0"/>
    <n v="17"/>
    <b v="0"/>
    <s v="technology/space exploration"/>
    <m/>
    <n v="30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x v="2652"/>
    <b v="0"/>
    <n v="11"/>
    <b v="0"/>
    <s v="technology/space exploration"/>
    <m/>
    <n v="80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x v="2653"/>
    <b v="0"/>
    <n v="70"/>
    <b v="0"/>
    <s v="technology/space exploration"/>
    <m/>
    <n v="83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x v="2654"/>
    <b v="0"/>
    <n v="6"/>
    <b v="0"/>
    <s v="technology/space exploration"/>
    <m/>
    <n v="8"/>
    <x v="2"/>
    <x v="36"/>
    <x v="2654"/>
    <x v="2650"/>
  </r>
  <r>
    <n v="2655"/>
    <s v="Balloons (Canceled)"/>
    <s v="Thank you for your support!"/>
    <x v="36"/>
    <x v="1815"/>
    <x v="1"/>
    <s v="US"/>
    <s v="USD"/>
    <x v="2651"/>
    <x v="2655"/>
    <b v="0"/>
    <n v="43"/>
    <b v="0"/>
    <s v="technology/space exploration"/>
    <m/>
    <n v="73"/>
    <x v="2"/>
    <x v="36"/>
    <x v="2655"/>
    <x v="2651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x v="2656"/>
    <b v="0"/>
    <n v="152"/>
    <b v="0"/>
    <s v="technology/space exploration"/>
    <m/>
    <n v="112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x v="2657"/>
    <b v="0"/>
    <n v="59"/>
    <b v="0"/>
    <s v="technology/space exploration"/>
    <m/>
    <n v="95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x v="2658"/>
    <b v="0"/>
    <n v="4"/>
    <b v="0"/>
    <s v="technology/space exploration"/>
    <m/>
    <n v="22"/>
    <x v="2"/>
    <x v="36"/>
    <x v="2658"/>
    <x v="2654"/>
  </r>
  <r>
    <n v="2659"/>
    <s v="test (Canceled)"/>
    <s v="test"/>
    <x v="197"/>
    <x v="1819"/>
    <x v="1"/>
    <s v="US"/>
    <s v="USD"/>
    <x v="2655"/>
    <x v="2659"/>
    <b v="0"/>
    <n v="10"/>
    <b v="0"/>
    <s v="technology/space exploration"/>
    <m/>
    <n v="133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x v="2660"/>
    <b v="0"/>
    <n v="5"/>
    <b v="0"/>
    <s v="technology/space exploration"/>
    <m/>
    <n v="3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x v="2661"/>
    <b v="0"/>
    <n v="60"/>
    <b v="1"/>
    <s v="technology/makerspaces"/>
    <m/>
    <n v="8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x v="2662"/>
    <b v="0"/>
    <n v="80"/>
    <b v="1"/>
    <s v="technology/makerspaces"/>
    <m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x v="2663"/>
    <b v="0"/>
    <n v="56"/>
    <b v="1"/>
    <s v="technology/makerspaces"/>
    <m/>
    <n v="373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x v="2664"/>
    <b v="0"/>
    <n v="104"/>
    <b v="1"/>
    <s v="technology/makerspaces"/>
    <m/>
    <n v="17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x v="2665"/>
    <b v="0"/>
    <n v="46"/>
    <b v="1"/>
    <s v="technology/makerspaces"/>
    <m/>
    <n v="93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x v="2666"/>
    <b v="0"/>
    <n v="206"/>
    <b v="1"/>
    <s v="technology/makerspaces"/>
    <m/>
    <n v="77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x v="2667"/>
    <b v="0"/>
    <n v="18"/>
    <b v="1"/>
    <s v="technology/makerspaces"/>
    <m/>
    <n v="92"/>
    <x v="2"/>
    <x v="37"/>
    <x v="2667"/>
    <x v="2663"/>
  </r>
  <r>
    <n v="2668"/>
    <s v="UOttawa Makermobile"/>
    <s v="Creativity on the go! |_x000a_CrÃ©ativitÃ© en mouvement !"/>
    <x v="28"/>
    <x v="1240"/>
    <x v="0"/>
    <s v="CA"/>
    <s v="CAD"/>
    <x v="2664"/>
    <x v="2668"/>
    <b v="0"/>
    <n v="28"/>
    <b v="1"/>
    <s v="technology/makerspaces"/>
    <m/>
    <n v="60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x v="2669"/>
    <b v="0"/>
    <n v="11"/>
    <b v="1"/>
    <s v="technology/makerspaces"/>
    <m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x v="2670"/>
    <b v="1"/>
    <n v="60"/>
    <b v="0"/>
    <s v="technology/makerspaces"/>
    <m/>
    <n v="41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x v="2671"/>
    <b v="1"/>
    <n v="84"/>
    <b v="0"/>
    <s v="technology/makerspaces"/>
    <m/>
    <n v="33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x v="2672"/>
    <b v="1"/>
    <n v="47"/>
    <b v="0"/>
    <s v="technology/makerspaces"/>
    <m/>
    <n v="70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x v="2673"/>
    <b v="1"/>
    <n v="66"/>
    <b v="0"/>
    <s v="technology/makerspaces"/>
    <m/>
    <n v="167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4"/>
    <b v="1"/>
    <n v="171"/>
    <b v="0"/>
    <s v="technology/makerspaces"/>
    <m/>
    <n v="128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x v="2675"/>
    <b v="1"/>
    <n v="29"/>
    <b v="0"/>
    <s v="technology/makerspaces"/>
    <m/>
    <n v="6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x v="2676"/>
    <b v="0"/>
    <n v="9"/>
    <b v="0"/>
    <s v="technology/makerspaces"/>
    <m/>
    <n v="117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x v="2677"/>
    <b v="0"/>
    <n v="27"/>
    <b v="0"/>
    <s v="technology/makerspaces"/>
    <m/>
    <n v="126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x v="2678"/>
    <b v="0"/>
    <n v="2"/>
    <b v="0"/>
    <s v="technology/makerspaces"/>
    <m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x v="2679"/>
    <b v="0"/>
    <n v="3"/>
    <b v="0"/>
    <s v="technology/makerspaces"/>
    <m/>
    <n v="44"/>
    <x v="2"/>
    <x v="37"/>
    <x v="2679"/>
    <x v="2675"/>
  </r>
  <r>
    <n v="2680"/>
    <s v="iHeart Pillow"/>
    <s v="iHeartPillow, Connecting loved ones"/>
    <x v="261"/>
    <x v="1836"/>
    <x v="2"/>
    <s v="ES"/>
    <s v="EUR"/>
    <x v="2676"/>
    <x v="2680"/>
    <b v="0"/>
    <n v="4"/>
    <b v="0"/>
    <s v="technology/makerspaces"/>
    <m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x v="2681"/>
    <b v="0"/>
    <n v="2"/>
    <b v="0"/>
    <s v="food/food trucks"/>
    <m/>
    <n v="27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x v="2682"/>
    <b v="0"/>
    <n v="20"/>
    <b v="0"/>
    <s v="food/food trucks"/>
    <m/>
    <n v="84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x v="2683"/>
    <b v="0"/>
    <n v="3"/>
    <b v="0"/>
    <s v="food/food trucks"/>
    <m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x v="2684"/>
    <b v="0"/>
    <n v="4"/>
    <b v="0"/>
    <s v="food/food trucks"/>
    <m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x v="2685"/>
    <b v="0"/>
    <n v="1"/>
    <b v="0"/>
    <s v="food/food trucks"/>
    <m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x v="2686"/>
    <b v="0"/>
    <n v="0"/>
    <b v="0"/>
    <s v="food/food trucks"/>
    <m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x v="2687"/>
    <b v="0"/>
    <n v="0"/>
    <b v="0"/>
    <s v="food/food trucks"/>
    <m/>
    <e v="#DIV/0!"/>
    <x v="7"/>
    <x v="19"/>
    <x v="2687"/>
    <x v="2683"/>
  </r>
  <r>
    <n v="2688"/>
    <s v="Mac N Cheez Food Truck"/>
    <s v="The amazing gourmet Mac N Cheez Food Truck Campaigne!"/>
    <x v="63"/>
    <x v="1838"/>
    <x v="2"/>
    <s v="US"/>
    <s v="USD"/>
    <x v="2684"/>
    <x v="2688"/>
    <b v="0"/>
    <n v="14"/>
    <b v="0"/>
    <s v="food/food trucks"/>
    <m/>
    <n v="5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x v="2689"/>
    <b v="0"/>
    <n v="1"/>
    <b v="0"/>
    <s v="food/food trucks"/>
    <m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x v="2690"/>
    <b v="0"/>
    <n v="118"/>
    <b v="0"/>
    <s v="food/food trucks"/>
    <m/>
    <n v="72"/>
    <x v="7"/>
    <x v="19"/>
    <x v="2690"/>
    <x v="2686"/>
  </r>
  <r>
    <n v="2691"/>
    <s v="Cook"/>
    <s v="A Great New local Food Truck serving up ethnic fusion inspired eats in Ottawa."/>
    <x v="99"/>
    <x v="428"/>
    <x v="2"/>
    <s v="CA"/>
    <s v="CAD"/>
    <x v="2687"/>
    <x v="2691"/>
    <b v="0"/>
    <n v="2"/>
    <b v="0"/>
    <s v="food/food trucks"/>
    <m/>
    <n v="17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x v="2692"/>
    <b v="0"/>
    <n v="1"/>
    <b v="0"/>
    <s v="food/food trucks"/>
    <m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x v="2693"/>
    <b v="0"/>
    <n v="3"/>
    <b v="0"/>
    <s v="food/food trucks"/>
    <m/>
    <n v="1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x v="2694"/>
    <b v="0"/>
    <n v="1"/>
    <b v="0"/>
    <s v="food/food trucks"/>
    <m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x v="2695"/>
    <b v="0"/>
    <n v="3"/>
    <b v="0"/>
    <s v="food/food trucks"/>
    <m/>
    <n v="23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x v="2696"/>
    <b v="0"/>
    <n v="38"/>
    <b v="0"/>
    <s v="food/food trucks"/>
    <m/>
    <n v="89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x v="2697"/>
    <b v="0"/>
    <n v="52"/>
    <b v="0"/>
    <s v="food/food trucks"/>
    <m/>
    <n v="11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x v="2698"/>
    <b v="0"/>
    <n v="2"/>
    <b v="0"/>
    <s v="food/food trucks"/>
    <m/>
    <n v="13"/>
    <x v="7"/>
    <x v="19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x v="2699"/>
    <b v="0"/>
    <n v="0"/>
    <b v="0"/>
    <s v="food/food trucks"/>
    <m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x v="2700"/>
    <b v="0"/>
    <n v="4"/>
    <b v="0"/>
    <s v="food/food trucks"/>
    <m/>
    <n v="17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x v="2701"/>
    <b v="0"/>
    <n v="46"/>
    <b v="0"/>
    <s v="theater/spaces"/>
    <m/>
    <n v="34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x v="2702"/>
    <b v="1"/>
    <n v="26"/>
    <b v="0"/>
    <s v="theater/spaces"/>
    <m/>
    <n v="132"/>
    <x v="1"/>
    <x v="38"/>
    <x v="2702"/>
    <x v="2698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x v="2703"/>
    <b v="0"/>
    <n v="45"/>
    <b v="0"/>
    <s v="theater/spaces"/>
    <m/>
    <n v="9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x v="2704"/>
    <b v="0"/>
    <n v="7"/>
    <b v="0"/>
    <s v="theater/spaces"/>
    <m/>
    <n v="163"/>
    <x v="1"/>
    <x v="38"/>
    <x v="2704"/>
    <x v="2700"/>
  </r>
  <r>
    <n v="2705"/>
    <s v="Fischer Theatre Marquee"/>
    <s v="Help light the lights at the historic Fischer Theatre in Danville, IL."/>
    <x v="281"/>
    <x v="1846"/>
    <x v="3"/>
    <s v="US"/>
    <s v="USD"/>
    <x v="2701"/>
    <x v="2705"/>
    <b v="0"/>
    <n v="8"/>
    <b v="0"/>
    <s v="theater/spaces"/>
    <m/>
    <n v="21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x v="2706"/>
    <b v="1"/>
    <n v="263"/>
    <b v="1"/>
    <s v="theater/spaces"/>
    <m/>
    <n v="14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x v="2707"/>
    <b v="1"/>
    <n v="394"/>
    <b v="1"/>
    <s v="theater/spaces"/>
    <m/>
    <n v="71"/>
    <x v="1"/>
    <x v="38"/>
    <x v="2707"/>
    <x v="2703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x v="2708"/>
    <b v="1"/>
    <n v="1049"/>
    <b v="1"/>
    <s v="theater/spaces"/>
    <m/>
    <n v="44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x v="2709"/>
    <b v="1"/>
    <n v="308"/>
    <b v="1"/>
    <s v="theater/spaces"/>
    <m/>
    <n v="164"/>
    <x v="1"/>
    <x v="38"/>
    <x v="2709"/>
    <x v="2705"/>
  </r>
  <r>
    <n v="2710"/>
    <s v="House of Yes"/>
    <s v="Building Brooklyn's own creative venue for circus, theater and events of all types."/>
    <x v="127"/>
    <x v="1851"/>
    <x v="0"/>
    <s v="US"/>
    <s v="USD"/>
    <x v="2706"/>
    <x v="2710"/>
    <b v="1"/>
    <n v="1088"/>
    <b v="1"/>
    <s v="theater/spaces"/>
    <m/>
    <n v="8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x v="2711"/>
    <b v="1"/>
    <n v="73"/>
    <b v="1"/>
    <s v="theater/spaces"/>
    <m/>
    <n v="5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x v="2712"/>
    <b v="1"/>
    <n v="143"/>
    <b v="1"/>
    <s v="theater/spaces"/>
    <m/>
    <n v="50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x v="2713"/>
    <b v="1"/>
    <n v="1420"/>
    <b v="1"/>
    <s v="theater/spaces"/>
    <m/>
    <n v="108"/>
    <x v="1"/>
    <x v="38"/>
    <x v="2713"/>
    <x v="2709"/>
  </r>
  <r>
    <n v="2714"/>
    <s v="The Crane Theater"/>
    <s v="The Crane will be the new home for independent theater in Northeast Minneapolis"/>
    <x v="31"/>
    <x v="1855"/>
    <x v="0"/>
    <s v="US"/>
    <s v="USD"/>
    <x v="2710"/>
    <x v="2714"/>
    <b v="1"/>
    <n v="305"/>
    <b v="1"/>
    <s v="theater/spaces"/>
    <m/>
    <n v="9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x v="2715"/>
    <b v="1"/>
    <n v="551"/>
    <b v="1"/>
    <s v="theater/spaces"/>
    <m/>
    <n v="5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x v="2716"/>
    <b v="1"/>
    <n v="187"/>
    <b v="1"/>
    <s v="theater/spaces"/>
    <m/>
    <n v="64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x v="2717"/>
    <b v="1"/>
    <n v="325"/>
    <b v="1"/>
    <s v="theater/spaces"/>
    <m/>
    <n v="92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x v="2718"/>
    <b v="1"/>
    <n v="148"/>
    <b v="1"/>
    <s v="theater/spaces"/>
    <m/>
    <n v="125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x v="2719"/>
    <b v="0"/>
    <n v="69"/>
    <b v="1"/>
    <s v="theater/spaces"/>
    <m/>
    <n v="94"/>
    <x v="1"/>
    <x v="38"/>
    <x v="2719"/>
    <x v="2715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x v="2720"/>
    <b v="0"/>
    <n v="173"/>
    <b v="1"/>
    <s v="theater/spaces"/>
    <m/>
    <n v="170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x v="2721"/>
    <b v="0"/>
    <n v="269"/>
    <b v="1"/>
    <s v="technology/hardware"/>
    <m/>
    <n v="40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x v="2722"/>
    <b v="0"/>
    <n v="185"/>
    <b v="1"/>
    <s v="technology/hardware"/>
    <m/>
    <n v="68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x v="2723"/>
    <b v="0"/>
    <n v="176"/>
    <b v="1"/>
    <s v="technology/hardware"/>
    <m/>
    <n v="9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x v="2724"/>
    <b v="0"/>
    <n v="1019"/>
    <b v="1"/>
    <s v="technology/hardware"/>
    <m/>
    <n v="7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x v="2725"/>
    <b v="0"/>
    <n v="113"/>
    <b v="1"/>
    <s v="technology/hardware"/>
    <m/>
    <n v="511"/>
    <x v="2"/>
    <x v="30"/>
    <x v="2725"/>
    <x v="2721"/>
  </r>
  <r>
    <n v="2726"/>
    <s v="Krimston TWO - Dual SIM case for iPhone"/>
    <s v="Krimston TWO: iPhone Dual SIM Case"/>
    <x v="57"/>
    <x v="1867"/>
    <x v="0"/>
    <s v="US"/>
    <s v="USD"/>
    <x v="2722"/>
    <x v="2726"/>
    <b v="0"/>
    <n v="404"/>
    <b v="1"/>
    <s v="technology/hardware"/>
    <m/>
    <n v="261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x v="2727"/>
    <b v="0"/>
    <n v="707"/>
    <b v="1"/>
    <s v="technology/hardware"/>
    <m/>
    <n v="69"/>
    <x v="2"/>
    <x v="30"/>
    <x v="2727"/>
    <x v="2723"/>
  </r>
  <r>
    <n v="2728"/>
    <s v="Multi-Function SSD Shield for the Raspberry Pi 2"/>
    <s v="SSD, WiFi, RTC w/Battery and high power USB all in one shield."/>
    <x v="36"/>
    <x v="1869"/>
    <x v="0"/>
    <s v="US"/>
    <s v="USD"/>
    <x v="2724"/>
    <x v="2728"/>
    <b v="0"/>
    <n v="392"/>
    <b v="1"/>
    <s v="technology/hardware"/>
    <m/>
    <n v="77"/>
    <x v="2"/>
    <x v="30"/>
    <x v="2728"/>
    <x v="2724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x v="2729"/>
    <b v="0"/>
    <n v="23"/>
    <b v="1"/>
    <s v="technology/hardware"/>
    <m/>
    <n v="340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x v="2730"/>
    <b v="0"/>
    <n v="682"/>
    <b v="1"/>
    <s v="technology/hardware"/>
    <m/>
    <n v="67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x v="2731"/>
    <b v="0"/>
    <n v="37"/>
    <b v="1"/>
    <s v="technology/hardware"/>
    <m/>
    <n v="845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x v="2732"/>
    <b v="0"/>
    <n v="146"/>
    <b v="1"/>
    <s v="technology/hardware"/>
    <m/>
    <n v="97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x v="2733"/>
    <b v="0"/>
    <n v="119"/>
    <b v="1"/>
    <s v="technology/hardware"/>
    <m/>
    <n v="451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x v="2734"/>
    <b v="0"/>
    <n v="163"/>
    <b v="1"/>
    <s v="technology/hardware"/>
    <m/>
    <n v="138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x v="2735"/>
    <b v="0"/>
    <n v="339"/>
    <b v="1"/>
    <s v="technology/hardware"/>
    <m/>
    <n v="2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x v="2736"/>
    <b v="0"/>
    <n v="58"/>
    <b v="1"/>
    <s v="technology/hardware"/>
    <m/>
    <n v="169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x v="2737"/>
    <b v="0"/>
    <n v="456"/>
    <b v="1"/>
    <s v="technology/hardware"/>
    <m/>
    <n v="16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x v="2738"/>
    <b v="0"/>
    <n v="15"/>
    <b v="1"/>
    <s v="technology/hardware"/>
    <m/>
    <n v="49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x v="2739"/>
    <b v="0"/>
    <n v="191"/>
    <b v="1"/>
    <s v="technology/hardware"/>
    <m/>
    <n v="22"/>
    <x v="2"/>
    <x v="30"/>
    <x v="2739"/>
    <x v="2735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x v="2740"/>
    <b v="0"/>
    <n v="17"/>
    <b v="1"/>
    <s v="technology/hardware"/>
    <m/>
    <n v="18"/>
    <x v="2"/>
    <x v="30"/>
    <x v="2740"/>
    <x v="2736"/>
  </r>
  <r>
    <n v="2741"/>
    <s v="Mrs. Brown and Her Lost Puppy."/>
    <s v="Help me publish my 1st children's book as an aspiring author!"/>
    <x v="6"/>
    <x v="428"/>
    <x v="2"/>
    <s v="US"/>
    <s v="USD"/>
    <x v="2737"/>
    <x v="2741"/>
    <b v="0"/>
    <n v="4"/>
    <b v="0"/>
    <s v="publishing/children's books"/>
    <m/>
    <n v="8"/>
    <x v="3"/>
    <x v="39"/>
    <x v="2741"/>
    <x v="2737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x v="2742"/>
    <b v="0"/>
    <n v="18"/>
    <b v="0"/>
    <s v="publishing/children's books"/>
    <m/>
    <n v="40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x v="2743"/>
    <b v="0"/>
    <n v="0"/>
    <b v="0"/>
    <s v="publishing/children's books"/>
    <m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x v="2744"/>
    <b v="0"/>
    <n v="22"/>
    <b v="0"/>
    <s v="publishing/children's books"/>
    <m/>
    <n v="37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x v="2745"/>
    <b v="0"/>
    <n v="49"/>
    <b v="0"/>
    <s v="publishing/children's books"/>
    <m/>
    <n v="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x v="2746"/>
    <b v="0"/>
    <n v="19"/>
    <b v="0"/>
    <s v="publishing/children's books"/>
    <m/>
    <n v="42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x v="2747"/>
    <b v="0"/>
    <n v="4"/>
    <b v="0"/>
    <s v="publishing/children's books"/>
    <m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x v="2748"/>
    <b v="0"/>
    <n v="4"/>
    <b v="0"/>
    <s v="publishing/children's books"/>
    <m/>
    <n v="13"/>
    <x v="3"/>
    <x v="39"/>
    <x v="2748"/>
    <x v="2744"/>
  </r>
  <r>
    <n v="2749"/>
    <s v="A Tree is a Tree, no matter what you see.  CHILDREN'S BOOK"/>
    <s v="Self-publishing my children's book."/>
    <x v="3"/>
    <x v="178"/>
    <x v="2"/>
    <s v="US"/>
    <s v="USD"/>
    <x v="2745"/>
    <x v="2749"/>
    <b v="0"/>
    <n v="2"/>
    <b v="0"/>
    <s v="publishing/children's books"/>
    <m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x v="2750"/>
    <b v="0"/>
    <n v="0"/>
    <b v="0"/>
    <s v="publishing/children's books"/>
    <m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51"/>
    <b v="0"/>
    <n v="0"/>
    <b v="0"/>
    <s v="publishing/children's books"/>
    <m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x v="2752"/>
    <b v="0"/>
    <n v="14"/>
    <b v="0"/>
    <s v="publishing/children's books"/>
    <m/>
    <n v="3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x v="2753"/>
    <b v="0"/>
    <n v="8"/>
    <b v="0"/>
    <s v="publishing/children's books"/>
    <m/>
    <n v="47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x v="2754"/>
    <b v="0"/>
    <n v="0"/>
    <b v="0"/>
    <s v="publishing/children's books"/>
    <m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x v="2755"/>
    <b v="0"/>
    <n v="15"/>
    <b v="0"/>
    <s v="publishing/children's books"/>
    <m/>
    <n v="17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x v="2756"/>
    <b v="0"/>
    <n v="33"/>
    <b v="0"/>
    <s v="publishing/children's books"/>
    <m/>
    <n v="31"/>
    <x v="3"/>
    <x v="39"/>
    <x v="2756"/>
    <x v="2752"/>
  </r>
  <r>
    <n v="2757"/>
    <s v="C is for Crooked"/>
    <s v="A children's letter book that Lampoons Hillary Clinton"/>
    <x v="15"/>
    <x v="115"/>
    <x v="2"/>
    <s v="US"/>
    <s v="USD"/>
    <x v="2753"/>
    <x v="2757"/>
    <b v="0"/>
    <n v="2"/>
    <b v="0"/>
    <s v="publishing/children's books"/>
    <m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x v="2758"/>
    <b v="0"/>
    <n v="6"/>
    <b v="0"/>
    <s v="publishing/children's books"/>
    <m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x v="2759"/>
    <b v="0"/>
    <n v="2"/>
    <b v="0"/>
    <s v="publishing/children's books"/>
    <m/>
    <n v="52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x v="2760"/>
    <b v="0"/>
    <n v="0"/>
    <b v="0"/>
    <s v="publishing/children's books"/>
    <m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x v="2761"/>
    <b v="0"/>
    <n v="4"/>
    <b v="0"/>
    <s v="publishing/children's books"/>
    <m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x v="2762"/>
    <b v="0"/>
    <n v="1"/>
    <b v="0"/>
    <s v="publishing/children's books"/>
    <m/>
    <n v="25"/>
    <x v="3"/>
    <x v="39"/>
    <x v="2762"/>
    <x v="2758"/>
  </r>
  <r>
    <n v="2763"/>
    <s v="My Christmas Star"/>
    <s v="How Santa finds childrens homes without getting lost by following certain stars."/>
    <x v="371"/>
    <x v="456"/>
    <x v="2"/>
    <s v="US"/>
    <s v="USD"/>
    <x v="2759"/>
    <x v="2763"/>
    <b v="0"/>
    <n v="3"/>
    <b v="0"/>
    <s v="publishing/children's books"/>
    <m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x v="2764"/>
    <b v="0"/>
    <n v="4"/>
    <b v="0"/>
    <s v="publishing/children's books"/>
    <m/>
    <n v="11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x v="2765"/>
    <b v="0"/>
    <n v="0"/>
    <b v="0"/>
    <s v="publishing/children's books"/>
    <m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x v="2766"/>
    <b v="0"/>
    <n v="4"/>
    <b v="0"/>
    <s v="publishing/children's books"/>
    <m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x v="2767"/>
    <b v="0"/>
    <n v="3"/>
    <b v="0"/>
    <s v="publishing/children's books"/>
    <m/>
    <n v="11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x v="2768"/>
    <b v="0"/>
    <n v="34"/>
    <b v="0"/>
    <s v="publishing/children's books"/>
    <m/>
    <n v="29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x v="2769"/>
    <b v="0"/>
    <n v="2"/>
    <b v="0"/>
    <s v="publishing/children's books"/>
    <m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x v="2770"/>
    <b v="0"/>
    <n v="33"/>
    <b v="0"/>
    <s v="publishing/children's books"/>
    <m/>
    <n v="63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x v="2771"/>
    <b v="0"/>
    <n v="0"/>
    <b v="0"/>
    <s v="publishing/children's books"/>
    <m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x v="2772"/>
    <b v="0"/>
    <n v="0"/>
    <b v="0"/>
    <s v="publishing/children's books"/>
    <m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x v="2773"/>
    <b v="0"/>
    <n v="1"/>
    <b v="0"/>
    <s v="publishing/children's books"/>
    <m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x v="2774"/>
    <b v="0"/>
    <n v="13"/>
    <b v="0"/>
    <s v="publishing/children's books"/>
    <m/>
    <n v="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x v="2775"/>
    <b v="0"/>
    <n v="2"/>
    <b v="0"/>
    <s v="publishing/children's books"/>
    <m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x v="2776"/>
    <b v="0"/>
    <n v="36"/>
    <b v="0"/>
    <s v="publishing/children's books"/>
    <m/>
    <n v="45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x v="2777"/>
    <b v="0"/>
    <n v="1"/>
    <b v="0"/>
    <s v="publishing/children's books"/>
    <m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x v="2778"/>
    <b v="0"/>
    <n v="15"/>
    <b v="0"/>
    <s v="publishing/children's books"/>
    <m/>
    <n v="93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x v="2779"/>
    <b v="0"/>
    <n v="1"/>
    <b v="0"/>
    <s v="publishing/children's books"/>
    <m/>
    <n v="53"/>
    <x v="3"/>
    <x v="39"/>
    <x v="2779"/>
    <x v="2775"/>
  </r>
  <r>
    <n v="2780"/>
    <s v="Travel with baby"/>
    <s v="Turn the World with my kids, and then write a book with the advice for traveling with baby"/>
    <x v="57"/>
    <x v="117"/>
    <x v="2"/>
    <s v="IT"/>
    <s v="EUR"/>
    <x v="2776"/>
    <x v="2780"/>
    <b v="0"/>
    <n v="0"/>
    <b v="0"/>
    <s v="publishing/children's books"/>
    <m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x v="2781"/>
    <b v="0"/>
    <n v="28"/>
    <b v="1"/>
    <s v="theater/plays"/>
    <m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x v="2782"/>
    <b v="0"/>
    <n v="18"/>
    <b v="1"/>
    <s v="theater/plays"/>
    <m/>
    <n v="66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x v="2783"/>
    <b v="0"/>
    <n v="61"/>
    <b v="1"/>
    <s v="theater/plays"/>
    <m/>
    <n v="1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x v="2784"/>
    <b v="0"/>
    <n v="108"/>
    <b v="1"/>
    <s v="theater/plays"/>
    <m/>
    <n v="66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x v="2785"/>
    <b v="0"/>
    <n v="142"/>
    <b v="1"/>
    <s v="theater/plays"/>
    <m/>
    <n v="36"/>
    <x v="1"/>
    <x v="6"/>
    <x v="2785"/>
    <x v="2781"/>
  </r>
  <r>
    <n v="2786"/>
    <s v="Fierce"/>
    <s v="A heart-melting farce about sex, art and the lovelorn lay-abouts of London-town."/>
    <x v="30"/>
    <x v="1889"/>
    <x v="0"/>
    <s v="GB"/>
    <s v="GBP"/>
    <x v="2782"/>
    <x v="2786"/>
    <b v="0"/>
    <n v="74"/>
    <b v="1"/>
    <s v="theater/plays"/>
    <m/>
    <n v="3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x v="2787"/>
    <b v="0"/>
    <n v="38"/>
    <b v="1"/>
    <s v="theater/plays"/>
    <m/>
    <n v="31"/>
    <x v="1"/>
    <x v="6"/>
    <x v="2787"/>
    <x v="2783"/>
  </r>
  <r>
    <n v="2788"/>
    <s v="ACT Underground Theatre, TLDC"/>
    <s v="MOVING FORWARD! WE HAVE REACHED GOAL BUT HAVE MORE TIME!! PLEASE CONSIDER PLEDGING."/>
    <x v="13"/>
    <x v="420"/>
    <x v="0"/>
    <s v="US"/>
    <s v="USD"/>
    <x v="2784"/>
    <x v="2788"/>
    <b v="0"/>
    <n v="20"/>
    <b v="1"/>
    <s v="theater/plays"/>
    <m/>
    <n v="102"/>
    <x v="1"/>
    <x v="6"/>
    <x v="2788"/>
    <x v="2784"/>
  </r>
  <r>
    <n v="2789"/>
    <s v="The Adventurers Club"/>
    <s v="BNT's Biggest Adventure So Far: Our 2015 full length production!"/>
    <x v="9"/>
    <x v="1891"/>
    <x v="0"/>
    <s v="US"/>
    <s v="USD"/>
    <x v="2785"/>
    <x v="2789"/>
    <b v="0"/>
    <n v="24"/>
    <b v="1"/>
    <s v="theater/plays"/>
    <m/>
    <n v="12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x v="2790"/>
    <b v="0"/>
    <n v="66"/>
    <b v="1"/>
    <s v="theater/plays"/>
    <m/>
    <n v="47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x v="2791"/>
    <b v="0"/>
    <n v="28"/>
    <b v="1"/>
    <s v="theater/plays"/>
    <m/>
    <n v="7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x v="2792"/>
    <b v="0"/>
    <n v="24"/>
    <b v="1"/>
    <s v="theater/plays"/>
    <m/>
    <n v="89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x v="2793"/>
    <b v="0"/>
    <n v="73"/>
    <b v="1"/>
    <s v="theater/plays"/>
    <m/>
    <n v="151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x v="2794"/>
    <b v="0"/>
    <n v="3"/>
    <b v="1"/>
    <s v="theater/plays"/>
    <m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x v="2795"/>
    <b v="0"/>
    <n v="20"/>
    <b v="1"/>
    <s v="theater/plays"/>
    <m/>
    <n v="36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x v="2796"/>
    <b v="0"/>
    <n v="21"/>
    <b v="1"/>
    <s v="theater/plays"/>
    <m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7"/>
    <b v="0"/>
    <n v="94"/>
    <b v="1"/>
    <s v="theater/plays"/>
    <m/>
    <n v="8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x v="2798"/>
    <b v="0"/>
    <n v="139"/>
    <b v="1"/>
    <s v="theater/plays"/>
    <m/>
    <n v="36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x v="2799"/>
    <b v="0"/>
    <n v="130"/>
    <b v="1"/>
    <s v="theater/plays"/>
    <m/>
    <n v="44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x v="2800"/>
    <b v="0"/>
    <n v="31"/>
    <b v="1"/>
    <s v="theater/plays"/>
    <m/>
    <n v="42"/>
    <x v="1"/>
    <x v="6"/>
    <x v="2800"/>
    <x v="2796"/>
  </r>
  <r>
    <n v="2801"/>
    <s v="A Dream Play"/>
    <s v="Arise Theatre Company's production of August Strindberg's expressionist masterpiece 'A Dream Play'."/>
    <x v="2"/>
    <x v="1898"/>
    <x v="0"/>
    <s v="AU"/>
    <s v="AUD"/>
    <x v="2797"/>
    <x v="2801"/>
    <b v="0"/>
    <n v="13"/>
    <b v="1"/>
    <s v="theater/plays"/>
    <m/>
    <n v="5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x v="2802"/>
    <b v="0"/>
    <n v="90"/>
    <b v="1"/>
    <s v="theater/plays"/>
    <m/>
    <n v="3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x v="2803"/>
    <b v="0"/>
    <n v="141"/>
    <b v="1"/>
    <s v="theater/plays"/>
    <m/>
    <n v="90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x v="2804"/>
    <b v="0"/>
    <n v="23"/>
    <b v="1"/>
    <s v="theater/plays"/>
    <m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x v="2805"/>
    <b v="0"/>
    <n v="18"/>
    <b v="1"/>
    <s v="theater/plays"/>
    <m/>
    <n v="24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x v="2806"/>
    <b v="0"/>
    <n v="76"/>
    <b v="1"/>
    <s v="theater/plays"/>
    <m/>
    <n v="44"/>
    <x v="1"/>
    <x v="6"/>
    <x v="2806"/>
    <x v="2802"/>
  </r>
  <r>
    <n v="2807"/>
    <s v="The Commission Theatre Co."/>
    <s v="Bringing Shakespeare back to the Playwrights"/>
    <x v="10"/>
    <x v="540"/>
    <x v="0"/>
    <s v="US"/>
    <s v="USD"/>
    <x v="2803"/>
    <x v="2807"/>
    <b v="0"/>
    <n v="93"/>
    <b v="1"/>
    <s v="theater/plays"/>
    <m/>
    <n v="67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x v="2808"/>
    <b v="0"/>
    <n v="69"/>
    <b v="1"/>
    <s v="theater/plays"/>
    <m/>
    <n v="65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x v="2809"/>
    <b v="0"/>
    <n v="21"/>
    <b v="1"/>
    <s v="theater/plays"/>
    <m/>
    <n v="121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x v="2810"/>
    <b v="0"/>
    <n v="57"/>
    <b v="1"/>
    <s v="theater/plays"/>
    <m/>
    <n v="47"/>
    <x v="1"/>
    <x v="6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x v="2811"/>
    <b v="0"/>
    <n v="108"/>
    <b v="1"/>
    <s v="theater/plays"/>
    <m/>
    <n v="92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x v="2812"/>
    <b v="0"/>
    <n v="83"/>
    <b v="1"/>
    <s v="theater/plays"/>
    <m/>
    <n v="68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x v="2813"/>
    <b v="0"/>
    <n v="96"/>
    <b v="1"/>
    <s v="theater/plays"/>
    <m/>
    <n v="37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x v="2814"/>
    <b v="0"/>
    <n v="64"/>
    <b v="1"/>
    <s v="theater/plays"/>
    <m/>
    <n v="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x v="2815"/>
    <b v="0"/>
    <n v="14"/>
    <b v="1"/>
    <s v="theater/plays"/>
    <m/>
    <n v="43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x v="2816"/>
    <b v="0"/>
    <n v="169"/>
    <b v="1"/>
    <s v="theater/plays"/>
    <m/>
    <n v="2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x v="2817"/>
    <b v="0"/>
    <n v="33"/>
    <b v="1"/>
    <s v="theater/plays"/>
    <m/>
    <n v="23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x v="2818"/>
    <b v="0"/>
    <n v="102"/>
    <b v="1"/>
    <s v="theater/plays"/>
    <m/>
    <n v="103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x v="2819"/>
    <b v="0"/>
    <n v="104"/>
    <b v="1"/>
    <s v="theater/plays"/>
    <m/>
    <n v="50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x v="2820"/>
    <b v="0"/>
    <n v="20"/>
    <b v="1"/>
    <s v="theater/plays"/>
    <m/>
    <n v="13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x v="2821"/>
    <b v="0"/>
    <n v="35"/>
    <b v="1"/>
    <s v="theater/plays"/>
    <m/>
    <n v="28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x v="2822"/>
    <b v="0"/>
    <n v="94"/>
    <b v="1"/>
    <s v="theater/plays"/>
    <m/>
    <n v="6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x v="2823"/>
    <b v="0"/>
    <n v="14"/>
    <b v="1"/>
    <s v="theater/plays"/>
    <m/>
    <n v="8"/>
    <x v="1"/>
    <x v="6"/>
    <x v="2823"/>
    <x v="2819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x v="2824"/>
    <b v="0"/>
    <n v="15"/>
    <b v="1"/>
    <s v="theater/plays"/>
    <m/>
    <n v="50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x v="2825"/>
    <b v="0"/>
    <n v="51"/>
    <b v="1"/>
    <s v="theater/plays"/>
    <m/>
    <n v="60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x v="2826"/>
    <b v="0"/>
    <n v="19"/>
    <b v="1"/>
    <s v="theater/plays"/>
    <m/>
    <n v="11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x v="2827"/>
    <b v="0"/>
    <n v="23"/>
    <b v="1"/>
    <s v="theater/plays"/>
    <m/>
    <n v="10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x v="2828"/>
    <b v="0"/>
    <n v="97"/>
    <b v="1"/>
    <s v="theater/plays"/>
    <m/>
    <n v="98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x v="2829"/>
    <b v="0"/>
    <n v="76"/>
    <b v="1"/>
    <s v="theater/plays"/>
    <m/>
    <n v="35"/>
    <x v="1"/>
    <x v="6"/>
    <x v="2829"/>
    <x v="2825"/>
  </r>
  <r>
    <n v="2830"/>
    <s v="Nakhtik and Avalon"/>
    <s v="Avalon is a new South African Township play and Nakhtik is a  danced political lecture."/>
    <x v="9"/>
    <x v="142"/>
    <x v="0"/>
    <s v="US"/>
    <s v="USD"/>
    <x v="2826"/>
    <x v="2830"/>
    <b v="0"/>
    <n v="11"/>
    <b v="1"/>
    <s v="theater/plays"/>
    <m/>
    <n v="272"/>
    <x v="1"/>
    <x v="6"/>
    <x v="2830"/>
    <x v="2826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x v="2831"/>
    <b v="0"/>
    <n v="52"/>
    <b v="1"/>
    <s v="theater/plays"/>
    <m/>
    <n v="63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x v="2832"/>
    <b v="0"/>
    <n v="95"/>
    <b v="1"/>
    <s v="theater/plays"/>
    <m/>
    <n v="30"/>
    <x v="1"/>
    <x v="6"/>
    <x v="2832"/>
    <x v="2828"/>
  </r>
  <r>
    <n v="2833"/>
    <s v="Star Man Rocket Man"/>
    <s v="A new play about exploring outer space"/>
    <x v="200"/>
    <x v="1920"/>
    <x v="0"/>
    <s v="US"/>
    <s v="USD"/>
    <x v="2829"/>
    <x v="2833"/>
    <b v="0"/>
    <n v="35"/>
    <b v="1"/>
    <s v="theater/plays"/>
    <m/>
    <n v="83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x v="2834"/>
    <b v="0"/>
    <n v="21"/>
    <b v="1"/>
    <s v="theater/plays"/>
    <m/>
    <n v="64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x v="2835"/>
    <b v="0"/>
    <n v="93"/>
    <b v="1"/>
    <s v="theater/plays"/>
    <m/>
    <n v="20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x v="2836"/>
    <b v="0"/>
    <n v="11"/>
    <b v="1"/>
    <s v="theater/plays"/>
    <m/>
    <n v="44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7"/>
    <b v="0"/>
    <n v="21"/>
    <b v="1"/>
    <s v="theater/plays"/>
    <m/>
    <n v="40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x v="2838"/>
    <b v="0"/>
    <n v="54"/>
    <b v="1"/>
    <s v="theater/plays"/>
    <m/>
    <n v="4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x v="2839"/>
    <b v="0"/>
    <n v="31"/>
    <b v="1"/>
    <s v="theater/plays"/>
    <m/>
    <n v="12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x v="2840"/>
    <b v="0"/>
    <n v="132"/>
    <b v="1"/>
    <s v="theater/plays"/>
    <m/>
    <n v="19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x v="2841"/>
    <b v="0"/>
    <n v="1"/>
    <b v="0"/>
    <s v="theater/plays"/>
    <m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x v="2842"/>
    <b v="0"/>
    <n v="0"/>
    <b v="0"/>
    <s v="theater/plays"/>
    <m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x v="2843"/>
    <b v="0"/>
    <n v="0"/>
    <b v="0"/>
    <s v="theater/plays"/>
    <m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x v="2844"/>
    <b v="0"/>
    <n v="1"/>
    <b v="0"/>
    <s v="theater/plays"/>
    <m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x v="2845"/>
    <b v="0"/>
    <n v="39"/>
    <b v="0"/>
    <s v="theater/plays"/>
    <m/>
    <n v="60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x v="2846"/>
    <b v="0"/>
    <n v="0"/>
    <b v="0"/>
    <s v="theater/plays"/>
    <m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x v="2847"/>
    <b v="0"/>
    <n v="0"/>
    <b v="0"/>
    <s v="theater/plays"/>
    <m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x v="2848"/>
    <b v="0"/>
    <n v="3"/>
    <b v="0"/>
    <s v="theater/plays"/>
    <m/>
    <n v="23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x v="2849"/>
    <b v="0"/>
    <n v="1"/>
    <b v="0"/>
    <s v="theater/plays"/>
    <m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x v="2850"/>
    <b v="0"/>
    <n v="13"/>
    <b v="0"/>
    <s v="theater/plays"/>
    <m/>
    <n v="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x v="2851"/>
    <b v="0"/>
    <n v="0"/>
    <b v="0"/>
    <s v="theater/plays"/>
    <m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x v="2852"/>
    <b v="0"/>
    <n v="6"/>
    <b v="0"/>
    <s v="theater/plays"/>
    <m/>
    <n v="15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x v="2853"/>
    <b v="0"/>
    <n v="0"/>
    <b v="0"/>
    <s v="theater/plays"/>
    <m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x v="2854"/>
    <b v="0"/>
    <n v="14"/>
    <b v="0"/>
    <s v="theater/plays"/>
    <m/>
    <n v="2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x v="2855"/>
    <b v="0"/>
    <n v="5"/>
    <b v="0"/>
    <s v="theater/plays"/>
    <m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x v="2856"/>
    <b v="0"/>
    <n v="6"/>
    <b v="0"/>
    <s v="theater/plays"/>
    <m/>
    <n v="24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x v="2857"/>
    <b v="0"/>
    <n v="15"/>
    <b v="0"/>
    <s v="theater/plays"/>
    <m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x v="2858"/>
    <b v="0"/>
    <n v="0"/>
    <b v="0"/>
    <s v="theater/plays"/>
    <m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x v="2859"/>
    <b v="0"/>
    <n v="1"/>
    <b v="0"/>
    <s v="theater/plays"/>
    <m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x v="2860"/>
    <b v="0"/>
    <n v="9"/>
    <b v="0"/>
    <s v="theater/plays"/>
    <m/>
    <n v="29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x v="2861"/>
    <b v="0"/>
    <n v="3"/>
    <b v="0"/>
    <s v="theater/plays"/>
    <m/>
    <n v="26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x v="2862"/>
    <b v="0"/>
    <n v="3"/>
    <b v="0"/>
    <s v="theater/plays"/>
    <m/>
    <n v="18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x v="2863"/>
    <b v="0"/>
    <n v="1"/>
    <b v="0"/>
    <s v="theater/plays"/>
    <m/>
    <n v="20"/>
    <x v="1"/>
    <x v="6"/>
    <x v="2863"/>
    <x v="2859"/>
  </r>
  <r>
    <n v="2864"/>
    <s v="'Haunting Julia' by Alan Ayckbourn"/>
    <s v="Accessible, original theatre for all!"/>
    <x v="30"/>
    <x v="130"/>
    <x v="2"/>
    <s v="GB"/>
    <s v="GBP"/>
    <x v="2860"/>
    <x v="2864"/>
    <b v="0"/>
    <n v="3"/>
    <b v="0"/>
    <s v="theater/plays"/>
    <m/>
    <n v="1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x v="2865"/>
    <b v="0"/>
    <n v="0"/>
    <b v="0"/>
    <s v="theater/plays"/>
    <m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x v="2866"/>
    <b v="0"/>
    <n v="2"/>
    <b v="0"/>
    <s v="theater/plays"/>
    <m/>
    <n v="22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x v="2867"/>
    <b v="0"/>
    <n v="10"/>
    <b v="0"/>
    <s v="theater/plays"/>
    <m/>
    <n v="5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8"/>
    <b v="0"/>
    <n v="60"/>
    <b v="0"/>
    <s v="theater/plays"/>
    <m/>
    <n v="105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x v="2869"/>
    <b v="0"/>
    <n v="5"/>
    <b v="0"/>
    <s v="theater/plays"/>
    <m/>
    <n v="35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x v="2870"/>
    <b v="0"/>
    <n v="9"/>
    <b v="0"/>
    <s v="theater/plays"/>
    <m/>
    <n v="8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x v="2871"/>
    <b v="0"/>
    <n v="13"/>
    <b v="0"/>
    <s v="theater/plays"/>
    <m/>
    <n v="35"/>
    <x v="1"/>
    <x v="6"/>
    <x v="2871"/>
    <x v="2867"/>
  </r>
  <r>
    <n v="2872"/>
    <s v="Loud Arts"/>
    <s v="Local Theatre group in Loudoun County, Virginia. Looking for funds to start producing shows!"/>
    <x v="9"/>
    <x v="117"/>
    <x v="2"/>
    <s v="US"/>
    <s v="USD"/>
    <x v="2868"/>
    <x v="2872"/>
    <b v="0"/>
    <n v="0"/>
    <b v="0"/>
    <s v="theater/plays"/>
    <m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x v="2873"/>
    <b v="0"/>
    <n v="8"/>
    <b v="0"/>
    <s v="theater/plays"/>
    <m/>
    <n v="119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x v="2874"/>
    <b v="0"/>
    <n v="3"/>
    <b v="0"/>
    <s v="theater/plays"/>
    <m/>
    <n v="90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x v="2875"/>
    <b v="0"/>
    <n v="3"/>
    <b v="0"/>
    <s v="theater/plays"/>
    <m/>
    <n v="2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x v="2876"/>
    <b v="0"/>
    <n v="0"/>
    <b v="0"/>
    <s v="theater/plays"/>
    <m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x v="2877"/>
    <b v="0"/>
    <n v="6"/>
    <b v="0"/>
    <s v="theater/plays"/>
    <m/>
    <n v="108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x v="2878"/>
    <b v="0"/>
    <n v="4"/>
    <b v="0"/>
    <s v="theater/plays"/>
    <m/>
    <n v="1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x v="2879"/>
    <b v="0"/>
    <n v="1"/>
    <b v="0"/>
    <s v="theater/plays"/>
    <m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x v="2880"/>
    <b v="0"/>
    <n v="29"/>
    <b v="0"/>
    <s v="theater/plays"/>
    <m/>
    <n v="96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x v="2881"/>
    <b v="0"/>
    <n v="0"/>
    <b v="0"/>
    <s v="theater/plays"/>
    <m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x v="2882"/>
    <b v="0"/>
    <n v="4"/>
    <b v="0"/>
    <s v="theater/plays"/>
    <m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x v="2883"/>
    <b v="0"/>
    <n v="5"/>
    <b v="0"/>
    <s v="theater/plays"/>
    <m/>
    <n v="381"/>
    <x v="1"/>
    <x v="6"/>
    <x v="2883"/>
    <x v="2879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x v="2884"/>
    <b v="0"/>
    <n v="4"/>
    <b v="0"/>
    <s v="theater/plays"/>
    <m/>
    <n v="46"/>
    <x v="1"/>
    <x v="6"/>
    <x v="2884"/>
    <x v="2880"/>
  </r>
  <r>
    <n v="2885"/>
    <s v="The Wedding"/>
    <s v="An historic and proud work of Polish nationalistic literature performed on stage."/>
    <x v="44"/>
    <x v="176"/>
    <x v="2"/>
    <s v="US"/>
    <s v="USD"/>
    <x v="2881"/>
    <x v="2885"/>
    <b v="0"/>
    <n v="5"/>
    <b v="0"/>
    <s v="theater/plays"/>
    <m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x v="2886"/>
    <b v="0"/>
    <n v="1"/>
    <b v="0"/>
    <s v="theater/plays"/>
    <m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x v="2887"/>
    <b v="0"/>
    <n v="1"/>
    <b v="0"/>
    <s v="theater/plays"/>
    <m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x v="2888"/>
    <b v="0"/>
    <n v="0"/>
    <b v="0"/>
    <s v="theater/plays"/>
    <m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x v="2889"/>
    <b v="0"/>
    <n v="14"/>
    <b v="0"/>
    <s v="theater/plays"/>
    <m/>
    <n v="81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x v="2890"/>
    <b v="0"/>
    <n v="3"/>
    <b v="0"/>
    <s v="theater/plays"/>
    <m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x v="2891"/>
    <b v="0"/>
    <n v="10"/>
    <b v="0"/>
    <s v="theater/plays"/>
    <m/>
    <n v="27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x v="2892"/>
    <b v="0"/>
    <n v="17"/>
    <b v="0"/>
    <s v="theater/plays"/>
    <m/>
    <n v="29"/>
    <x v="1"/>
    <x v="6"/>
    <x v="2892"/>
    <x v="2888"/>
  </r>
  <r>
    <n v="2893"/>
    <s v="REDISCOVERING KIA THE PLAY"/>
    <s v="Fundraising for REDISCOVERING KIA THE PLAY"/>
    <x v="10"/>
    <x v="379"/>
    <x v="2"/>
    <s v="US"/>
    <s v="USD"/>
    <x v="2889"/>
    <x v="2893"/>
    <b v="0"/>
    <n v="2"/>
    <b v="0"/>
    <s v="theater/plays"/>
    <m/>
    <n v="12"/>
    <x v="1"/>
    <x v="6"/>
    <x v="2893"/>
    <x v="2889"/>
  </r>
  <r>
    <n v="2894"/>
    <s v="How Could You Do This To Me (The Stage Play)"/>
    <s v="This Is A Story About A Woman A Man And A Woman"/>
    <x v="63"/>
    <x v="117"/>
    <x v="2"/>
    <s v="US"/>
    <s v="USD"/>
    <x v="2890"/>
    <x v="2894"/>
    <b v="0"/>
    <n v="0"/>
    <b v="0"/>
    <s v="theater/plays"/>
    <m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x v="2895"/>
    <b v="0"/>
    <n v="4"/>
    <b v="0"/>
    <s v="theater/plays"/>
    <m/>
    <n v="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x v="2896"/>
    <b v="0"/>
    <n v="12"/>
    <b v="0"/>
    <s v="theater/plays"/>
    <m/>
    <n v="52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x v="2897"/>
    <b v="0"/>
    <n v="3"/>
    <b v="0"/>
    <s v="theater/plays"/>
    <m/>
    <n v="18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x v="2898"/>
    <b v="0"/>
    <n v="12"/>
    <b v="0"/>
    <s v="theater/plays"/>
    <m/>
    <n v="26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x v="2899"/>
    <b v="0"/>
    <n v="0"/>
    <b v="0"/>
    <s v="theater/plays"/>
    <m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x v="2900"/>
    <b v="0"/>
    <n v="7"/>
    <b v="0"/>
    <s v="theater/plays"/>
    <m/>
    <n v="48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x v="2901"/>
    <b v="0"/>
    <n v="2"/>
    <b v="0"/>
    <s v="theater/plays"/>
    <m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x v="2902"/>
    <b v="0"/>
    <n v="1"/>
    <b v="0"/>
    <s v="theater/plays"/>
    <m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x v="2903"/>
    <b v="0"/>
    <n v="4"/>
    <b v="0"/>
    <s v="theater/plays"/>
    <m/>
    <n v="9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x v="2904"/>
    <b v="0"/>
    <n v="4"/>
    <b v="0"/>
    <s v="theater/plays"/>
    <m/>
    <n v="18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x v="2905"/>
    <b v="0"/>
    <n v="17"/>
    <b v="0"/>
    <s v="theater/plays"/>
    <m/>
    <n v="36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x v="2906"/>
    <b v="0"/>
    <n v="7"/>
    <b v="0"/>
    <s v="theater/plays"/>
    <m/>
    <n v="80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x v="2907"/>
    <b v="0"/>
    <n v="2"/>
    <b v="0"/>
    <s v="theater/plays"/>
    <m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8"/>
    <b v="0"/>
    <n v="5"/>
    <b v="0"/>
    <s v="theater/plays"/>
    <m/>
    <n v="52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x v="2909"/>
    <b v="0"/>
    <n v="1"/>
    <b v="0"/>
    <s v="theater/plays"/>
    <m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x v="2910"/>
    <b v="0"/>
    <n v="1"/>
    <b v="0"/>
    <s v="theater/plays"/>
    <m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x v="2911"/>
    <b v="0"/>
    <n v="14"/>
    <b v="0"/>
    <s v="theater/plays"/>
    <m/>
    <n v="46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x v="2912"/>
    <b v="0"/>
    <n v="26"/>
    <b v="0"/>
    <s v="theater/plays"/>
    <m/>
    <n v="7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x v="2913"/>
    <b v="0"/>
    <n v="2"/>
    <b v="0"/>
    <s v="theater/plays"/>
    <m/>
    <n v="1"/>
    <x v="1"/>
    <x v="6"/>
    <x v="2913"/>
    <x v="2909"/>
  </r>
  <r>
    <n v="2914"/>
    <s v="Hercules the Panto"/>
    <s v="Hercules must complete four challenges in order to meet the father he never knew"/>
    <x v="31"/>
    <x v="116"/>
    <x v="2"/>
    <s v="GB"/>
    <s v="GBP"/>
    <x v="2910"/>
    <x v="2914"/>
    <b v="0"/>
    <n v="1"/>
    <b v="0"/>
    <s v="theater/plays"/>
    <m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x v="2915"/>
    <b v="0"/>
    <n v="3"/>
    <b v="0"/>
    <s v="theater/plays"/>
    <m/>
    <n v="203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x v="2916"/>
    <b v="0"/>
    <n v="7"/>
    <b v="0"/>
    <s v="theater/plays"/>
    <m/>
    <n v="20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x v="2917"/>
    <b v="0"/>
    <n v="9"/>
    <b v="0"/>
    <s v="theater/plays"/>
    <m/>
    <n v="48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x v="2918"/>
    <b v="0"/>
    <n v="20"/>
    <b v="0"/>
    <s v="theater/plays"/>
    <m/>
    <n v="68"/>
    <x v="1"/>
    <x v="6"/>
    <x v="2918"/>
    <x v="2914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x v="2919"/>
    <b v="0"/>
    <n v="6"/>
    <b v="0"/>
    <s v="theater/plays"/>
    <m/>
    <n v="8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x v="2920"/>
    <b v="0"/>
    <n v="13"/>
    <b v="0"/>
    <s v="theater/plays"/>
    <m/>
    <n v="5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x v="2921"/>
    <b v="0"/>
    <n v="3"/>
    <b v="1"/>
    <s v="theater/musical"/>
    <m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x v="2922"/>
    <b v="0"/>
    <n v="6"/>
    <b v="1"/>
    <s v="theater/musical"/>
    <m/>
    <n v="83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x v="2923"/>
    <b v="0"/>
    <n v="10"/>
    <b v="1"/>
    <s v="theater/musical"/>
    <m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x v="2924"/>
    <b v="0"/>
    <n v="147"/>
    <b v="1"/>
    <s v="theater/musical"/>
    <m/>
    <n v="17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x v="2925"/>
    <b v="0"/>
    <n v="199"/>
    <b v="1"/>
    <s v="theater/musical"/>
    <m/>
    <n v="231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x v="2926"/>
    <b v="0"/>
    <n v="50"/>
    <b v="1"/>
    <s v="theater/musical"/>
    <m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x v="2927"/>
    <b v="0"/>
    <n v="21"/>
    <b v="1"/>
    <s v="theater/musical"/>
    <m/>
    <n v="112"/>
    <x v="1"/>
    <x v="40"/>
    <x v="2927"/>
    <x v="2923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x v="2928"/>
    <b v="0"/>
    <n v="24"/>
    <b v="1"/>
    <s v="theater/musical"/>
    <m/>
    <n v="41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x v="2929"/>
    <b v="0"/>
    <n v="32"/>
    <b v="1"/>
    <s v="theater/musical"/>
    <m/>
    <n v="25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x v="2930"/>
    <b v="0"/>
    <n v="62"/>
    <b v="1"/>
    <s v="theater/musical"/>
    <m/>
    <n v="162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x v="2931"/>
    <b v="0"/>
    <n v="9"/>
    <b v="1"/>
    <s v="theater/musical"/>
    <m/>
    <n v="88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x v="2932"/>
    <b v="0"/>
    <n v="38"/>
    <b v="1"/>
    <s v="theater/musical"/>
    <m/>
    <n v="8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x v="2933"/>
    <b v="0"/>
    <n v="54"/>
    <b v="1"/>
    <s v="theater/musical"/>
    <m/>
    <n v="47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x v="2934"/>
    <b v="0"/>
    <n v="37"/>
    <b v="1"/>
    <s v="theater/musical"/>
    <m/>
    <n v="72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x v="2935"/>
    <b v="0"/>
    <n v="39"/>
    <b v="1"/>
    <s v="theater/musical"/>
    <m/>
    <n v="90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x v="2936"/>
    <b v="0"/>
    <n v="34"/>
    <b v="1"/>
    <s v="theater/musical"/>
    <m/>
    <n v="37"/>
    <x v="1"/>
    <x v="40"/>
    <x v="2936"/>
    <x v="2932"/>
  </r>
  <r>
    <n v="2937"/>
    <s v="UCAS"/>
    <s v="UCAS is a new British musical premiering at the Edinburgh Fringe Festival 2014."/>
    <x v="15"/>
    <x v="41"/>
    <x v="0"/>
    <s v="GB"/>
    <s v="GBP"/>
    <x v="2933"/>
    <x v="2937"/>
    <b v="0"/>
    <n v="55"/>
    <b v="1"/>
    <s v="theater/musical"/>
    <m/>
    <n v="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x v="2938"/>
    <b v="0"/>
    <n v="32"/>
    <b v="1"/>
    <s v="theater/musical"/>
    <m/>
    <n v="12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x v="2939"/>
    <b v="0"/>
    <n v="25"/>
    <b v="1"/>
    <s v="theater/musical"/>
    <m/>
    <n v="329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x v="2940"/>
    <b v="0"/>
    <n v="33"/>
    <b v="1"/>
    <s v="theater/musical"/>
    <m/>
    <n v="81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x v="2941"/>
    <b v="0"/>
    <n v="1"/>
    <b v="0"/>
    <s v="theater/spaces"/>
    <m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x v="2942"/>
    <b v="0"/>
    <n v="202"/>
    <b v="0"/>
    <s v="theater/spaces"/>
    <m/>
    <n v="20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x v="2943"/>
    <b v="0"/>
    <n v="0"/>
    <b v="0"/>
    <s v="theater/spaces"/>
    <m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x v="2944"/>
    <b v="0"/>
    <n v="1"/>
    <b v="0"/>
    <s v="theater/spaces"/>
    <m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x v="2945"/>
    <b v="0"/>
    <n v="0"/>
    <b v="0"/>
    <s v="theater/spaces"/>
    <m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x v="2946"/>
    <b v="0"/>
    <n v="2"/>
    <b v="0"/>
    <s v="theater/spaces"/>
    <m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x v="2947"/>
    <b v="0"/>
    <n v="13"/>
    <b v="0"/>
    <s v="theater/spaces"/>
    <m/>
    <n v="82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x v="2948"/>
    <b v="0"/>
    <n v="9"/>
    <b v="0"/>
    <s v="theater/spaces"/>
    <m/>
    <n v="2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x v="2949"/>
    <b v="0"/>
    <n v="2"/>
    <b v="0"/>
    <s v="theater/spaces"/>
    <m/>
    <n v="12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x v="2950"/>
    <b v="0"/>
    <n v="0"/>
    <b v="0"/>
    <s v="theater/spaces"/>
    <m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x v="2951"/>
    <b v="0"/>
    <n v="58"/>
    <b v="0"/>
    <s v="theater/spaces"/>
    <m/>
    <n v="18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x v="2952"/>
    <b v="0"/>
    <n v="8"/>
    <b v="0"/>
    <s v="theater/spaces"/>
    <m/>
    <n v="20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x v="2953"/>
    <b v="0"/>
    <n v="3"/>
    <b v="0"/>
    <s v="theater/spaces"/>
    <m/>
    <n v="20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x v="2954"/>
    <b v="0"/>
    <n v="0"/>
    <b v="0"/>
    <s v="theater/spaces"/>
    <m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x v="2955"/>
    <b v="0"/>
    <n v="11"/>
    <b v="0"/>
    <s v="theater/spaces"/>
    <m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x v="2956"/>
    <b v="0"/>
    <n v="20"/>
    <b v="0"/>
    <s v="theater/spaces"/>
    <m/>
    <n v="66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x v="2957"/>
    <b v="0"/>
    <n v="3"/>
    <b v="0"/>
    <s v="theater/spaces"/>
    <m/>
    <n v="93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x v="2958"/>
    <b v="0"/>
    <n v="0"/>
    <b v="0"/>
    <s v="theater/spaces"/>
    <m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x v="2959"/>
    <b v="0"/>
    <n v="0"/>
    <b v="0"/>
    <s v="theater/spaces"/>
    <m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x v="2960"/>
    <b v="0"/>
    <n v="0"/>
    <b v="0"/>
    <s v="theater/spaces"/>
    <m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x v="2961"/>
    <b v="0"/>
    <n v="108"/>
    <b v="1"/>
    <s v="theater/plays"/>
    <m/>
    <n v="50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x v="2962"/>
    <b v="0"/>
    <n v="20"/>
    <b v="1"/>
    <s v="theater/plays"/>
    <m/>
    <n v="60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x v="2963"/>
    <b v="0"/>
    <n v="98"/>
    <b v="1"/>
    <s v="theater/plays"/>
    <m/>
    <n v="109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x v="2964"/>
    <b v="0"/>
    <n v="196"/>
    <b v="1"/>
    <s v="theater/plays"/>
    <m/>
    <n v="25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x v="2965"/>
    <b v="0"/>
    <n v="39"/>
    <b v="1"/>
    <s v="theater/plays"/>
    <m/>
    <n v="41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x v="2966"/>
    <b v="0"/>
    <n v="128"/>
    <b v="1"/>
    <s v="theater/plays"/>
    <m/>
    <n v="8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x v="2967"/>
    <b v="0"/>
    <n v="71"/>
    <b v="1"/>
    <s v="theater/plays"/>
    <m/>
    <n v="80"/>
    <x v="1"/>
    <x v="6"/>
    <x v="2967"/>
    <x v="2963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x v="2968"/>
    <b v="0"/>
    <n v="47"/>
    <b v="1"/>
    <s v="theater/plays"/>
    <m/>
    <n v="7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x v="2969"/>
    <b v="0"/>
    <n v="17"/>
    <b v="1"/>
    <s v="theater/plays"/>
    <m/>
    <n v="95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x v="2970"/>
    <b v="0"/>
    <n v="91"/>
    <b v="1"/>
    <s v="theater/plays"/>
    <m/>
    <n v="6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x v="2971"/>
    <b v="0"/>
    <n v="43"/>
    <b v="1"/>
    <s v="theater/plays"/>
    <m/>
    <n v="74"/>
    <x v="1"/>
    <x v="6"/>
    <x v="2971"/>
    <x v="2967"/>
  </r>
  <r>
    <n v="2972"/>
    <s v="A Bad Plan"/>
    <s v="A group of artists. A mythical art piece. A harrowing quest. And some margaritas."/>
    <x v="13"/>
    <x v="1975"/>
    <x v="0"/>
    <s v="US"/>
    <s v="USD"/>
    <x v="2968"/>
    <x v="2972"/>
    <b v="0"/>
    <n v="17"/>
    <b v="1"/>
    <s v="theater/plays"/>
    <m/>
    <n v="1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x v="2973"/>
    <b v="0"/>
    <n v="33"/>
    <b v="1"/>
    <s v="theater/plays"/>
    <m/>
    <n v="264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x v="2974"/>
    <b v="0"/>
    <n v="87"/>
    <b v="1"/>
    <s v="theater/plays"/>
    <m/>
    <n v="58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x v="2975"/>
    <b v="0"/>
    <n v="113"/>
    <b v="1"/>
    <s v="theater/plays"/>
    <m/>
    <n v="70"/>
    <x v="1"/>
    <x v="6"/>
    <x v="2975"/>
    <x v="2971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x v="2976"/>
    <b v="0"/>
    <n v="14"/>
    <b v="1"/>
    <s v="theater/plays"/>
    <m/>
    <n v="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x v="2977"/>
    <b v="0"/>
    <n v="30"/>
    <b v="1"/>
    <s v="theater/plays"/>
    <m/>
    <n v="11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x v="2978"/>
    <b v="0"/>
    <n v="16"/>
    <b v="1"/>
    <s v="theater/plays"/>
    <m/>
    <n v="60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x v="2979"/>
    <b v="0"/>
    <n v="46"/>
    <b v="1"/>
    <s v="theater/plays"/>
    <m/>
    <n v="110"/>
    <x v="1"/>
    <x v="6"/>
    <x v="2979"/>
    <x v="2975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x v="2980"/>
    <b v="0"/>
    <n v="24"/>
    <b v="1"/>
    <s v="theater/plays"/>
    <m/>
    <n v="13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x v="2981"/>
    <b v="1"/>
    <n v="97"/>
    <b v="1"/>
    <s v="theater/spaces"/>
    <m/>
    <n v="53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x v="2982"/>
    <b v="1"/>
    <n v="59"/>
    <b v="1"/>
    <s v="theater/spaces"/>
    <m/>
    <n v="86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x v="2983"/>
    <b v="1"/>
    <n v="1095"/>
    <b v="1"/>
    <s v="theater/spaces"/>
    <m/>
    <n v="155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x v="2984"/>
    <b v="1"/>
    <n v="218"/>
    <b v="1"/>
    <s v="theater/spaces"/>
    <m/>
    <n v="11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x v="2985"/>
    <b v="0"/>
    <n v="111"/>
    <b v="1"/>
    <s v="theater/spaces"/>
    <m/>
    <n v="109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x v="2986"/>
    <b v="0"/>
    <n v="56"/>
    <b v="1"/>
    <s v="theater/spaces"/>
    <m/>
    <n v="4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x v="2987"/>
    <b v="0"/>
    <n v="265"/>
    <b v="1"/>
    <s v="theater/spaces"/>
    <m/>
    <n v="10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x v="2988"/>
    <b v="0"/>
    <n v="28"/>
    <b v="1"/>
    <s v="theater/spaces"/>
    <m/>
    <n v="35"/>
    <x v="1"/>
    <x v="38"/>
    <x v="2988"/>
    <x v="2984"/>
  </r>
  <r>
    <n v="2989"/>
    <s v="Let's Light Up The Gem!"/>
    <s v="Bring the movies back to Bethel, Maine."/>
    <x v="22"/>
    <x v="1987"/>
    <x v="0"/>
    <s v="US"/>
    <s v="USD"/>
    <x v="2985"/>
    <x v="2989"/>
    <b v="0"/>
    <n v="364"/>
    <b v="1"/>
    <s v="theater/spaces"/>
    <m/>
    <n v="96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x v="2990"/>
    <b v="0"/>
    <n v="27"/>
    <b v="1"/>
    <s v="theater/spaces"/>
    <m/>
    <n v="37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x v="2991"/>
    <b v="0"/>
    <n v="93"/>
    <b v="1"/>
    <s v="theater/spaces"/>
    <m/>
    <n v="94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x v="2992"/>
    <b v="0"/>
    <n v="64"/>
    <b v="1"/>
    <s v="theater/spaces"/>
    <m/>
    <n v="48"/>
    <x v="1"/>
    <x v="38"/>
    <x v="2992"/>
    <x v="2988"/>
  </r>
  <r>
    <n v="2993"/>
    <s v="TRUE WEST: Think, Dog! Productions"/>
    <s v="Help us build the Kitchen from Hell!"/>
    <x v="28"/>
    <x v="1141"/>
    <x v="0"/>
    <s v="US"/>
    <s v="USD"/>
    <x v="2989"/>
    <x v="2993"/>
    <b v="0"/>
    <n v="22"/>
    <b v="1"/>
    <s v="theater/spaces"/>
    <m/>
    <n v="45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x v="2994"/>
    <b v="0"/>
    <n v="59"/>
    <b v="1"/>
    <s v="theater/spaces"/>
    <m/>
    <n v="23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x v="2995"/>
    <b v="0"/>
    <n v="249"/>
    <b v="1"/>
    <s v="theater/spaces"/>
    <m/>
    <n v="63"/>
    <x v="1"/>
    <x v="38"/>
    <x v="2995"/>
    <x v="2991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x v="2996"/>
    <b v="0"/>
    <n v="392"/>
    <b v="1"/>
    <s v="theater/spaces"/>
    <m/>
    <n v="1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x v="2997"/>
    <b v="0"/>
    <n v="115"/>
    <b v="1"/>
    <s v="theater/spaces"/>
    <m/>
    <n v="90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x v="2998"/>
    <b v="0"/>
    <n v="433"/>
    <b v="1"/>
    <s v="theater/spaces"/>
    <m/>
    <n v="118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x v="2999"/>
    <b v="0"/>
    <n v="20"/>
    <b v="1"/>
    <s v="theater/spaces"/>
    <m/>
    <n v="80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x v="3000"/>
    <b v="0"/>
    <n v="8"/>
    <b v="1"/>
    <s v="theater/spaces"/>
    <m/>
    <n v="6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x v="3001"/>
    <b v="0"/>
    <n v="175"/>
    <b v="1"/>
    <s v="theater/spaces"/>
    <m/>
    <n v="131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x v="3002"/>
    <b v="0"/>
    <n v="104"/>
    <b v="1"/>
    <s v="theater/spaces"/>
    <m/>
    <n v="7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x v="3003"/>
    <b v="0"/>
    <n v="17"/>
    <b v="1"/>
    <s v="theater/spaces"/>
    <m/>
    <n v="17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x v="3004"/>
    <b v="0"/>
    <n v="277"/>
    <b v="1"/>
    <s v="theater/spaces"/>
    <m/>
    <n v="162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x v="3005"/>
    <b v="0"/>
    <n v="118"/>
    <b v="1"/>
    <s v="theater/spaces"/>
    <m/>
    <n v="108"/>
    <x v="1"/>
    <x v="38"/>
    <x v="3005"/>
    <x v="3000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x v="3006"/>
    <b v="0"/>
    <n v="97"/>
    <b v="1"/>
    <s v="theater/spaces"/>
    <m/>
    <n v="88"/>
    <x v="1"/>
    <x v="38"/>
    <x v="3006"/>
    <x v="3001"/>
  </r>
  <r>
    <n v="3007"/>
    <s v="Bethlem"/>
    <s v="Consuite for 2015 CoreCon.  An adventure into insanity."/>
    <x v="20"/>
    <x v="1144"/>
    <x v="0"/>
    <s v="US"/>
    <s v="USD"/>
    <x v="3002"/>
    <x v="3007"/>
    <b v="0"/>
    <n v="20"/>
    <b v="1"/>
    <s v="theater/spaces"/>
    <m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x v="3008"/>
    <b v="0"/>
    <n v="26"/>
    <b v="1"/>
    <s v="theater/spaces"/>
    <m/>
    <n v="11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x v="3009"/>
    <b v="0"/>
    <n v="128"/>
    <b v="1"/>
    <s v="theater/spaces"/>
    <m/>
    <n v="233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x v="3010"/>
    <b v="0"/>
    <n v="15"/>
    <b v="1"/>
    <s v="theater/spaces"/>
    <m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x v="3011"/>
    <b v="0"/>
    <n v="25"/>
    <b v="1"/>
    <s v="theater/spaces"/>
    <m/>
    <n v="1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x v="3012"/>
    <b v="0"/>
    <n v="55"/>
    <b v="1"/>
    <s v="theater/spaces"/>
    <m/>
    <n v="85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x v="3013"/>
    <b v="0"/>
    <n v="107"/>
    <b v="1"/>
    <s v="theater/spaces"/>
    <m/>
    <n v="146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x v="3014"/>
    <b v="0"/>
    <n v="557"/>
    <b v="1"/>
    <s v="theater/spaces"/>
    <m/>
    <n v="50"/>
    <x v="1"/>
    <x v="38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x v="3015"/>
    <b v="0"/>
    <n v="40"/>
    <b v="1"/>
    <s v="theater/spaces"/>
    <m/>
    <n v="8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x v="3016"/>
    <b v="0"/>
    <n v="36"/>
    <b v="1"/>
    <s v="theater/spaces"/>
    <m/>
    <n v="242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x v="3017"/>
    <b v="0"/>
    <n v="159"/>
    <b v="1"/>
    <s v="theater/spaces"/>
    <m/>
    <n v="146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x v="3018"/>
    <b v="0"/>
    <n v="41"/>
    <b v="1"/>
    <s v="theater/spaces"/>
    <m/>
    <n v="103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x v="3019"/>
    <b v="0"/>
    <n v="226"/>
    <b v="1"/>
    <s v="theater/spaces"/>
    <m/>
    <n v="80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x v="3020"/>
    <b v="0"/>
    <n v="30"/>
    <b v="1"/>
    <s v="theater/spaces"/>
    <m/>
    <n v="234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x v="3021"/>
    <b v="0"/>
    <n v="103"/>
    <b v="1"/>
    <s v="theater/spaces"/>
    <m/>
    <n v="50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x v="3022"/>
    <b v="0"/>
    <n v="62"/>
    <b v="1"/>
    <s v="theater/spaces"/>
    <m/>
    <n v="162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x v="3023"/>
    <b v="0"/>
    <n v="6"/>
    <b v="1"/>
    <s v="theater/spaces"/>
    <m/>
    <n v="120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x v="3024"/>
    <b v="0"/>
    <n v="182"/>
    <b v="1"/>
    <s v="theater/spaces"/>
    <m/>
    <n v="6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x v="3025"/>
    <b v="0"/>
    <n v="145"/>
    <b v="1"/>
    <s v="theater/spaces"/>
    <m/>
    <n v="52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x v="3026"/>
    <b v="0"/>
    <n v="25"/>
    <b v="1"/>
    <s v="theater/spaces"/>
    <m/>
    <n v="51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x v="3027"/>
    <b v="0"/>
    <n v="320"/>
    <b v="1"/>
    <s v="theater/spaces"/>
    <m/>
    <n v="164"/>
    <x v="1"/>
    <x v="38"/>
    <x v="3027"/>
    <x v="3022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x v="3028"/>
    <b v="0"/>
    <n v="99"/>
    <b v="1"/>
    <s v="theater/spaces"/>
    <m/>
    <n v="84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x v="3029"/>
    <b v="0"/>
    <n v="348"/>
    <b v="1"/>
    <s v="theater/spaces"/>
    <m/>
    <n v="94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x v="3030"/>
    <b v="0"/>
    <n v="41"/>
    <b v="1"/>
    <s v="theater/spaces"/>
    <m/>
    <n v="45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x v="3031"/>
    <b v="0"/>
    <n v="29"/>
    <b v="1"/>
    <s v="theater/spaces"/>
    <m/>
    <n v="51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x v="3032"/>
    <b v="0"/>
    <n v="25"/>
    <b v="1"/>
    <s v="theater/spaces"/>
    <m/>
    <n v="50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x v="3033"/>
    <b v="0"/>
    <n v="23"/>
    <b v="1"/>
    <s v="theater/spaces"/>
    <m/>
    <n v="191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34"/>
    <b v="0"/>
    <n v="1260"/>
    <b v="1"/>
    <s v="theater/spaces"/>
    <m/>
    <n v="89"/>
    <x v="1"/>
    <x v="38"/>
    <x v="3034"/>
    <x v="3029"/>
  </r>
  <r>
    <n v="3035"/>
    <s v="The Coalition Theater"/>
    <s v="Help create a permanent home for live comedy shows and classes in Downtown RVA."/>
    <x v="31"/>
    <x v="2023"/>
    <x v="0"/>
    <s v="US"/>
    <s v="USD"/>
    <x v="3030"/>
    <x v="3035"/>
    <b v="0"/>
    <n v="307"/>
    <b v="1"/>
    <s v="theater/spaces"/>
    <m/>
    <n v="88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x v="3036"/>
    <b v="0"/>
    <n v="329"/>
    <b v="1"/>
    <s v="theater/spaces"/>
    <m/>
    <n v="9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7"/>
    <b v="0"/>
    <n v="32"/>
    <b v="1"/>
    <s v="theater/spaces"/>
    <m/>
    <n v="33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x v="3038"/>
    <b v="0"/>
    <n v="27"/>
    <b v="1"/>
    <s v="theater/spaces"/>
    <m/>
    <n v="37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x v="3039"/>
    <b v="0"/>
    <n v="236"/>
    <b v="1"/>
    <s v="theater/spaces"/>
    <m/>
    <n v="92"/>
    <x v="1"/>
    <x v="38"/>
    <x v="3039"/>
    <x v="3034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x v="3040"/>
    <b v="0"/>
    <n v="42"/>
    <b v="1"/>
    <s v="theater/spaces"/>
    <m/>
    <n v="76"/>
    <x v="1"/>
    <x v="38"/>
    <x v="3040"/>
    <x v="3035"/>
  </r>
  <r>
    <n v="3041"/>
    <s v="Lend a Hand in Our Home"/>
    <s v="Privet! Hello! Bon Jour! We are the Arlekin Players Theatre and we need a home."/>
    <x v="386"/>
    <x v="2028"/>
    <x v="0"/>
    <s v="US"/>
    <s v="USD"/>
    <x v="3036"/>
    <x v="3041"/>
    <b v="0"/>
    <n v="95"/>
    <b v="1"/>
    <s v="theater/spaces"/>
    <m/>
    <n v="96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x v="3042"/>
    <b v="0"/>
    <n v="37"/>
    <b v="1"/>
    <s v="theater/spaces"/>
    <m/>
    <n v="51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x v="3043"/>
    <b v="0"/>
    <n v="128"/>
    <b v="1"/>
    <s v="theater/spaces"/>
    <m/>
    <n v="128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x v="3044"/>
    <b v="0"/>
    <n v="156"/>
    <b v="1"/>
    <s v="theater/spaces"/>
    <m/>
    <n v="8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x v="3045"/>
    <b v="0"/>
    <n v="64"/>
    <b v="1"/>
    <s v="theater/spaces"/>
    <m/>
    <n v="8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x v="3046"/>
    <b v="0"/>
    <n v="58"/>
    <b v="1"/>
    <s v="theater/spaces"/>
    <m/>
    <n v="259"/>
    <x v="1"/>
    <x v="38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x v="3047"/>
    <b v="0"/>
    <n v="20"/>
    <b v="1"/>
    <s v="theater/spaces"/>
    <m/>
    <n v="3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x v="3048"/>
    <b v="0"/>
    <n v="47"/>
    <b v="1"/>
    <s v="theater/spaces"/>
    <m/>
    <n v="17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x v="3049"/>
    <b v="0"/>
    <n v="54"/>
    <b v="1"/>
    <s v="theater/spaces"/>
    <m/>
    <n v="74"/>
    <x v="1"/>
    <x v="38"/>
    <x v="3049"/>
    <x v="3044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x v="3050"/>
    <b v="0"/>
    <n v="9"/>
    <b v="1"/>
    <s v="theater/spaces"/>
    <m/>
    <n v="70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x v="3051"/>
    <b v="1"/>
    <n v="35"/>
    <b v="0"/>
    <s v="theater/spaces"/>
    <m/>
    <n v="2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x v="3052"/>
    <b v="0"/>
    <n v="2"/>
    <b v="0"/>
    <s v="theater/spaces"/>
    <m/>
    <n v="37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x v="3053"/>
    <b v="0"/>
    <n v="3"/>
    <b v="0"/>
    <s v="theater/spaces"/>
    <m/>
    <n v="1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x v="3054"/>
    <b v="0"/>
    <n v="0"/>
    <b v="0"/>
    <s v="theater/spaces"/>
    <m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x v="3055"/>
    <b v="0"/>
    <n v="1"/>
    <b v="0"/>
    <s v="theater/spaces"/>
    <m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x v="3056"/>
    <b v="0"/>
    <n v="0"/>
    <b v="0"/>
    <s v="theater/spaces"/>
    <m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x v="3057"/>
    <b v="0"/>
    <n v="0"/>
    <b v="0"/>
    <s v="theater/spaces"/>
    <m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x v="3058"/>
    <b v="0"/>
    <n v="3"/>
    <b v="0"/>
    <s v="theater/spaces"/>
    <m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x v="3059"/>
    <b v="0"/>
    <n v="11"/>
    <b v="0"/>
    <s v="theater/spaces"/>
    <m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x v="3060"/>
    <b v="0"/>
    <n v="6"/>
    <b v="0"/>
    <s v="theater/spaces"/>
    <m/>
    <n v="55"/>
    <x v="1"/>
    <x v="38"/>
    <x v="3060"/>
    <x v="3055"/>
  </r>
  <r>
    <n v="3061"/>
    <s v="Help Save Parkway Cinemas!"/>
    <s v="Save a historic Local theater."/>
    <x v="80"/>
    <x v="117"/>
    <x v="2"/>
    <s v="US"/>
    <s v="USD"/>
    <x v="3056"/>
    <x v="3061"/>
    <b v="0"/>
    <n v="0"/>
    <b v="0"/>
    <s v="theater/spaces"/>
    <m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x v="3062"/>
    <b v="0"/>
    <n v="67"/>
    <b v="0"/>
    <s v="theater/spaces"/>
    <m/>
    <n v="99"/>
    <x v="1"/>
    <x v="38"/>
    <x v="3062"/>
    <x v="3057"/>
  </r>
  <r>
    <n v="3063"/>
    <s v="Spec Haus"/>
    <s v="Members of the local Miami music scene are putting together a venue/creative space in Kendall!"/>
    <x v="9"/>
    <x v="2038"/>
    <x v="2"/>
    <s v="US"/>
    <s v="USD"/>
    <x v="3058"/>
    <x v="3063"/>
    <b v="0"/>
    <n v="23"/>
    <b v="0"/>
    <s v="theater/spaces"/>
    <m/>
    <n v="25"/>
    <x v="1"/>
    <x v="38"/>
    <x v="3063"/>
    <x v="3058"/>
  </r>
  <r>
    <n v="3064"/>
    <s v="Kickstart the Crossroads Community"/>
    <s v="An epicenter for connection, creation and expression of the community."/>
    <x v="96"/>
    <x v="2039"/>
    <x v="2"/>
    <s v="US"/>
    <s v="USD"/>
    <x v="3059"/>
    <x v="3064"/>
    <b v="0"/>
    <n v="72"/>
    <b v="0"/>
    <s v="theater/spaces"/>
    <m/>
    <n v="11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x v="3065"/>
    <b v="0"/>
    <n v="2"/>
    <b v="0"/>
    <s v="theater/spaces"/>
    <m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x v="3066"/>
    <b v="0"/>
    <n v="15"/>
    <b v="0"/>
    <s v="theater/spaces"/>
    <m/>
    <n v="2796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x v="3067"/>
    <b v="0"/>
    <n v="1"/>
    <b v="0"/>
    <s v="theater/spaces"/>
    <m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x v="3068"/>
    <b v="0"/>
    <n v="2"/>
    <b v="0"/>
    <s v="theater/spaces"/>
    <m/>
    <n v="87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x v="3069"/>
    <b v="0"/>
    <n v="7"/>
    <b v="0"/>
    <s v="theater/spaces"/>
    <m/>
    <n v="20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x v="3070"/>
    <b v="0"/>
    <n v="16"/>
    <b v="0"/>
    <s v="theater/spaces"/>
    <m/>
    <n v="20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x v="3071"/>
    <b v="0"/>
    <n v="117"/>
    <b v="0"/>
    <s v="theater/spaces"/>
    <m/>
    <n v="6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x v="3072"/>
    <b v="0"/>
    <n v="2"/>
    <b v="0"/>
    <s v="theater/spaces"/>
    <m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x v="3073"/>
    <b v="0"/>
    <n v="7"/>
    <b v="0"/>
    <s v="theater/spaces"/>
    <m/>
    <n v="92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74"/>
    <b v="0"/>
    <n v="3"/>
    <b v="0"/>
    <s v="theater/spaces"/>
    <m/>
    <n v="7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x v="3075"/>
    <b v="0"/>
    <n v="20"/>
    <b v="0"/>
    <s v="theater/spaces"/>
    <m/>
    <n v="64"/>
    <x v="1"/>
    <x v="38"/>
    <x v="3075"/>
    <x v="3070"/>
  </r>
  <r>
    <n v="3076"/>
    <s v="10,000 Hours"/>
    <s v="Helping female comedians get in their 10,000 Hours of practice!"/>
    <x v="3"/>
    <x v="84"/>
    <x v="2"/>
    <s v="US"/>
    <s v="USD"/>
    <x v="3071"/>
    <x v="3076"/>
    <b v="0"/>
    <n v="50"/>
    <b v="0"/>
    <s v="theater/spaces"/>
    <m/>
    <n v="30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x v="3077"/>
    <b v="0"/>
    <n v="2"/>
    <b v="0"/>
    <s v="theater/spaces"/>
    <m/>
    <n v="52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x v="3078"/>
    <b v="0"/>
    <n v="3"/>
    <b v="0"/>
    <s v="theater/spaces"/>
    <m/>
    <n v="23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x v="3079"/>
    <b v="0"/>
    <n v="27"/>
    <b v="0"/>
    <s v="theater/spaces"/>
    <m/>
    <n v="415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x v="3080"/>
    <b v="0"/>
    <n v="7"/>
    <b v="0"/>
    <s v="theater/spaces"/>
    <m/>
    <n v="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x v="3081"/>
    <b v="0"/>
    <n v="5"/>
    <b v="0"/>
    <s v="theater/spaces"/>
    <m/>
    <n v="420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x v="3082"/>
    <b v="0"/>
    <n v="0"/>
    <b v="0"/>
    <s v="theater/spaces"/>
    <m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x v="3083"/>
    <b v="0"/>
    <n v="3"/>
    <b v="0"/>
    <s v="theater/spaces"/>
    <m/>
    <n v="1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x v="3084"/>
    <b v="0"/>
    <n v="6"/>
    <b v="0"/>
    <s v="theater/spaces"/>
    <m/>
    <n v="78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x v="3085"/>
    <b v="0"/>
    <n v="9"/>
    <b v="0"/>
    <s v="theater/spaces"/>
    <m/>
    <n v="67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x v="3086"/>
    <b v="0"/>
    <n v="3"/>
    <b v="0"/>
    <s v="theater/spaces"/>
    <m/>
    <n v="16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x v="3087"/>
    <b v="0"/>
    <n v="2"/>
    <b v="0"/>
    <s v="theater/spaces"/>
    <m/>
    <n v="6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x v="3088"/>
    <b v="0"/>
    <n v="3"/>
    <b v="0"/>
    <s v="theater/spaces"/>
    <m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x v="3089"/>
    <b v="0"/>
    <n v="45"/>
    <b v="0"/>
    <s v="theater/spaces"/>
    <m/>
    <n v="130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x v="3090"/>
    <b v="0"/>
    <n v="9"/>
    <b v="0"/>
    <s v="theater/spaces"/>
    <m/>
    <n v="127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x v="3091"/>
    <b v="0"/>
    <n v="9"/>
    <b v="0"/>
    <s v="theater/spaces"/>
    <m/>
    <n v="88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x v="3092"/>
    <b v="0"/>
    <n v="21"/>
    <b v="0"/>
    <s v="theater/spaces"/>
    <m/>
    <n v="56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x v="3093"/>
    <b v="0"/>
    <n v="17"/>
    <b v="0"/>
    <s v="theater/spaces"/>
    <m/>
    <n v="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x v="3094"/>
    <b v="0"/>
    <n v="1"/>
    <b v="0"/>
    <s v="theater/spaces"/>
    <m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x v="3095"/>
    <b v="0"/>
    <n v="1"/>
    <b v="0"/>
    <s v="theater/spaces"/>
    <m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x v="3096"/>
    <b v="0"/>
    <n v="14"/>
    <b v="0"/>
    <s v="theater/spaces"/>
    <m/>
    <n v="56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x v="3097"/>
    <b v="0"/>
    <n v="42"/>
    <b v="0"/>
    <s v="theater/spaces"/>
    <m/>
    <n v="40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x v="3098"/>
    <b v="0"/>
    <n v="27"/>
    <b v="0"/>
    <s v="theater/spaces"/>
    <m/>
    <n v="65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x v="3099"/>
    <b v="0"/>
    <n v="5"/>
    <b v="0"/>
    <s v="theater/spaces"/>
    <m/>
    <n v="5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x v="3100"/>
    <b v="0"/>
    <n v="13"/>
    <b v="0"/>
    <s v="theater/spaces"/>
    <m/>
    <n v="140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x v="3101"/>
    <b v="0"/>
    <n v="12"/>
    <b v="0"/>
    <s v="theater/spaces"/>
    <m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x v="3102"/>
    <b v="0"/>
    <n v="90"/>
    <b v="0"/>
    <s v="theater/spaces"/>
    <m/>
    <n v="69"/>
    <x v="1"/>
    <x v="38"/>
    <x v="3102"/>
    <x v="3096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x v="3103"/>
    <b v="0"/>
    <n v="2"/>
    <b v="0"/>
    <s v="theater/spaces"/>
    <m/>
    <n v="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x v="3104"/>
    <b v="0"/>
    <n v="5"/>
    <b v="0"/>
    <s v="theater/spaces"/>
    <m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x v="3105"/>
    <b v="0"/>
    <n v="31"/>
    <b v="0"/>
    <s v="theater/spaces"/>
    <m/>
    <n v="7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x v="3106"/>
    <b v="0"/>
    <n v="4"/>
    <b v="0"/>
    <s v="theater/spaces"/>
    <m/>
    <n v="10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x v="3107"/>
    <b v="0"/>
    <n v="29"/>
    <b v="0"/>
    <s v="theater/spaces"/>
    <m/>
    <n v="272"/>
    <x v="1"/>
    <x v="38"/>
    <x v="3107"/>
    <x v="3101"/>
  </r>
  <r>
    <n v="3108"/>
    <s v="Funding a home for our Children's Theater"/>
    <s v="We need a permanent home for the theater!"/>
    <x v="63"/>
    <x v="375"/>
    <x v="2"/>
    <s v="US"/>
    <s v="USD"/>
    <x v="3102"/>
    <x v="3108"/>
    <b v="0"/>
    <n v="2"/>
    <b v="0"/>
    <s v="theater/spaces"/>
    <m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x v="3109"/>
    <b v="0"/>
    <n v="114"/>
    <b v="0"/>
    <s v="theater/spaces"/>
    <m/>
    <n v="5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x v="3110"/>
    <b v="0"/>
    <n v="1"/>
    <b v="0"/>
    <s v="theater/spaces"/>
    <m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x v="3111"/>
    <b v="0"/>
    <n v="76"/>
    <b v="0"/>
    <s v="theater/spaces"/>
    <m/>
    <n v="70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x v="3112"/>
    <b v="0"/>
    <n v="9"/>
    <b v="0"/>
    <s v="theater/spaces"/>
    <m/>
    <n v="57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x v="3113"/>
    <b v="0"/>
    <n v="37"/>
    <b v="0"/>
    <s v="theater/spaces"/>
    <m/>
    <n v="12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x v="3114"/>
    <b v="0"/>
    <n v="0"/>
    <b v="0"/>
    <s v="theater/spaces"/>
    <m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x v="3115"/>
    <b v="0"/>
    <n v="1"/>
    <b v="0"/>
    <s v="theater/spaces"/>
    <m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x v="3116"/>
    <b v="0"/>
    <n v="10"/>
    <b v="0"/>
    <s v="theater/spaces"/>
    <m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x v="3117"/>
    <b v="0"/>
    <n v="1"/>
    <b v="0"/>
    <s v="theater/spaces"/>
    <m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x v="3118"/>
    <b v="0"/>
    <n v="2"/>
    <b v="0"/>
    <s v="theater/spaces"/>
    <m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x v="3119"/>
    <b v="0"/>
    <n v="1"/>
    <b v="0"/>
    <s v="theater/spaces"/>
    <m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x v="3120"/>
    <b v="0"/>
    <n v="10"/>
    <b v="0"/>
    <s v="theater/spaces"/>
    <m/>
    <n v="12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x v="3121"/>
    <b v="0"/>
    <n v="1"/>
    <b v="0"/>
    <s v="theater/spaces"/>
    <m/>
    <n v="10"/>
    <x v="1"/>
    <x v="38"/>
    <x v="3121"/>
    <x v="3115"/>
  </r>
  <r>
    <n v="3122"/>
    <s v="be back soon (Canceled)"/>
    <s v="cancelled until further notice"/>
    <x v="212"/>
    <x v="851"/>
    <x v="1"/>
    <s v="US"/>
    <s v="USD"/>
    <x v="3116"/>
    <x v="3122"/>
    <b v="0"/>
    <n v="2"/>
    <b v="0"/>
    <s v="theater/spaces"/>
    <m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x v="3123"/>
    <b v="0"/>
    <n v="348"/>
    <b v="0"/>
    <s v="theater/spaces"/>
    <m/>
    <n v="244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x v="3124"/>
    <b v="0"/>
    <n v="4"/>
    <b v="0"/>
    <s v="theater/spaces"/>
    <m/>
    <n v="6"/>
    <x v="1"/>
    <x v="38"/>
    <x v="3124"/>
    <x v="3118"/>
  </r>
  <r>
    <n v="3125"/>
    <s v="N/A (Canceled)"/>
    <s v="N/A"/>
    <x v="86"/>
    <x v="117"/>
    <x v="1"/>
    <s v="US"/>
    <s v="USD"/>
    <x v="3119"/>
    <x v="3125"/>
    <b v="0"/>
    <n v="0"/>
    <b v="0"/>
    <s v="theater/spaces"/>
    <m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x v="3126"/>
    <b v="0"/>
    <n v="17"/>
    <b v="0"/>
    <s v="theater/spaces"/>
    <m/>
    <n v="6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x v="3127"/>
    <b v="0"/>
    <n v="0"/>
    <b v="0"/>
    <s v="theater/spaces"/>
    <m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x v="3128"/>
    <b v="0"/>
    <n v="117"/>
    <b v="0"/>
    <s v="theater/plays"/>
    <m/>
    <n v="139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x v="3129"/>
    <b v="0"/>
    <n v="1"/>
    <b v="0"/>
    <s v="theater/plays"/>
    <m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x v="3130"/>
    <b v="0"/>
    <n v="4"/>
    <b v="0"/>
    <s v="theater/plays"/>
    <m/>
    <n v="93"/>
    <x v="1"/>
    <x v="6"/>
    <x v="3130"/>
    <x v="3124"/>
  </r>
  <r>
    <n v="3131"/>
    <s v="SNAKE EYES"/>
    <s v="A Staged Reading of &quot;Snake Eyes,&quot; a new play by Alex Rafala"/>
    <x v="393"/>
    <x v="2043"/>
    <x v="3"/>
    <s v="US"/>
    <s v="USD"/>
    <x v="3125"/>
    <x v="3131"/>
    <b v="0"/>
    <n v="12"/>
    <b v="0"/>
    <s v="theater/plays"/>
    <m/>
    <n v="53"/>
    <x v="1"/>
    <x v="6"/>
    <x v="3131"/>
    <x v="3125"/>
  </r>
  <r>
    <n v="3132"/>
    <s v="A Bite of a Snake Play"/>
    <s v="Smells Like Money, Drips Like Honey, Taste Like Mocha, Better Run AWAY"/>
    <x v="11"/>
    <x v="115"/>
    <x v="3"/>
    <s v="US"/>
    <s v="USD"/>
    <x v="3126"/>
    <x v="3132"/>
    <b v="0"/>
    <n v="1"/>
    <b v="0"/>
    <s v="theater/plays"/>
    <m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x v="3133"/>
    <b v="0"/>
    <n v="16"/>
    <b v="0"/>
    <s v="theater/plays"/>
    <m/>
    <n v="33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x v="3134"/>
    <b v="0"/>
    <n v="12"/>
    <b v="0"/>
    <s v="theater/plays"/>
    <m/>
    <n v="18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x v="3135"/>
    <b v="0"/>
    <n v="7"/>
    <b v="0"/>
    <s v="theater/plays"/>
    <m/>
    <n v="23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x v="3136"/>
    <b v="0"/>
    <n v="22"/>
    <b v="0"/>
    <s v="theater/plays"/>
    <m/>
    <n v="29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x v="3137"/>
    <b v="0"/>
    <n v="1"/>
    <b v="0"/>
    <s v="theater/plays"/>
    <m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x v="3138"/>
    <b v="0"/>
    <n v="0"/>
    <b v="0"/>
    <s v="theater/plays"/>
    <m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x v="3139"/>
    <b v="0"/>
    <n v="6"/>
    <b v="0"/>
    <s v="theater/plays"/>
    <m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x v="3140"/>
    <b v="0"/>
    <n v="4"/>
    <b v="0"/>
    <s v="theater/plays"/>
    <m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x v="3141"/>
    <b v="0"/>
    <n v="8"/>
    <b v="0"/>
    <s v="theater/plays"/>
    <m/>
    <n v="32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x v="3142"/>
    <b v="0"/>
    <n v="3"/>
    <b v="0"/>
    <s v="theater/plays"/>
    <m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x v="3143"/>
    <b v="0"/>
    <n v="0"/>
    <b v="0"/>
    <s v="theater/plays"/>
    <m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x v="3144"/>
    <b v="0"/>
    <n v="30"/>
    <b v="0"/>
    <s v="theater/plays"/>
    <m/>
    <n v="251"/>
    <x v="1"/>
    <x v="6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x v="3145"/>
    <b v="0"/>
    <n v="0"/>
    <b v="0"/>
    <s v="theater/plays"/>
    <m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x v="3146"/>
    <b v="0"/>
    <n v="12"/>
    <b v="0"/>
    <s v="theater/plays"/>
    <m/>
    <n v="437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x v="3147"/>
    <b v="1"/>
    <n v="213"/>
    <b v="1"/>
    <s v="theater/plays"/>
    <m/>
    <n v="110"/>
    <x v="1"/>
    <x v="6"/>
    <x v="3147"/>
    <x v="3141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x v="3148"/>
    <b v="1"/>
    <n v="57"/>
    <b v="1"/>
    <s v="theater/plays"/>
    <m/>
    <n v="4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x v="3149"/>
    <b v="1"/>
    <n v="25"/>
    <b v="1"/>
    <s v="theater/plays"/>
    <m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x v="3150"/>
    <b v="1"/>
    <n v="104"/>
    <b v="1"/>
    <s v="theater/plays"/>
    <m/>
    <n v="3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x v="3151"/>
    <b v="1"/>
    <n v="34"/>
    <b v="1"/>
    <s v="theater/plays"/>
    <m/>
    <n v="10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x v="3152"/>
    <b v="1"/>
    <n v="67"/>
    <b v="1"/>
    <s v="theater/plays"/>
    <m/>
    <n v="34"/>
    <x v="1"/>
    <x v="6"/>
    <x v="3152"/>
    <x v="3146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x v="3153"/>
    <b v="1"/>
    <n v="241"/>
    <b v="1"/>
    <s v="theater/plays"/>
    <m/>
    <n v="41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x v="3154"/>
    <b v="1"/>
    <n v="123"/>
    <b v="1"/>
    <s v="theater/plays"/>
    <m/>
    <n v="6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x v="3155"/>
    <b v="1"/>
    <n v="302"/>
    <b v="1"/>
    <s v="theater/plays"/>
    <m/>
    <n v="3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x v="3156"/>
    <b v="1"/>
    <n v="89"/>
    <b v="1"/>
    <s v="theater/plays"/>
    <m/>
    <n v="62"/>
    <x v="1"/>
    <x v="6"/>
    <x v="3156"/>
    <x v="3150"/>
  </r>
  <r>
    <n v="3157"/>
    <s v="Summer FourPlay"/>
    <s v="Four Directors.  Four One Acts.  Four Genres.  For You."/>
    <x v="23"/>
    <x v="74"/>
    <x v="0"/>
    <s v="US"/>
    <s v="USD"/>
    <x v="3151"/>
    <x v="3157"/>
    <b v="1"/>
    <n v="41"/>
    <b v="1"/>
    <s v="theater/plays"/>
    <m/>
    <n v="98"/>
    <x v="1"/>
    <x v="6"/>
    <x v="3157"/>
    <x v="3151"/>
  </r>
  <r>
    <n v="3158"/>
    <s v="Nursery Crimes"/>
    <s v="A 40s crime-noir play using nursery rhyme characters."/>
    <x v="10"/>
    <x v="2080"/>
    <x v="0"/>
    <s v="US"/>
    <s v="USD"/>
    <x v="3152"/>
    <x v="3158"/>
    <b v="1"/>
    <n v="69"/>
    <b v="1"/>
    <s v="theater/plays"/>
    <m/>
    <n v="82"/>
    <x v="1"/>
    <x v="6"/>
    <x v="3158"/>
    <x v="3152"/>
  </r>
  <r>
    <n v="3159"/>
    <s v="Waxwing: A New Play"/>
    <s v="WAXWING is an exciting new world premiere of mythic (perhaps even apocalyptic!) proportions."/>
    <x v="15"/>
    <x v="2081"/>
    <x v="0"/>
    <s v="US"/>
    <s v="USD"/>
    <x v="3153"/>
    <x v="3159"/>
    <b v="1"/>
    <n v="52"/>
    <b v="1"/>
    <s v="theater/plays"/>
    <m/>
    <n v="38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x v="3160"/>
    <b v="1"/>
    <n v="57"/>
    <b v="1"/>
    <s v="theater/plays"/>
    <m/>
    <n v="8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x v="3161"/>
    <b v="1"/>
    <n v="74"/>
    <b v="1"/>
    <s v="theater/plays"/>
    <m/>
    <n v="2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x v="3162"/>
    <b v="1"/>
    <n v="63"/>
    <b v="1"/>
    <s v="theater/plays"/>
    <m/>
    <n v="80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x v="3163"/>
    <b v="1"/>
    <n v="72"/>
    <b v="1"/>
    <s v="theater/plays"/>
    <m/>
    <n v="200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x v="3164"/>
    <b v="1"/>
    <n v="71"/>
    <b v="1"/>
    <s v="theater/plays"/>
    <m/>
    <n v="37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x v="3165"/>
    <b v="1"/>
    <n v="21"/>
    <b v="1"/>
    <s v="theater/plays"/>
    <m/>
    <n v="58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x v="3166"/>
    <b v="1"/>
    <n v="930"/>
    <b v="1"/>
    <s v="theater/plays"/>
    <m/>
    <n v="60"/>
    <x v="1"/>
    <x v="6"/>
    <x v="3166"/>
    <x v="3159"/>
  </r>
  <r>
    <n v="3167"/>
    <s v="Destiny is Judd Nelson: a new play at FringeNYC"/>
    <s v="What is destiny? Explore it with us this August at FringeNYC."/>
    <x v="9"/>
    <x v="2089"/>
    <x v="0"/>
    <s v="US"/>
    <s v="USD"/>
    <x v="3160"/>
    <x v="3167"/>
    <b v="1"/>
    <n v="55"/>
    <b v="1"/>
    <s v="theater/plays"/>
    <m/>
    <n v="63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x v="3168"/>
    <b v="1"/>
    <n v="61"/>
    <b v="1"/>
    <s v="theater/plays"/>
    <m/>
    <n v="50"/>
    <x v="1"/>
    <x v="6"/>
    <x v="3168"/>
    <x v="3161"/>
  </r>
  <r>
    <n v="3169"/>
    <s v="The Window"/>
    <s v="We're bringing The Window to the Cherry Lane Theater in January 2014."/>
    <x v="6"/>
    <x v="2091"/>
    <x v="0"/>
    <s v="US"/>
    <s v="USD"/>
    <x v="3162"/>
    <x v="3169"/>
    <b v="1"/>
    <n v="82"/>
    <b v="1"/>
    <s v="theater/plays"/>
    <m/>
    <n v="100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x v="3170"/>
    <b v="1"/>
    <n v="71"/>
    <b v="1"/>
    <s v="theater/plays"/>
    <m/>
    <n v="3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x v="3171"/>
    <b v="1"/>
    <n v="117"/>
    <b v="1"/>
    <s v="theater/plays"/>
    <m/>
    <n v="65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x v="3172"/>
    <b v="1"/>
    <n v="29"/>
    <b v="1"/>
    <s v="theater/plays"/>
    <m/>
    <n v="79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x v="3173"/>
    <b v="1"/>
    <n v="74"/>
    <b v="1"/>
    <s v="theater/plays"/>
    <m/>
    <n v="13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x v="3174"/>
    <b v="1"/>
    <n v="23"/>
    <b v="1"/>
    <s v="theater/plays"/>
    <m/>
    <n v="13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x v="3175"/>
    <b v="1"/>
    <n v="60"/>
    <b v="1"/>
    <s v="theater/plays"/>
    <m/>
    <n v="91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x v="3176"/>
    <b v="1"/>
    <n v="55"/>
    <b v="1"/>
    <s v="theater/plays"/>
    <m/>
    <n v="39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x v="3177"/>
    <b v="1"/>
    <n v="51"/>
    <b v="1"/>
    <s v="theater/plays"/>
    <m/>
    <n v="57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x v="3178"/>
    <b v="1"/>
    <n v="78"/>
    <b v="1"/>
    <s v="theater/plays"/>
    <m/>
    <n v="33"/>
    <x v="1"/>
    <x v="6"/>
    <x v="3178"/>
    <x v="3171"/>
  </r>
  <r>
    <n v="3179"/>
    <s v="I Do Wonder"/>
    <s v="A Sci-fi play in several vignettes that will narrate an alternate history in the mid-20th century."/>
    <x v="285"/>
    <x v="2099"/>
    <x v="0"/>
    <s v="US"/>
    <s v="USD"/>
    <x v="3172"/>
    <x v="3179"/>
    <b v="1"/>
    <n v="62"/>
    <b v="1"/>
    <s v="theater/plays"/>
    <m/>
    <n v="77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x v="3180"/>
    <b v="1"/>
    <n v="45"/>
    <b v="1"/>
    <s v="theater/plays"/>
    <m/>
    <n v="3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x v="3181"/>
    <b v="1"/>
    <n v="15"/>
    <b v="1"/>
    <s v="theater/plays"/>
    <m/>
    <n v="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x v="3182"/>
    <b v="1"/>
    <n v="151"/>
    <b v="1"/>
    <s v="theater/plays"/>
    <m/>
    <n v="46"/>
    <x v="1"/>
    <x v="6"/>
    <x v="3182"/>
    <x v="3175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x v="3183"/>
    <b v="1"/>
    <n v="68"/>
    <b v="1"/>
    <s v="theater/plays"/>
    <m/>
    <n v="40"/>
    <x v="1"/>
    <x v="6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x v="3184"/>
    <b v="1"/>
    <n v="46"/>
    <b v="1"/>
    <s v="theater/plays"/>
    <m/>
    <n v="100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x v="3185"/>
    <b v="1"/>
    <n v="24"/>
    <b v="1"/>
    <s v="theater/plays"/>
    <m/>
    <n v="41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x v="3186"/>
    <b v="1"/>
    <n v="70"/>
    <b v="1"/>
    <s v="theater/plays"/>
    <m/>
    <n v="46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x v="3187"/>
    <b v="1"/>
    <n v="244"/>
    <b v="1"/>
    <s v="theater/plays"/>
    <m/>
    <n v="71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x v="3188"/>
    <b v="0"/>
    <n v="9"/>
    <b v="0"/>
    <s v="theater/musical"/>
    <m/>
    <n v="1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x v="3189"/>
    <b v="0"/>
    <n v="19"/>
    <b v="0"/>
    <s v="theater/musical"/>
    <m/>
    <n v="356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x v="3190"/>
    <b v="0"/>
    <n v="0"/>
    <b v="0"/>
    <s v="theater/musical"/>
    <m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x v="3191"/>
    <b v="0"/>
    <n v="4"/>
    <b v="0"/>
    <s v="theater/musical"/>
    <m/>
    <n v="37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x v="3192"/>
    <b v="0"/>
    <n v="8"/>
    <b v="0"/>
    <s v="theater/musical"/>
    <m/>
    <n v="12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x v="3193"/>
    <b v="0"/>
    <n v="24"/>
    <b v="0"/>
    <s v="theater/musical"/>
    <m/>
    <n v="24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x v="3194"/>
    <b v="0"/>
    <n v="0"/>
    <b v="0"/>
    <s v="theater/musical"/>
    <m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x v="3195"/>
    <b v="0"/>
    <n v="39"/>
    <b v="0"/>
    <s v="theater/musical"/>
    <m/>
    <n v="53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x v="3196"/>
    <b v="0"/>
    <n v="6"/>
    <b v="0"/>
    <s v="theater/musical"/>
    <m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x v="3197"/>
    <b v="0"/>
    <n v="4"/>
    <b v="0"/>
    <s v="theater/musical"/>
    <m/>
    <n v="286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x v="3198"/>
    <b v="0"/>
    <n v="3"/>
    <b v="0"/>
    <s v="theater/musical"/>
    <m/>
    <n v="36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x v="3199"/>
    <b v="0"/>
    <n v="53"/>
    <b v="0"/>
    <s v="theater/musical"/>
    <m/>
    <n v="49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x v="3200"/>
    <b v="0"/>
    <n v="1"/>
    <b v="0"/>
    <s v="theater/musical"/>
    <m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x v="3201"/>
    <b v="0"/>
    <n v="2"/>
    <b v="0"/>
    <s v="theater/musical"/>
    <m/>
    <n v="12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x v="3202"/>
    <b v="0"/>
    <n v="25"/>
    <b v="0"/>
    <s v="theater/musical"/>
    <m/>
    <n v="109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x v="3203"/>
    <b v="0"/>
    <n v="6"/>
    <b v="0"/>
    <s v="theater/musical"/>
    <m/>
    <n v="41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x v="3204"/>
    <b v="0"/>
    <n v="0"/>
    <b v="0"/>
    <s v="theater/musical"/>
    <m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x v="3205"/>
    <b v="0"/>
    <n v="12"/>
    <b v="0"/>
    <s v="theater/musical"/>
    <m/>
    <n v="22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x v="3206"/>
    <b v="0"/>
    <n v="0"/>
    <b v="0"/>
    <s v="theater/musical"/>
    <m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x v="3207"/>
    <b v="0"/>
    <n v="36"/>
    <b v="0"/>
    <s v="theater/musical"/>
    <m/>
    <n v="70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x v="3208"/>
    <b v="1"/>
    <n v="82"/>
    <b v="1"/>
    <s v="theater/plays"/>
    <m/>
    <n v="63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x v="3209"/>
    <b v="1"/>
    <n v="226"/>
    <b v="1"/>
    <s v="theater/plays"/>
    <m/>
    <n v="50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x v="3210"/>
    <b v="1"/>
    <n v="60"/>
    <b v="1"/>
    <s v="theater/plays"/>
    <m/>
    <n v="62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x v="3211"/>
    <b v="1"/>
    <n v="322"/>
    <b v="1"/>
    <s v="theater/plays"/>
    <m/>
    <n v="85"/>
    <x v="1"/>
    <x v="6"/>
    <x v="3211"/>
    <x v="3204"/>
  </r>
  <r>
    <n v="3212"/>
    <s v="Campo Maldito"/>
    <s v="Help us bring our production of Campo Maldito to New York AND San Francisco!"/>
    <x v="23"/>
    <x v="2111"/>
    <x v="0"/>
    <s v="US"/>
    <s v="USD"/>
    <x v="3205"/>
    <x v="3212"/>
    <b v="1"/>
    <n v="94"/>
    <b v="1"/>
    <s v="theater/plays"/>
    <m/>
    <n v="53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x v="3213"/>
    <b v="1"/>
    <n v="47"/>
    <b v="1"/>
    <s v="theater/plays"/>
    <m/>
    <n v="127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x v="3214"/>
    <b v="1"/>
    <n v="115"/>
    <b v="1"/>
    <s v="theater/plays"/>
    <m/>
    <n v="10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x v="3215"/>
    <b v="1"/>
    <n v="134"/>
    <b v="1"/>
    <s v="theater/plays"/>
    <m/>
    <n v="262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x v="3216"/>
    <b v="1"/>
    <n v="35"/>
    <b v="1"/>
    <s v="theater/plays"/>
    <m/>
    <n v="57"/>
    <x v="1"/>
    <x v="6"/>
    <x v="3216"/>
    <x v="3209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x v="3217"/>
    <b v="1"/>
    <n v="104"/>
    <b v="1"/>
    <s v="theater/plays"/>
    <m/>
    <n v="50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x v="3218"/>
    <b v="1"/>
    <n v="184"/>
    <b v="1"/>
    <s v="theater/plays"/>
    <m/>
    <n v="66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x v="3219"/>
    <b v="1"/>
    <n v="119"/>
    <b v="1"/>
    <s v="theater/plays"/>
    <m/>
    <n v="168"/>
    <x v="1"/>
    <x v="6"/>
    <x v="3219"/>
    <x v="3212"/>
  </r>
  <r>
    <n v="3220"/>
    <s v="Burners"/>
    <s v="A sci-fi thriller for the stage opening March 10 in Los Angeles."/>
    <x v="36"/>
    <x v="2117"/>
    <x v="0"/>
    <s v="US"/>
    <s v="USD"/>
    <x v="3213"/>
    <x v="3220"/>
    <b v="1"/>
    <n v="59"/>
    <b v="1"/>
    <s v="theater/plays"/>
    <m/>
    <n v="256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x v="3221"/>
    <b v="1"/>
    <n v="113"/>
    <b v="1"/>
    <s v="theater/plays"/>
    <m/>
    <n v="36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x v="3222"/>
    <b v="1"/>
    <n v="84"/>
    <b v="1"/>
    <s v="theater/plays"/>
    <m/>
    <n v="37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x v="3223"/>
    <b v="1"/>
    <n v="74"/>
    <b v="1"/>
    <s v="theater/plays"/>
    <m/>
    <n v="4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x v="3224"/>
    <b v="1"/>
    <n v="216"/>
    <b v="1"/>
    <s v="theater/plays"/>
    <m/>
    <n v="14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x v="3225"/>
    <b v="1"/>
    <n v="39"/>
    <b v="1"/>
    <s v="theater/plays"/>
    <m/>
    <n v="52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x v="3226"/>
    <b v="1"/>
    <n v="21"/>
    <b v="1"/>
    <s v="theater/plays"/>
    <m/>
    <n v="59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x v="3227"/>
    <b v="0"/>
    <n v="30"/>
    <b v="1"/>
    <s v="theater/plays"/>
    <m/>
    <n v="50"/>
    <x v="1"/>
    <x v="6"/>
    <x v="3227"/>
    <x v="3220"/>
  </r>
  <r>
    <n v="3228"/>
    <s v="Hear Me Roar: A Season of Powerful Women"/>
    <s v="A Season of Powerful Women. A Season of Defiance."/>
    <x v="39"/>
    <x v="2123"/>
    <x v="0"/>
    <s v="US"/>
    <s v="USD"/>
    <x v="3221"/>
    <x v="3228"/>
    <b v="1"/>
    <n v="37"/>
    <b v="1"/>
    <s v="theater/plays"/>
    <m/>
    <n v="193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x v="3229"/>
    <b v="1"/>
    <n v="202"/>
    <b v="1"/>
    <s v="theater/plays"/>
    <m/>
    <n v="106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x v="3230"/>
    <b v="1"/>
    <n v="37"/>
    <b v="1"/>
    <s v="theater/plays"/>
    <m/>
    <n v="77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x v="3231"/>
    <b v="0"/>
    <n v="28"/>
    <b v="1"/>
    <s v="theater/plays"/>
    <m/>
    <n v="57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x v="3232"/>
    <b v="1"/>
    <n v="26"/>
    <b v="1"/>
    <s v="theater/plays"/>
    <m/>
    <n v="50"/>
    <x v="1"/>
    <x v="6"/>
    <x v="3232"/>
    <x v="3224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x v="3233"/>
    <b v="0"/>
    <n v="61"/>
    <b v="1"/>
    <s v="theater/plays"/>
    <m/>
    <n v="97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x v="3234"/>
    <b v="0"/>
    <n v="115"/>
    <b v="1"/>
    <s v="theater/plays"/>
    <m/>
    <n v="34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x v="3235"/>
    <b v="1"/>
    <n v="181"/>
    <b v="1"/>
    <s v="theater/plays"/>
    <m/>
    <n v="85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x v="3236"/>
    <b v="0"/>
    <n v="110"/>
    <b v="1"/>
    <s v="theater/plays"/>
    <m/>
    <n v="182"/>
    <x v="1"/>
    <x v="6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x v="3237"/>
    <b v="1"/>
    <n v="269"/>
    <b v="1"/>
    <s v="theater/plays"/>
    <m/>
    <n v="131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x v="3238"/>
    <b v="1"/>
    <n v="79"/>
    <b v="1"/>
    <s v="theater/plays"/>
    <m/>
    <n v="39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x v="3239"/>
    <b v="1"/>
    <n v="104"/>
    <b v="1"/>
    <s v="theater/plays"/>
    <m/>
    <n v="59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x v="3240"/>
    <b v="0"/>
    <n v="34"/>
    <b v="1"/>
    <s v="theater/plays"/>
    <m/>
    <n v="8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41"/>
    <b v="1"/>
    <n v="167"/>
    <b v="1"/>
    <s v="theater/plays"/>
    <m/>
    <n v="58"/>
    <x v="1"/>
    <x v="6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x v="3242"/>
    <b v="1"/>
    <n v="183"/>
    <b v="1"/>
    <s v="theater/plays"/>
    <m/>
    <n v="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x v="3243"/>
    <b v="1"/>
    <n v="71"/>
    <b v="1"/>
    <s v="theater/plays"/>
    <m/>
    <n v="115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x v="3244"/>
    <b v="0"/>
    <n v="69"/>
    <b v="1"/>
    <s v="theater/plays"/>
    <m/>
    <n v="23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x v="3245"/>
    <b v="0"/>
    <n v="270"/>
    <b v="1"/>
    <s v="theater/plays"/>
    <m/>
    <n v="81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x v="3246"/>
    <b v="1"/>
    <n v="193"/>
    <b v="1"/>
    <s v="theater/plays"/>
    <m/>
    <n v="57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x v="3247"/>
    <b v="1"/>
    <n v="57"/>
    <b v="1"/>
    <s v="theater/plays"/>
    <m/>
    <n v="46"/>
    <x v="1"/>
    <x v="6"/>
    <x v="3247"/>
    <x v="3239"/>
  </r>
  <r>
    <n v="3248"/>
    <s v="Honest Accomplice Theatre 2015-16 Season"/>
    <s v="Honest Accomplice Theatre produces theatre for social change."/>
    <x v="14"/>
    <x v="2142"/>
    <x v="0"/>
    <s v="US"/>
    <s v="USD"/>
    <x v="3240"/>
    <x v="3248"/>
    <b v="1"/>
    <n v="200"/>
    <b v="1"/>
    <s v="theater/plays"/>
    <m/>
    <n v="60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x v="3249"/>
    <b v="1"/>
    <n v="88"/>
    <b v="1"/>
    <s v="theater/plays"/>
    <m/>
    <n v="65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x v="3250"/>
    <b v="1"/>
    <n v="213"/>
    <b v="1"/>
    <s v="theater/plays"/>
    <m/>
    <n v="1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x v="3251"/>
    <b v="1"/>
    <n v="20"/>
    <b v="1"/>
    <s v="theater/plays"/>
    <m/>
    <n v="83"/>
    <x v="1"/>
    <x v="6"/>
    <x v="3251"/>
    <x v="3243"/>
  </r>
  <r>
    <n v="3252"/>
    <s v="Modern Love"/>
    <s v="How do we navigate the boundaries between friendship, sexual intimacy and obsessive desire?"/>
    <x v="268"/>
    <x v="2145"/>
    <x v="0"/>
    <s v="GB"/>
    <s v="GBP"/>
    <x v="3244"/>
    <x v="3252"/>
    <b v="1"/>
    <n v="50"/>
    <b v="1"/>
    <s v="theater/plays"/>
    <m/>
    <n v="57"/>
    <x v="1"/>
    <x v="6"/>
    <x v="3252"/>
    <x v="3244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x v="3253"/>
    <b v="1"/>
    <n v="115"/>
    <b v="1"/>
    <s v="theater/plays"/>
    <m/>
    <n v="177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x v="3254"/>
    <b v="1"/>
    <n v="186"/>
    <b v="1"/>
    <s v="theater/plays"/>
    <m/>
    <n v="70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x v="3255"/>
    <b v="1"/>
    <n v="18"/>
    <b v="1"/>
    <s v="theater/plays"/>
    <m/>
    <n v="29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x v="3256"/>
    <b v="1"/>
    <n v="176"/>
    <b v="1"/>
    <s v="theater/plays"/>
    <m/>
    <n v="72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x v="3257"/>
    <b v="0"/>
    <n v="41"/>
    <b v="1"/>
    <s v="theater/plays"/>
    <m/>
    <n v="51"/>
    <x v="1"/>
    <x v="6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x v="3258"/>
    <b v="1"/>
    <n v="75"/>
    <b v="1"/>
    <s v="theater/plays"/>
    <m/>
    <n v="98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x v="3259"/>
    <b v="1"/>
    <n v="97"/>
    <b v="1"/>
    <s v="theater/plays"/>
    <m/>
    <n v="251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x v="3260"/>
    <b v="1"/>
    <n v="73"/>
    <b v="1"/>
    <s v="theater/plays"/>
    <m/>
    <n v="74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x v="3261"/>
    <b v="1"/>
    <n v="49"/>
    <b v="1"/>
    <s v="theater/plays"/>
    <m/>
    <n v="67"/>
    <x v="1"/>
    <x v="6"/>
    <x v="3261"/>
    <x v="3253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x v="3262"/>
    <b v="1"/>
    <n v="134"/>
    <b v="1"/>
    <s v="theater/plays"/>
    <m/>
    <n v="93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x v="3263"/>
    <b v="1"/>
    <n v="68"/>
    <b v="1"/>
    <s v="theater/plays"/>
    <m/>
    <n v="41"/>
    <x v="1"/>
    <x v="6"/>
    <x v="3263"/>
    <x v="3255"/>
  </r>
  <r>
    <n v="3264"/>
    <s v="Kapow-i GoGo at The PIT"/>
    <s v="The three part comedic saga of Kapow-i GoGo, who saves the world.  Again.  And again."/>
    <x v="30"/>
    <x v="2156"/>
    <x v="0"/>
    <s v="US"/>
    <s v="USD"/>
    <x v="3256"/>
    <x v="3264"/>
    <b v="1"/>
    <n v="49"/>
    <b v="1"/>
    <s v="theater/plays"/>
    <m/>
    <n v="52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x v="3265"/>
    <b v="1"/>
    <n v="63"/>
    <b v="1"/>
    <s v="theater/plays"/>
    <m/>
    <n v="70"/>
    <x v="1"/>
    <x v="6"/>
    <x v="3265"/>
    <x v="3257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x v="3266"/>
    <b v="1"/>
    <n v="163"/>
    <b v="1"/>
    <s v="theater/plays"/>
    <m/>
    <n v="48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x v="3267"/>
    <b v="1"/>
    <n v="288"/>
    <b v="1"/>
    <s v="theater/plays"/>
    <m/>
    <n v="53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x v="3268"/>
    <b v="1"/>
    <n v="42"/>
    <b v="1"/>
    <s v="theater/plays"/>
    <m/>
    <n v="60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x v="3269"/>
    <b v="1"/>
    <n v="70"/>
    <b v="1"/>
    <s v="theater/plays"/>
    <m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x v="3270"/>
    <b v="1"/>
    <n v="30"/>
    <b v="1"/>
    <s v="theater/plays"/>
    <m/>
    <n v="61"/>
    <x v="1"/>
    <x v="6"/>
    <x v="3270"/>
    <x v="3262"/>
  </r>
  <r>
    <n v="3271"/>
    <s v="Saxon Court at Southwark Playhouse"/>
    <s v="A razor sharp satire to darken your Christmas."/>
    <x v="15"/>
    <x v="2161"/>
    <x v="0"/>
    <s v="GB"/>
    <s v="GBP"/>
    <x v="3263"/>
    <x v="3271"/>
    <b v="1"/>
    <n v="51"/>
    <b v="1"/>
    <s v="theater/plays"/>
    <m/>
    <n v="3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x v="3272"/>
    <b v="1"/>
    <n v="145"/>
    <b v="1"/>
    <s v="theater/plays"/>
    <m/>
    <n v="106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x v="3273"/>
    <b v="1"/>
    <n v="21"/>
    <b v="1"/>
    <s v="theater/plays"/>
    <m/>
    <n v="204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x v="3274"/>
    <b v="1"/>
    <n v="286"/>
    <b v="1"/>
    <s v="theater/plays"/>
    <m/>
    <n v="54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x v="3275"/>
    <b v="1"/>
    <n v="12"/>
    <b v="1"/>
    <s v="theater/plays"/>
    <m/>
    <n v="150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x v="3276"/>
    <b v="1"/>
    <n v="100"/>
    <b v="1"/>
    <s v="theater/plays"/>
    <m/>
    <n v="52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x v="3277"/>
    <b v="1"/>
    <n v="100"/>
    <b v="1"/>
    <s v="theater/plays"/>
    <m/>
    <n v="5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x v="3278"/>
    <b v="1"/>
    <n v="34"/>
    <b v="1"/>
    <s v="theater/plays"/>
    <m/>
    <n v="76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9"/>
    <b v="0"/>
    <n v="63"/>
    <b v="1"/>
    <s v="theater/plays"/>
    <m/>
    <n v="105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x v="3280"/>
    <b v="0"/>
    <n v="30"/>
    <b v="1"/>
    <s v="theater/plays"/>
    <m/>
    <n v="68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x v="3281"/>
    <b v="0"/>
    <n v="47"/>
    <b v="1"/>
    <s v="theater/plays"/>
    <m/>
    <n v="129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x v="3282"/>
    <b v="0"/>
    <n v="237"/>
    <b v="1"/>
    <s v="theater/plays"/>
    <m/>
    <n v="134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x v="3283"/>
    <b v="0"/>
    <n v="47"/>
    <b v="1"/>
    <s v="theater/plays"/>
    <m/>
    <n v="17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x v="3284"/>
    <b v="0"/>
    <n v="15"/>
    <b v="1"/>
    <s v="theater/plays"/>
    <m/>
    <n v="203"/>
    <x v="1"/>
    <x v="6"/>
    <x v="3284"/>
    <x v="3276"/>
  </r>
  <r>
    <n v="3285"/>
    <s v="By Morning"/>
    <s v="A new play by Matthew Gasda"/>
    <x v="402"/>
    <x v="2173"/>
    <x v="0"/>
    <s v="US"/>
    <s v="USD"/>
    <x v="3277"/>
    <x v="3285"/>
    <b v="0"/>
    <n v="81"/>
    <b v="1"/>
    <s v="theater/plays"/>
    <m/>
    <n v="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x v="3286"/>
    <b v="0"/>
    <n v="122"/>
    <b v="1"/>
    <s v="theater/plays"/>
    <m/>
    <n v="125"/>
    <x v="1"/>
    <x v="6"/>
    <x v="3286"/>
    <x v="3278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x v="3287"/>
    <b v="0"/>
    <n v="34"/>
    <b v="1"/>
    <s v="theater/plays"/>
    <m/>
    <n v="7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x v="3288"/>
    <b v="0"/>
    <n v="207"/>
    <b v="1"/>
    <s v="theater/plays"/>
    <m/>
    <n v="48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x v="3289"/>
    <b v="0"/>
    <n v="25"/>
    <b v="1"/>
    <s v="theater/plays"/>
    <m/>
    <n v="2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x v="3290"/>
    <b v="0"/>
    <n v="72"/>
    <b v="1"/>
    <s v="theater/plays"/>
    <m/>
    <n v="33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x v="3291"/>
    <b v="0"/>
    <n v="14"/>
    <b v="1"/>
    <s v="theater/plays"/>
    <m/>
    <n v="40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x v="3292"/>
    <b v="0"/>
    <n v="15"/>
    <b v="1"/>
    <s v="theater/plays"/>
    <m/>
    <n v="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x v="3293"/>
    <b v="0"/>
    <n v="91"/>
    <b v="1"/>
    <s v="theater/plays"/>
    <m/>
    <n v="8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x v="3294"/>
    <b v="0"/>
    <n v="24"/>
    <b v="1"/>
    <s v="theater/plays"/>
    <m/>
    <n v="29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x v="3295"/>
    <b v="0"/>
    <n v="27"/>
    <b v="1"/>
    <s v="theater/plays"/>
    <m/>
    <n v="26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x v="3296"/>
    <b v="0"/>
    <n v="47"/>
    <b v="1"/>
    <s v="theater/plays"/>
    <m/>
    <n v="45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x v="3297"/>
    <b v="0"/>
    <n v="44"/>
    <b v="1"/>
    <s v="theater/plays"/>
    <m/>
    <n v="125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x v="3298"/>
    <b v="0"/>
    <n v="72"/>
    <b v="1"/>
    <s v="theater/plays"/>
    <m/>
    <n v="141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x v="3299"/>
    <b v="0"/>
    <n v="63"/>
    <b v="1"/>
    <s v="theater/plays"/>
    <m/>
    <n v="55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x v="3300"/>
    <b v="0"/>
    <n v="88"/>
    <b v="1"/>
    <s v="theater/plays"/>
    <m/>
    <n v="4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x v="3301"/>
    <b v="0"/>
    <n v="70"/>
    <b v="1"/>
    <s v="theater/plays"/>
    <m/>
    <n v="57"/>
    <x v="1"/>
    <x v="6"/>
    <x v="3301"/>
    <x v="3293"/>
  </r>
  <r>
    <n v="3302"/>
    <s v="El muro de BorÃ­s KiÃ©n"/>
    <s v="FilosofÃ­a de los anÃ³nimos"/>
    <x v="33"/>
    <x v="2186"/>
    <x v="0"/>
    <s v="ES"/>
    <s v="EUR"/>
    <x v="3294"/>
    <x v="3302"/>
    <b v="0"/>
    <n v="50"/>
    <b v="1"/>
    <s v="theater/plays"/>
    <m/>
    <n v="173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x v="3303"/>
    <b v="0"/>
    <n v="35"/>
    <b v="1"/>
    <s v="theater/plays"/>
    <m/>
    <n v="59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x v="3304"/>
    <b v="0"/>
    <n v="175"/>
    <b v="1"/>
    <s v="theater/plays"/>
    <m/>
    <n v="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x v="3305"/>
    <b v="0"/>
    <n v="20"/>
    <b v="1"/>
    <s v="theater/plays"/>
    <m/>
    <n v="204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x v="3306"/>
    <b v="0"/>
    <n v="54"/>
    <b v="1"/>
    <s v="theater/plays"/>
    <m/>
    <n v="48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x v="3307"/>
    <b v="0"/>
    <n v="20"/>
    <b v="1"/>
    <s v="theater/plays"/>
    <m/>
    <n v="53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x v="3308"/>
    <b v="0"/>
    <n v="57"/>
    <b v="1"/>
    <s v="theater/plays"/>
    <m/>
    <n v="75"/>
    <x v="1"/>
    <x v="6"/>
    <x v="3308"/>
    <x v="3300"/>
  </r>
  <r>
    <n v="3309"/>
    <s v="Collision Course"/>
    <s v="Two unlikely friends, a garage, tinned beans &amp; the end of the world."/>
    <x v="18"/>
    <x v="2191"/>
    <x v="0"/>
    <s v="GB"/>
    <s v="GBP"/>
    <x v="3301"/>
    <x v="3309"/>
    <b v="0"/>
    <n v="31"/>
    <b v="1"/>
    <s v="theater/plays"/>
    <m/>
    <n v="18"/>
    <x v="1"/>
    <x v="6"/>
    <x v="3309"/>
    <x v="3301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x v="3310"/>
    <b v="0"/>
    <n v="31"/>
    <b v="1"/>
    <s v="theater/plays"/>
    <m/>
    <n v="209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x v="3311"/>
    <b v="0"/>
    <n v="45"/>
    <b v="1"/>
    <s v="theater/plays"/>
    <m/>
    <n v="61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x v="3312"/>
    <b v="0"/>
    <n v="41"/>
    <b v="1"/>
    <s v="theater/plays"/>
    <m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x v="3313"/>
    <b v="0"/>
    <n v="29"/>
    <b v="1"/>
    <s v="theater/plays"/>
    <m/>
    <n v="80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x v="3314"/>
    <b v="0"/>
    <n v="58"/>
    <b v="1"/>
    <s v="theater/plays"/>
    <m/>
    <n v="29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x v="3315"/>
    <b v="0"/>
    <n v="89"/>
    <b v="1"/>
    <s v="theater/plays"/>
    <m/>
    <n v="49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x v="3316"/>
    <b v="0"/>
    <n v="125"/>
    <b v="1"/>
    <s v="theater/plays"/>
    <m/>
    <n v="93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x v="3317"/>
    <b v="0"/>
    <n v="18"/>
    <b v="1"/>
    <s v="theater/plays"/>
    <m/>
    <n v="61"/>
    <x v="1"/>
    <x v="6"/>
    <x v="3317"/>
    <x v="3309"/>
  </r>
  <r>
    <n v="3318"/>
    <s v="ROOMIES - Atlantic Canada Tour 2016-17"/>
    <s v="Help us strengthen and inspire disability arts in Atlantic Canada"/>
    <x v="13"/>
    <x v="2197"/>
    <x v="0"/>
    <s v="CA"/>
    <s v="CAD"/>
    <x v="3310"/>
    <x v="3318"/>
    <b v="0"/>
    <n v="32"/>
    <b v="1"/>
    <s v="theater/plays"/>
    <m/>
    <n v="78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x v="3319"/>
    <b v="0"/>
    <n v="16"/>
    <b v="1"/>
    <s v="theater/plays"/>
    <m/>
    <n v="33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x v="3320"/>
    <b v="0"/>
    <n v="38"/>
    <b v="1"/>
    <s v="theater/plays"/>
    <m/>
    <n v="66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x v="3321"/>
    <b v="0"/>
    <n v="15"/>
    <b v="1"/>
    <s v="theater/plays"/>
    <m/>
    <n v="35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x v="3322"/>
    <b v="0"/>
    <n v="23"/>
    <b v="1"/>
    <s v="theater/plays"/>
    <m/>
    <n v="14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x v="3323"/>
    <b v="0"/>
    <n v="49"/>
    <b v="1"/>
    <s v="theater/plays"/>
    <m/>
    <n v="25"/>
    <x v="1"/>
    <x v="6"/>
    <x v="3323"/>
    <x v="3315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x v="3324"/>
    <b v="0"/>
    <n v="10"/>
    <b v="1"/>
    <s v="theater/plays"/>
    <m/>
    <n v="152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x v="3325"/>
    <b v="0"/>
    <n v="15"/>
    <b v="1"/>
    <s v="theater/plays"/>
    <m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x v="3326"/>
    <b v="0"/>
    <n v="57"/>
    <b v="1"/>
    <s v="theater/plays"/>
    <m/>
    <n v="142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x v="3327"/>
    <b v="0"/>
    <n v="33"/>
    <b v="1"/>
    <s v="theater/plays"/>
    <m/>
    <n v="24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8"/>
    <b v="0"/>
    <n v="9"/>
    <b v="1"/>
    <s v="theater/plays"/>
    <m/>
    <n v="292"/>
    <x v="1"/>
    <x v="6"/>
    <x v="3328"/>
    <x v="3320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x v="3329"/>
    <b v="0"/>
    <n v="26"/>
    <b v="1"/>
    <s v="theater/plays"/>
    <m/>
    <n v="44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x v="3330"/>
    <b v="0"/>
    <n v="69"/>
    <b v="1"/>
    <s v="theater/plays"/>
    <m/>
    <n v="23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x v="3331"/>
    <b v="0"/>
    <n v="65"/>
    <b v="1"/>
    <s v="theater/plays"/>
    <m/>
    <n v="80"/>
    <x v="1"/>
    <x v="6"/>
    <x v="3331"/>
    <x v="3323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x v="3332"/>
    <b v="0"/>
    <n v="83"/>
    <b v="1"/>
    <s v="theater/plays"/>
    <m/>
    <n v="7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x v="3333"/>
    <b v="0"/>
    <n v="111"/>
    <b v="1"/>
    <s v="theater/plays"/>
    <m/>
    <n v="32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x v="3334"/>
    <b v="0"/>
    <n v="46"/>
    <b v="1"/>
    <s v="theater/plays"/>
    <m/>
    <n v="116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x v="3335"/>
    <b v="0"/>
    <n v="63"/>
    <b v="1"/>
    <s v="theater/plays"/>
    <m/>
    <n v="79"/>
    <x v="1"/>
    <x v="6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x v="3336"/>
    <b v="0"/>
    <n v="9"/>
    <b v="1"/>
    <s v="theater/plays"/>
    <m/>
    <n v="27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x v="3337"/>
    <b v="0"/>
    <n v="34"/>
    <b v="1"/>
    <s v="theater/plays"/>
    <m/>
    <n v="81"/>
    <x v="1"/>
    <x v="6"/>
    <x v="3337"/>
    <x v="3329"/>
  </r>
  <r>
    <n v="3338"/>
    <s v="The Last Days of Judas Iscariot"/>
    <s v="Join Estelle Parsons in support of Theater That Looks and Sounds Like America"/>
    <x v="36"/>
    <x v="2211"/>
    <x v="0"/>
    <s v="US"/>
    <s v="USD"/>
    <x v="3330"/>
    <x v="3338"/>
    <b v="0"/>
    <n v="112"/>
    <b v="1"/>
    <s v="theater/plays"/>
    <m/>
    <n v="136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x v="3339"/>
    <b v="0"/>
    <n v="47"/>
    <b v="1"/>
    <s v="theater/plays"/>
    <m/>
    <n v="177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x v="3340"/>
    <b v="0"/>
    <n v="38"/>
    <b v="1"/>
    <s v="theater/plays"/>
    <m/>
    <n v="10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x v="3341"/>
    <b v="0"/>
    <n v="28"/>
    <b v="1"/>
    <s v="theater/plays"/>
    <m/>
    <n v="119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x v="3342"/>
    <b v="0"/>
    <n v="78"/>
    <b v="1"/>
    <s v="theater/plays"/>
    <m/>
    <n v="78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x v="3343"/>
    <b v="0"/>
    <n v="23"/>
    <b v="1"/>
    <s v="theater/plays"/>
    <m/>
    <n v="52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x v="3344"/>
    <b v="0"/>
    <n v="40"/>
    <b v="1"/>
    <s v="theater/plays"/>
    <m/>
    <n v="114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x v="3345"/>
    <b v="0"/>
    <n v="13"/>
    <b v="1"/>
    <s v="theater/plays"/>
    <m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x v="3346"/>
    <b v="0"/>
    <n v="18"/>
    <b v="1"/>
    <s v="theater/plays"/>
    <m/>
    <n v="9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x v="3347"/>
    <b v="0"/>
    <n v="22"/>
    <b v="1"/>
    <s v="theater/plays"/>
    <m/>
    <n v="108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x v="3348"/>
    <b v="0"/>
    <n v="79"/>
    <b v="1"/>
    <s v="theater/plays"/>
    <m/>
    <n v="69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x v="3349"/>
    <b v="0"/>
    <n v="14"/>
    <b v="1"/>
    <s v="theater/plays"/>
    <m/>
    <n v="109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x v="3350"/>
    <b v="0"/>
    <n v="51"/>
    <b v="1"/>
    <s v="theater/plays"/>
    <m/>
    <n v="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x v="3351"/>
    <b v="0"/>
    <n v="54"/>
    <b v="1"/>
    <s v="theater/plays"/>
    <m/>
    <n v="93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x v="3352"/>
    <b v="0"/>
    <n v="70"/>
    <b v="1"/>
    <s v="theater/plays"/>
    <m/>
    <n v="76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x v="3353"/>
    <b v="0"/>
    <n v="44"/>
    <b v="1"/>
    <s v="theater/plays"/>
    <m/>
    <n v="35"/>
    <x v="1"/>
    <x v="6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x v="3354"/>
    <b v="0"/>
    <n v="55"/>
    <b v="1"/>
    <s v="theater/plays"/>
    <m/>
    <n v="5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x v="3355"/>
    <b v="0"/>
    <n v="15"/>
    <b v="1"/>
    <s v="theater/plays"/>
    <m/>
    <n v="147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x v="3356"/>
    <b v="0"/>
    <n v="27"/>
    <b v="1"/>
    <s v="theater/plays"/>
    <m/>
    <n v="5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x v="3357"/>
    <b v="0"/>
    <n v="21"/>
    <b v="1"/>
    <s v="theater/plays"/>
    <m/>
    <n v="9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x v="3358"/>
    <b v="0"/>
    <n v="162"/>
    <b v="1"/>
    <s v="theater/plays"/>
    <m/>
    <n v="63"/>
    <x v="1"/>
    <x v="6"/>
    <x v="3358"/>
    <x v="3350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x v="3359"/>
    <b v="0"/>
    <n v="23"/>
    <b v="1"/>
    <s v="theater/plays"/>
    <m/>
    <n v="184"/>
    <x v="1"/>
    <x v="6"/>
    <x v="3359"/>
    <x v="3351"/>
  </r>
  <r>
    <n v="3360"/>
    <s v="Pretty Butch"/>
    <s v="World Premiere, an M1 Singapore Fringe Festival 2017 commission."/>
    <x v="7"/>
    <x v="2225"/>
    <x v="0"/>
    <s v="SG"/>
    <s v="SGD"/>
    <x v="3352"/>
    <x v="3360"/>
    <b v="0"/>
    <n v="72"/>
    <b v="1"/>
    <s v="theater/plays"/>
    <m/>
    <n v="12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x v="3361"/>
    <b v="0"/>
    <n v="68"/>
    <b v="1"/>
    <s v="theater/plays"/>
    <m/>
    <n v="8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x v="3362"/>
    <b v="0"/>
    <n v="20"/>
    <b v="1"/>
    <s v="theater/plays"/>
    <m/>
    <n v="54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x v="3363"/>
    <b v="0"/>
    <n v="26"/>
    <b v="1"/>
    <s v="theater/plays"/>
    <m/>
    <n v="30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x v="3364"/>
    <b v="0"/>
    <n v="72"/>
    <b v="1"/>
    <s v="theater/plays"/>
    <m/>
    <n v="4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x v="3365"/>
    <b v="0"/>
    <n v="3"/>
    <b v="1"/>
    <s v="theater/plays"/>
    <m/>
    <n v="866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x v="3366"/>
    <b v="0"/>
    <n v="18"/>
    <b v="1"/>
    <s v="theater/plays"/>
    <m/>
    <n v="6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x v="3367"/>
    <b v="0"/>
    <n v="30"/>
    <b v="1"/>
    <s v="theater/plays"/>
    <m/>
    <n v="29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x v="3368"/>
    <b v="0"/>
    <n v="23"/>
    <b v="1"/>
    <s v="theater/plays"/>
    <m/>
    <n v="45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x v="3369"/>
    <b v="0"/>
    <n v="54"/>
    <b v="1"/>
    <s v="theater/plays"/>
    <m/>
    <n v="96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x v="3370"/>
    <b v="0"/>
    <n v="26"/>
    <b v="1"/>
    <s v="theater/plays"/>
    <m/>
    <n v="67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x v="3371"/>
    <b v="0"/>
    <n v="9"/>
    <b v="1"/>
    <s v="theater/plays"/>
    <m/>
    <n v="30"/>
    <x v="1"/>
    <x v="6"/>
    <x v="3371"/>
    <x v="3362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x v="3372"/>
    <b v="0"/>
    <n v="27"/>
    <b v="1"/>
    <s v="theater/plays"/>
    <m/>
    <n v="38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x v="3373"/>
    <b v="0"/>
    <n v="30"/>
    <b v="1"/>
    <s v="theater/plays"/>
    <m/>
    <n v="66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x v="3374"/>
    <b v="0"/>
    <n v="52"/>
    <b v="1"/>
    <s v="theater/plays"/>
    <m/>
    <n v="71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x v="3375"/>
    <b v="0"/>
    <n v="17"/>
    <b v="1"/>
    <s v="theater/plays"/>
    <m/>
    <n v="176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x v="3376"/>
    <b v="0"/>
    <n v="19"/>
    <b v="1"/>
    <s v="theater/plays"/>
    <m/>
    <n v="42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x v="3377"/>
    <b v="0"/>
    <n v="77"/>
    <b v="1"/>
    <s v="theater/plays"/>
    <m/>
    <n v="104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x v="3378"/>
    <b v="0"/>
    <n v="21"/>
    <b v="1"/>
    <s v="theater/plays"/>
    <m/>
    <n v="28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x v="3379"/>
    <b v="0"/>
    <n v="38"/>
    <b v="1"/>
    <s v="theater/plays"/>
    <m/>
    <n v="54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x v="3380"/>
    <b v="0"/>
    <n v="28"/>
    <b v="1"/>
    <s v="theater/plays"/>
    <m/>
    <n v="111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x v="3381"/>
    <b v="0"/>
    <n v="48"/>
    <b v="1"/>
    <s v="theater/plays"/>
    <m/>
    <n v="8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x v="3382"/>
    <b v="0"/>
    <n v="46"/>
    <b v="1"/>
    <s v="theater/plays"/>
    <m/>
    <n v="7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x v="3383"/>
    <b v="0"/>
    <n v="30"/>
    <b v="1"/>
    <s v="theater/plays"/>
    <m/>
    <n v="65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x v="3384"/>
    <b v="0"/>
    <n v="64"/>
    <b v="1"/>
    <s v="theater/plays"/>
    <m/>
    <n v="93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x v="3385"/>
    <b v="0"/>
    <n v="15"/>
    <b v="1"/>
    <s v="theater/plays"/>
    <m/>
    <n v="133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x v="3386"/>
    <b v="0"/>
    <n v="41"/>
    <b v="1"/>
    <s v="theater/plays"/>
    <m/>
    <n v="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x v="3387"/>
    <b v="0"/>
    <n v="35"/>
    <b v="1"/>
    <s v="theater/plays"/>
    <m/>
    <n v="100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x v="3388"/>
    <b v="0"/>
    <n v="45"/>
    <b v="1"/>
    <s v="theater/plays"/>
    <m/>
    <n v="34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x v="3389"/>
    <b v="0"/>
    <n v="62"/>
    <b v="1"/>
    <s v="theater/plays"/>
    <m/>
    <n v="184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x v="3390"/>
    <b v="0"/>
    <n v="22"/>
    <b v="1"/>
    <s v="theater/plays"/>
    <m/>
    <n v="69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x v="3391"/>
    <b v="0"/>
    <n v="18"/>
    <b v="1"/>
    <s v="theater/plays"/>
    <m/>
    <n v="61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x v="3392"/>
    <b v="0"/>
    <n v="12"/>
    <b v="1"/>
    <s v="theater/plays"/>
    <m/>
    <n v="41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x v="3393"/>
    <b v="0"/>
    <n v="44"/>
    <b v="1"/>
    <s v="theater/plays"/>
    <m/>
    <n v="36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x v="3394"/>
    <b v="0"/>
    <n v="27"/>
    <b v="1"/>
    <s v="theater/plays"/>
    <m/>
    <n v="29"/>
    <x v="1"/>
    <x v="6"/>
    <x v="3394"/>
    <x v="3384"/>
  </r>
  <r>
    <n v="3395"/>
    <s v="MIRAMAR"/>
    <s v="Miramar is a a darkly funny play exploring what it is we call â€˜homeâ€™."/>
    <x v="2"/>
    <x v="1622"/>
    <x v="0"/>
    <s v="GB"/>
    <s v="GBP"/>
    <x v="3385"/>
    <x v="3395"/>
    <b v="0"/>
    <n v="38"/>
    <b v="1"/>
    <s v="theater/plays"/>
    <m/>
    <n v="24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x v="3396"/>
    <b v="0"/>
    <n v="28"/>
    <b v="1"/>
    <s v="theater/plays"/>
    <m/>
    <n v="55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x v="3397"/>
    <b v="0"/>
    <n v="24"/>
    <b v="1"/>
    <s v="theater/plays"/>
    <m/>
    <n v="11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x v="3398"/>
    <b v="0"/>
    <n v="65"/>
    <b v="1"/>
    <s v="theater/plays"/>
    <m/>
    <n v="68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x v="3399"/>
    <b v="0"/>
    <n v="46"/>
    <b v="1"/>
    <s v="theater/plays"/>
    <m/>
    <n v="2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x v="3400"/>
    <b v="0"/>
    <n v="85"/>
    <b v="1"/>
    <s v="theater/plays"/>
    <m/>
    <n v="11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x v="3401"/>
    <b v="0"/>
    <n v="66"/>
    <b v="1"/>
    <s v="theater/plays"/>
    <m/>
    <n v="44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x v="3402"/>
    <b v="0"/>
    <n v="165"/>
    <b v="1"/>
    <s v="theater/plays"/>
    <m/>
    <n v="9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x v="3403"/>
    <b v="0"/>
    <n v="17"/>
    <b v="1"/>
    <s v="theater/plays"/>
    <m/>
    <n v="117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x v="3404"/>
    <b v="0"/>
    <n v="3"/>
    <b v="1"/>
    <s v="theater/plays"/>
    <m/>
    <n v="20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x v="3405"/>
    <b v="0"/>
    <n v="17"/>
    <b v="1"/>
    <s v="theater/plays"/>
    <m/>
    <n v="28"/>
    <x v="1"/>
    <x v="6"/>
    <x v="3405"/>
    <x v="3394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x v="3406"/>
    <b v="0"/>
    <n v="91"/>
    <b v="1"/>
    <s v="theater/plays"/>
    <m/>
    <n v="110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x v="3407"/>
    <b v="0"/>
    <n v="67"/>
    <b v="1"/>
    <s v="theater/plays"/>
    <m/>
    <n v="31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x v="3408"/>
    <b v="0"/>
    <n v="18"/>
    <b v="1"/>
    <s v="theater/plays"/>
    <m/>
    <n v="58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x v="3409"/>
    <b v="0"/>
    <n v="21"/>
    <b v="1"/>
    <s v="theater/plays"/>
    <m/>
    <n v="2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x v="3410"/>
    <b v="0"/>
    <n v="40"/>
    <b v="1"/>
    <s v="theater/plays"/>
    <m/>
    <n v="81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x v="3411"/>
    <b v="0"/>
    <n v="78"/>
    <b v="1"/>
    <s v="theater/plays"/>
    <m/>
    <n v="19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x v="3412"/>
    <b v="0"/>
    <n v="26"/>
    <b v="1"/>
    <s v="theater/plays"/>
    <m/>
    <n v="11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x v="3413"/>
    <b v="0"/>
    <n v="14"/>
    <b v="1"/>
    <s v="theater/plays"/>
    <m/>
    <n v="46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x v="3414"/>
    <b v="0"/>
    <n v="44"/>
    <b v="1"/>
    <s v="theater/plays"/>
    <m/>
    <n v="70"/>
    <x v="1"/>
    <x v="6"/>
    <x v="3414"/>
    <x v="3403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x v="3415"/>
    <b v="0"/>
    <n v="9"/>
    <b v="1"/>
    <s v="theater/plays"/>
    <m/>
    <n v="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x v="3416"/>
    <b v="0"/>
    <n v="30"/>
    <b v="1"/>
    <s v="theater/plays"/>
    <m/>
    <n v="159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x v="3417"/>
    <b v="0"/>
    <n v="45"/>
    <b v="1"/>
    <s v="theater/plays"/>
    <m/>
    <n v="37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x v="3418"/>
    <b v="0"/>
    <n v="56"/>
    <b v="1"/>
    <s v="theater/plays"/>
    <m/>
    <n v="72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x v="3419"/>
    <b v="0"/>
    <n v="46"/>
    <b v="1"/>
    <s v="theater/plays"/>
    <m/>
    <n v="63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x v="3420"/>
    <b v="0"/>
    <n v="34"/>
    <b v="1"/>
    <s v="theater/plays"/>
    <m/>
    <n v="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x v="3421"/>
    <b v="0"/>
    <n v="98"/>
    <b v="1"/>
    <s v="theater/plays"/>
    <m/>
    <n v="103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x v="3422"/>
    <b v="0"/>
    <n v="46"/>
    <b v="1"/>
    <s v="theater/plays"/>
    <m/>
    <n v="71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x v="3423"/>
    <b v="0"/>
    <n v="10"/>
    <b v="1"/>
    <s v="theater/plays"/>
    <m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x v="3424"/>
    <b v="0"/>
    <n v="76"/>
    <b v="1"/>
    <s v="theater/plays"/>
    <m/>
    <n v="8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x v="3425"/>
    <b v="0"/>
    <n v="104"/>
    <b v="1"/>
    <s v="theater/plays"/>
    <m/>
    <n v="297"/>
    <x v="1"/>
    <x v="6"/>
    <x v="3425"/>
    <x v="3413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x v="3426"/>
    <b v="0"/>
    <n v="87"/>
    <b v="1"/>
    <s v="theater/plays"/>
    <m/>
    <n v="46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x v="3427"/>
    <b v="0"/>
    <n v="29"/>
    <b v="1"/>
    <s v="theater/plays"/>
    <m/>
    <n v="51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x v="3428"/>
    <b v="0"/>
    <n v="51"/>
    <b v="1"/>
    <s v="theater/plays"/>
    <m/>
    <n v="40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x v="3429"/>
    <b v="0"/>
    <n v="12"/>
    <b v="1"/>
    <s v="theater/plays"/>
    <m/>
    <n v="16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x v="3430"/>
    <b v="0"/>
    <n v="72"/>
    <b v="1"/>
    <s v="theater/plays"/>
    <m/>
    <n v="30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x v="3431"/>
    <b v="0"/>
    <n v="21"/>
    <b v="1"/>
    <s v="theater/plays"/>
    <m/>
    <n v="95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x v="3432"/>
    <b v="0"/>
    <n v="42"/>
    <b v="1"/>
    <s v="theater/plays"/>
    <m/>
    <n v="52"/>
    <x v="1"/>
    <x v="6"/>
    <x v="3432"/>
    <x v="3420"/>
  </r>
  <r>
    <n v="3433"/>
    <s v="The Dybbuk"/>
    <s v="death&amp;pretzels presents their first Chicago based project:_x000a_The Dybbuk by S. Ansky"/>
    <x v="196"/>
    <x v="2272"/>
    <x v="0"/>
    <s v="US"/>
    <s v="USD"/>
    <x v="3421"/>
    <x v="3433"/>
    <b v="0"/>
    <n v="71"/>
    <b v="1"/>
    <s v="theater/plays"/>
    <m/>
    <n v="134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x v="3434"/>
    <b v="0"/>
    <n v="168"/>
    <b v="1"/>
    <s v="theater/plays"/>
    <m/>
    <n v="62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x v="3435"/>
    <b v="0"/>
    <n v="19"/>
    <b v="1"/>
    <s v="theater/plays"/>
    <m/>
    <n v="58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x v="3436"/>
    <b v="0"/>
    <n v="37"/>
    <b v="1"/>
    <s v="theater/plays"/>
    <m/>
    <n v="14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x v="3437"/>
    <b v="0"/>
    <n v="36"/>
    <b v="1"/>
    <s v="theater/plays"/>
    <m/>
    <n v="84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x v="3438"/>
    <b v="0"/>
    <n v="14"/>
    <b v="1"/>
    <s v="theater/plays"/>
    <m/>
    <n v="186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x v="3439"/>
    <b v="0"/>
    <n v="18"/>
    <b v="1"/>
    <s v="theater/plays"/>
    <m/>
    <n v="8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x v="3440"/>
    <b v="0"/>
    <n v="82"/>
    <b v="1"/>
    <s v="theater/plays"/>
    <m/>
    <n v="64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x v="3441"/>
    <b v="0"/>
    <n v="43"/>
    <b v="1"/>
    <s v="theater/plays"/>
    <m/>
    <n v="59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x v="3442"/>
    <b v="0"/>
    <n v="8"/>
    <b v="1"/>
    <s v="theater/plays"/>
    <m/>
    <n v="31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x v="3443"/>
    <b v="0"/>
    <n v="45"/>
    <b v="1"/>
    <s v="theater/plays"/>
    <m/>
    <n v="4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x v="3444"/>
    <b v="0"/>
    <n v="20"/>
    <b v="1"/>
    <s v="theater/plays"/>
    <m/>
    <n v="43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x v="3445"/>
    <b v="0"/>
    <n v="31"/>
    <b v="1"/>
    <s v="theater/plays"/>
    <m/>
    <n v="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x v="3446"/>
    <b v="0"/>
    <n v="25"/>
    <b v="1"/>
    <s v="theater/plays"/>
    <m/>
    <n v="43"/>
    <x v="1"/>
    <x v="6"/>
    <x v="3446"/>
    <x v="3434"/>
  </r>
  <r>
    <n v="3447"/>
    <s v="The Vagabond Halfback"/>
    <s v="&quot;He was a poet, a vagrant, a philosopher, a lady's man and a hard drinker&quot;"/>
    <x v="28"/>
    <x v="2280"/>
    <x v="0"/>
    <s v="US"/>
    <s v="USD"/>
    <x v="3435"/>
    <x v="3447"/>
    <b v="0"/>
    <n v="14"/>
    <b v="1"/>
    <s v="theater/plays"/>
    <m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x v="3448"/>
    <b v="0"/>
    <n v="45"/>
    <b v="1"/>
    <s v="theater/plays"/>
    <m/>
    <n v="5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x v="3449"/>
    <b v="0"/>
    <n v="20"/>
    <b v="1"/>
    <s v="theater/plays"/>
    <m/>
    <n v="68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x v="3450"/>
    <b v="0"/>
    <n v="39"/>
    <b v="1"/>
    <s v="theater/plays"/>
    <m/>
    <n v="19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x v="3451"/>
    <b v="0"/>
    <n v="16"/>
    <b v="1"/>
    <s v="theater/plays"/>
    <m/>
    <n v="41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x v="3452"/>
    <b v="0"/>
    <n v="37"/>
    <b v="1"/>
    <s v="theater/plays"/>
    <m/>
    <n v="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x v="3453"/>
    <b v="0"/>
    <n v="14"/>
    <b v="1"/>
    <s v="theater/plays"/>
    <m/>
    <n v="27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x v="3454"/>
    <b v="0"/>
    <n v="21"/>
    <b v="1"/>
    <s v="theater/plays"/>
    <m/>
    <n v="33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x v="3455"/>
    <b v="0"/>
    <n v="69"/>
    <b v="1"/>
    <s v="theater/plays"/>
    <m/>
    <n v="145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x v="3456"/>
    <b v="0"/>
    <n v="16"/>
    <b v="1"/>
    <s v="theater/plays"/>
    <m/>
    <n v="358"/>
    <x v="1"/>
    <x v="6"/>
    <x v="3456"/>
    <x v="3444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x v="3457"/>
    <b v="0"/>
    <n v="55"/>
    <b v="1"/>
    <s v="theater/plays"/>
    <m/>
    <n v="5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x v="3458"/>
    <b v="0"/>
    <n v="27"/>
    <b v="1"/>
    <s v="theater/plays"/>
    <m/>
    <n v="45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x v="3459"/>
    <b v="0"/>
    <n v="36"/>
    <b v="1"/>
    <s v="theater/plays"/>
    <m/>
    <n v="17"/>
    <x v="1"/>
    <x v="6"/>
    <x v="3459"/>
    <x v="3447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x v="3460"/>
    <b v="0"/>
    <n v="19"/>
    <b v="1"/>
    <s v="theater/plays"/>
    <m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x v="3461"/>
    <b v="0"/>
    <n v="12"/>
    <b v="1"/>
    <s v="theater/plays"/>
    <m/>
    <n v="57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x v="3462"/>
    <b v="0"/>
    <n v="17"/>
    <b v="1"/>
    <s v="theater/plays"/>
    <m/>
    <n v="29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x v="3463"/>
    <b v="0"/>
    <n v="114"/>
    <b v="1"/>
    <s v="theater/plays"/>
    <m/>
    <n v="90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x v="3464"/>
    <b v="0"/>
    <n v="93"/>
    <b v="1"/>
    <s v="theater/plays"/>
    <m/>
    <n v="5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x v="3465"/>
    <b v="0"/>
    <n v="36"/>
    <b v="1"/>
    <s v="theater/plays"/>
    <m/>
    <n v="57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x v="3466"/>
    <b v="0"/>
    <n v="61"/>
    <b v="1"/>
    <s v="theater/plays"/>
    <m/>
    <n v="72"/>
    <x v="1"/>
    <x v="6"/>
    <x v="3466"/>
    <x v="3454"/>
  </r>
  <r>
    <n v="3467"/>
    <s v="Venus in Fur, Los Angeles."/>
    <s v="Venus in Fur, By David Ives."/>
    <x v="9"/>
    <x v="168"/>
    <x v="0"/>
    <s v="US"/>
    <s v="USD"/>
    <x v="3455"/>
    <x v="3467"/>
    <b v="0"/>
    <n v="47"/>
    <b v="1"/>
    <s v="theater/plays"/>
    <m/>
    <n v="64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x v="3468"/>
    <b v="0"/>
    <n v="17"/>
    <b v="1"/>
    <s v="theater/plays"/>
    <m/>
    <n v="716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x v="3469"/>
    <b v="0"/>
    <n v="63"/>
    <b v="1"/>
    <s v="theater/plays"/>
    <m/>
    <n v="50"/>
    <x v="1"/>
    <x v="6"/>
    <x v="3469"/>
    <x v="3457"/>
  </r>
  <r>
    <n v="3470"/>
    <s v="She Kills Monsters"/>
    <s v="The New Artist's Circle is a theatre company dedicated to bringing the arts to young people."/>
    <x v="49"/>
    <x v="672"/>
    <x v="0"/>
    <s v="US"/>
    <s v="USD"/>
    <x v="3458"/>
    <x v="3470"/>
    <b v="0"/>
    <n v="9"/>
    <b v="1"/>
    <s v="theater/plays"/>
    <m/>
    <n v="41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x v="3471"/>
    <b v="0"/>
    <n v="30"/>
    <b v="1"/>
    <s v="theater/plays"/>
    <m/>
    <n v="35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x v="3472"/>
    <b v="0"/>
    <n v="23"/>
    <b v="1"/>
    <s v="theater/plays"/>
    <m/>
    <n v="88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x v="3473"/>
    <b v="0"/>
    <n v="33"/>
    <b v="1"/>
    <s v="theater/plays"/>
    <m/>
    <n v="148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x v="3474"/>
    <b v="0"/>
    <n v="39"/>
    <b v="1"/>
    <s v="theater/plays"/>
    <m/>
    <n v="51"/>
    <x v="1"/>
    <x v="6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x v="3475"/>
    <b v="0"/>
    <n v="17"/>
    <b v="1"/>
    <s v="theater/plays"/>
    <m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x v="3476"/>
    <b v="0"/>
    <n v="6"/>
    <b v="1"/>
    <s v="theater/plays"/>
    <m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x v="3477"/>
    <b v="0"/>
    <n v="39"/>
    <b v="1"/>
    <s v="theater/plays"/>
    <m/>
    <n v="5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x v="3478"/>
    <b v="0"/>
    <n v="57"/>
    <b v="1"/>
    <s v="theater/plays"/>
    <m/>
    <n v="39"/>
    <x v="1"/>
    <x v="6"/>
    <x v="3478"/>
    <x v="3466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x v="3479"/>
    <b v="0"/>
    <n v="56"/>
    <b v="1"/>
    <s v="theater/plays"/>
    <m/>
    <n v="34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x v="3480"/>
    <b v="0"/>
    <n v="13"/>
    <b v="1"/>
    <s v="theater/plays"/>
    <m/>
    <n v="16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x v="3481"/>
    <b v="0"/>
    <n v="95"/>
    <b v="1"/>
    <s v="theater/plays"/>
    <m/>
    <n v="12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x v="3482"/>
    <b v="0"/>
    <n v="80"/>
    <b v="1"/>
    <s v="theater/plays"/>
    <m/>
    <n v="51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x v="3483"/>
    <b v="0"/>
    <n v="133"/>
    <b v="1"/>
    <s v="theater/plays"/>
    <m/>
    <n v="40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x v="3484"/>
    <b v="0"/>
    <n v="44"/>
    <b v="1"/>
    <s v="theater/plays"/>
    <m/>
    <n v="64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x v="3485"/>
    <b v="0"/>
    <n v="30"/>
    <b v="1"/>
    <s v="theater/plays"/>
    <m/>
    <n v="5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x v="3486"/>
    <b v="0"/>
    <n v="56"/>
    <b v="1"/>
    <s v="theater/plays"/>
    <m/>
    <n v="83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x v="3487"/>
    <b v="0"/>
    <n v="66"/>
    <b v="1"/>
    <s v="theater/plays"/>
    <m/>
    <n v="38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x v="3488"/>
    <b v="0"/>
    <n v="29"/>
    <b v="1"/>
    <s v="theater/plays"/>
    <m/>
    <n v="12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x v="3489"/>
    <b v="0"/>
    <n v="72"/>
    <b v="1"/>
    <s v="theater/plays"/>
    <m/>
    <n v="78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x v="3490"/>
    <b v="0"/>
    <n v="27"/>
    <b v="1"/>
    <s v="theater/plays"/>
    <m/>
    <n v="47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x v="3491"/>
    <b v="0"/>
    <n v="10"/>
    <b v="1"/>
    <s v="theater/plays"/>
    <m/>
    <n v="79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x v="3492"/>
    <b v="0"/>
    <n v="35"/>
    <b v="1"/>
    <s v="theater/plays"/>
    <m/>
    <n v="114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x v="3493"/>
    <b v="0"/>
    <n v="29"/>
    <b v="1"/>
    <s v="theater/plays"/>
    <m/>
    <n v="51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x v="3494"/>
    <b v="0"/>
    <n v="13"/>
    <b v="1"/>
    <s v="theater/plays"/>
    <m/>
    <n v="30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x v="3495"/>
    <b v="0"/>
    <n v="72"/>
    <b v="1"/>
    <s v="theater/plays"/>
    <m/>
    <n v="7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x v="3496"/>
    <b v="0"/>
    <n v="78"/>
    <b v="1"/>
    <s v="theater/plays"/>
    <m/>
    <n v="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x v="3497"/>
    <b v="0"/>
    <n v="49"/>
    <b v="1"/>
    <s v="theater/plays"/>
    <m/>
    <n v="3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x v="3498"/>
    <b v="0"/>
    <n v="42"/>
    <b v="1"/>
    <s v="theater/plays"/>
    <m/>
    <n v="40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x v="3499"/>
    <b v="0"/>
    <n v="35"/>
    <b v="1"/>
    <s v="theater/plays"/>
    <m/>
    <n v="60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x v="3500"/>
    <b v="0"/>
    <n v="42"/>
    <b v="1"/>
    <s v="theater/plays"/>
    <m/>
    <n v="2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x v="3501"/>
    <b v="0"/>
    <n v="42"/>
    <b v="1"/>
    <s v="theater/plays"/>
    <m/>
    <n v="35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x v="3502"/>
    <b v="0"/>
    <n v="31"/>
    <b v="1"/>
    <s v="theater/plays"/>
    <m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x v="3503"/>
    <b v="0"/>
    <n v="38"/>
    <b v="1"/>
    <s v="theater/plays"/>
    <m/>
    <n v="7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x v="3504"/>
    <b v="0"/>
    <n v="8"/>
    <b v="1"/>
    <s v="theater/plays"/>
    <m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x v="3505"/>
    <b v="0"/>
    <n v="39"/>
    <b v="1"/>
    <s v="theater/plays"/>
    <m/>
    <n v="66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x v="3506"/>
    <b v="0"/>
    <n v="29"/>
    <b v="1"/>
    <s v="theater/plays"/>
    <m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x v="3507"/>
    <b v="0"/>
    <n v="72"/>
    <b v="1"/>
    <s v="theater/plays"/>
    <m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x v="3508"/>
    <b v="0"/>
    <n v="15"/>
    <b v="1"/>
    <s v="theater/plays"/>
    <m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x v="3509"/>
    <b v="0"/>
    <n v="33"/>
    <b v="1"/>
    <s v="theater/plays"/>
    <m/>
    <n v="96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x v="3510"/>
    <b v="0"/>
    <n v="15"/>
    <b v="1"/>
    <s v="theater/plays"/>
    <m/>
    <n v="60"/>
    <x v="1"/>
    <x v="6"/>
    <x v="3510"/>
    <x v="3498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x v="3511"/>
    <b v="0"/>
    <n v="19"/>
    <b v="1"/>
    <s v="theater/plays"/>
    <m/>
    <n v="7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x v="3512"/>
    <b v="0"/>
    <n v="17"/>
    <b v="1"/>
    <s v="theater/plays"/>
    <m/>
    <n v="58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x v="3513"/>
    <b v="0"/>
    <n v="44"/>
    <b v="1"/>
    <s v="theater/plays"/>
    <m/>
    <n v="7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x v="3514"/>
    <b v="0"/>
    <n v="10"/>
    <b v="1"/>
    <s v="theater/plays"/>
    <m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x v="3515"/>
    <b v="0"/>
    <n v="46"/>
    <b v="1"/>
    <s v="theater/plays"/>
    <m/>
    <n v="6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x v="3516"/>
    <b v="0"/>
    <n v="11"/>
    <b v="1"/>
    <s v="theater/plays"/>
    <m/>
    <n v="2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x v="3517"/>
    <b v="0"/>
    <n v="13"/>
    <b v="1"/>
    <s v="theater/plays"/>
    <m/>
    <n v="307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x v="3518"/>
    <b v="0"/>
    <n v="33"/>
    <b v="1"/>
    <s v="theater/plays"/>
    <m/>
    <n v="50"/>
    <x v="1"/>
    <x v="6"/>
    <x v="3518"/>
    <x v="3506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x v="3519"/>
    <b v="0"/>
    <n v="28"/>
    <b v="1"/>
    <s v="theater/plays"/>
    <m/>
    <n v="72"/>
    <x v="1"/>
    <x v="6"/>
    <x v="3519"/>
    <x v="3507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x v="3520"/>
    <b v="0"/>
    <n v="21"/>
    <b v="1"/>
    <s v="theater/plays"/>
    <m/>
    <n v="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x v="3521"/>
    <b v="0"/>
    <n v="13"/>
    <b v="1"/>
    <s v="theater/plays"/>
    <m/>
    <n v="45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x v="3522"/>
    <b v="0"/>
    <n v="34"/>
    <b v="1"/>
    <s v="theater/plays"/>
    <m/>
    <n v="41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x v="3523"/>
    <b v="0"/>
    <n v="80"/>
    <b v="1"/>
    <s v="theater/plays"/>
    <m/>
    <n v="56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x v="3524"/>
    <b v="0"/>
    <n v="74"/>
    <b v="1"/>
    <s v="theater/plays"/>
    <m/>
    <n v="137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x v="3525"/>
    <b v="0"/>
    <n v="7"/>
    <b v="1"/>
    <s v="theater/plays"/>
    <m/>
    <n v="75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x v="3526"/>
    <b v="0"/>
    <n v="34"/>
    <b v="1"/>
    <s v="theater/plays"/>
    <m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x v="3527"/>
    <b v="0"/>
    <n v="86"/>
    <b v="1"/>
    <s v="theater/plays"/>
    <m/>
    <n v="81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x v="3528"/>
    <b v="0"/>
    <n v="37"/>
    <b v="1"/>
    <s v="theater/plays"/>
    <m/>
    <n v="4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x v="3529"/>
    <b v="0"/>
    <n v="18"/>
    <b v="1"/>
    <s v="theater/plays"/>
    <m/>
    <n v="36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x v="3530"/>
    <b v="0"/>
    <n v="22"/>
    <b v="1"/>
    <s v="theater/plays"/>
    <m/>
    <n v="125"/>
    <x v="1"/>
    <x v="6"/>
    <x v="3530"/>
    <x v="3517"/>
  </r>
  <r>
    <n v="3531"/>
    <s v="The Reinvention of Lily Johnson"/>
    <s v="A political comedy for a crazy election year"/>
    <x v="28"/>
    <x v="1958"/>
    <x v="0"/>
    <s v="US"/>
    <s v="USD"/>
    <x v="3518"/>
    <x v="3531"/>
    <b v="0"/>
    <n v="26"/>
    <b v="1"/>
    <s v="theater/plays"/>
    <m/>
    <n v="49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x v="3532"/>
    <b v="0"/>
    <n v="27"/>
    <b v="1"/>
    <s v="theater/plays"/>
    <m/>
    <n v="42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x v="3533"/>
    <b v="0"/>
    <n v="8"/>
    <b v="1"/>
    <s v="theater/plays"/>
    <m/>
    <n v="78"/>
    <x v="1"/>
    <x v="6"/>
    <x v="3533"/>
    <x v="352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x v="3534"/>
    <b v="0"/>
    <n v="204"/>
    <b v="1"/>
    <s v="theater/plays"/>
    <m/>
    <n v="38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x v="3535"/>
    <b v="0"/>
    <n v="46"/>
    <b v="1"/>
    <s v="theater/plays"/>
    <m/>
    <n v="4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x v="3536"/>
    <b v="0"/>
    <n v="17"/>
    <b v="1"/>
    <s v="theater/plays"/>
    <m/>
    <n v="1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x v="3537"/>
    <b v="0"/>
    <n v="28"/>
    <b v="1"/>
    <s v="theater/plays"/>
    <m/>
    <n v="43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x v="3538"/>
    <b v="0"/>
    <n v="83"/>
    <b v="1"/>
    <s v="theater/plays"/>
    <m/>
    <n v="30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x v="3539"/>
    <b v="0"/>
    <n v="13"/>
    <b v="1"/>
    <s v="theater/plays"/>
    <m/>
    <n v="55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x v="3540"/>
    <b v="0"/>
    <n v="8"/>
    <b v="1"/>
    <s v="theater/plays"/>
    <m/>
    <n v="46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x v="3541"/>
    <b v="0"/>
    <n v="32"/>
    <b v="1"/>
    <s v="theater/plays"/>
    <m/>
    <n v="39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x v="3542"/>
    <b v="0"/>
    <n v="85"/>
    <b v="1"/>
    <s v="theater/plays"/>
    <m/>
    <n v="6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x v="3543"/>
    <b v="0"/>
    <n v="29"/>
    <b v="1"/>
    <s v="theater/plays"/>
    <m/>
    <n v="54"/>
    <x v="1"/>
    <x v="6"/>
    <x v="3543"/>
    <x v="3529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x v="3544"/>
    <b v="0"/>
    <n v="24"/>
    <b v="1"/>
    <s v="theater/plays"/>
    <m/>
    <n v="104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x v="3545"/>
    <b v="0"/>
    <n v="8"/>
    <b v="1"/>
    <s v="theater/plays"/>
    <m/>
    <n v="31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x v="3546"/>
    <b v="0"/>
    <n v="19"/>
    <b v="1"/>
    <s v="theater/plays"/>
    <m/>
    <n v="59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x v="3547"/>
    <b v="0"/>
    <n v="336"/>
    <b v="1"/>
    <s v="theater/plays"/>
    <m/>
    <n v="11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x v="3548"/>
    <b v="0"/>
    <n v="13"/>
    <b v="1"/>
    <s v="theater/plays"/>
    <m/>
    <n v="164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x v="3549"/>
    <b v="0"/>
    <n v="42"/>
    <b v="1"/>
    <s v="theater/plays"/>
    <m/>
    <n v="24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x v="3550"/>
    <b v="0"/>
    <n v="64"/>
    <b v="1"/>
    <s v="theater/plays"/>
    <m/>
    <n v="40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x v="3551"/>
    <b v="0"/>
    <n v="25"/>
    <b v="1"/>
    <s v="theater/plays"/>
    <m/>
    <n v="6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x v="3552"/>
    <b v="0"/>
    <n v="20"/>
    <b v="1"/>
    <s v="theater/plays"/>
    <m/>
    <n v="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x v="3553"/>
    <b v="0"/>
    <n v="104"/>
    <b v="1"/>
    <s v="theater/plays"/>
    <m/>
    <n v="56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x v="3554"/>
    <b v="0"/>
    <n v="53"/>
    <b v="1"/>
    <s v="theater/plays"/>
    <m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x v="3555"/>
    <b v="0"/>
    <n v="14"/>
    <b v="1"/>
    <s v="theater/plays"/>
    <m/>
    <n v="171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x v="3556"/>
    <b v="0"/>
    <n v="20"/>
    <b v="1"/>
    <s v="theater/plays"/>
    <m/>
    <n v="110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x v="3557"/>
    <b v="0"/>
    <n v="558"/>
    <b v="1"/>
    <s v="theater/plays"/>
    <m/>
    <n v="179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x v="3558"/>
    <b v="0"/>
    <n v="22"/>
    <b v="1"/>
    <s v="theater/plays"/>
    <m/>
    <n v="22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x v="3559"/>
    <b v="0"/>
    <n v="24"/>
    <b v="1"/>
    <s v="theater/plays"/>
    <m/>
    <n v="4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x v="3560"/>
    <b v="0"/>
    <n v="74"/>
    <b v="1"/>
    <s v="theater/plays"/>
    <m/>
    <n v="46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61"/>
    <b v="0"/>
    <n v="54"/>
    <b v="1"/>
    <s v="theater/plays"/>
    <m/>
    <n v="47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x v="3562"/>
    <b v="0"/>
    <n v="31"/>
    <b v="1"/>
    <s v="theater/plays"/>
    <m/>
    <n v="15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x v="3563"/>
    <b v="0"/>
    <n v="25"/>
    <b v="1"/>
    <s v="theater/plays"/>
    <m/>
    <n v="21"/>
    <x v="1"/>
    <x v="6"/>
    <x v="3563"/>
    <x v="3549"/>
  </r>
  <r>
    <n v="3564"/>
    <s v="The Pillowman Aberdeen"/>
    <s v="Multi Award-Winng play THE PILLOWMAN coming to the Arts Centre Theatre, Aberdeen"/>
    <x v="28"/>
    <x v="2025"/>
    <x v="0"/>
    <s v="GB"/>
    <s v="GBP"/>
    <x v="3550"/>
    <x v="3564"/>
    <b v="0"/>
    <n v="17"/>
    <b v="1"/>
    <s v="theater/plays"/>
    <m/>
    <n v="5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x v="3565"/>
    <b v="0"/>
    <n v="12"/>
    <b v="1"/>
    <s v="theater/plays"/>
    <m/>
    <n v="97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x v="3566"/>
    <b v="0"/>
    <n v="38"/>
    <b v="1"/>
    <s v="theater/plays"/>
    <m/>
    <n v="55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x v="3567"/>
    <b v="0"/>
    <n v="41"/>
    <b v="1"/>
    <s v="theater/plays"/>
    <m/>
    <n v="26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x v="3568"/>
    <b v="0"/>
    <n v="19"/>
    <b v="1"/>
    <s v="theater/plays"/>
    <m/>
    <n v="58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x v="3569"/>
    <b v="0"/>
    <n v="41"/>
    <b v="1"/>
    <s v="theater/plays"/>
    <m/>
    <n v="122"/>
    <x v="1"/>
    <x v="6"/>
    <x v="3569"/>
    <x v="3555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x v="3570"/>
    <b v="0"/>
    <n v="26"/>
    <b v="1"/>
    <s v="theater/plays"/>
    <m/>
    <n v="8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x v="3571"/>
    <b v="0"/>
    <n v="25"/>
    <b v="1"/>
    <s v="theater/plays"/>
    <m/>
    <n v="73"/>
    <x v="1"/>
    <x v="6"/>
    <x v="3571"/>
    <x v="3557"/>
  </r>
  <r>
    <n v="3572"/>
    <s v="Monster"/>
    <s v="A darkly comic one woman show by Abram Rooney as part of The Camden Fringe 2015."/>
    <x v="2"/>
    <x v="83"/>
    <x v="0"/>
    <s v="GB"/>
    <s v="GBP"/>
    <x v="3558"/>
    <x v="3572"/>
    <b v="0"/>
    <n v="9"/>
    <b v="1"/>
    <s v="theater/plays"/>
    <m/>
    <n v="55"/>
    <x v="1"/>
    <x v="6"/>
    <x v="3572"/>
    <x v="3558"/>
  </r>
  <r>
    <n v="3573"/>
    <s v="Licensed To Ill"/>
    <s v="London based theatre makers collaborating to create a new show about the history of HipHop."/>
    <x v="9"/>
    <x v="2363"/>
    <x v="0"/>
    <s v="GB"/>
    <s v="GBP"/>
    <x v="3559"/>
    <x v="3573"/>
    <b v="0"/>
    <n v="78"/>
    <b v="1"/>
    <s v="theater/plays"/>
    <m/>
    <n v="39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x v="3574"/>
    <b v="0"/>
    <n v="45"/>
    <b v="1"/>
    <s v="theater/plays"/>
    <m/>
    <n v="136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x v="3575"/>
    <b v="0"/>
    <n v="102"/>
    <b v="1"/>
    <s v="theater/plays"/>
    <m/>
    <n v="99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x v="3576"/>
    <b v="0"/>
    <n v="5"/>
    <b v="1"/>
    <s v="theater/plays"/>
    <m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x v="3577"/>
    <b v="0"/>
    <n v="27"/>
    <b v="1"/>
    <s v="theater/plays"/>
    <m/>
    <n v="28"/>
    <x v="1"/>
    <x v="6"/>
    <x v="3577"/>
    <x v="3563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x v="3578"/>
    <b v="0"/>
    <n v="37"/>
    <b v="1"/>
    <s v="theater/plays"/>
    <m/>
    <n v="40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x v="3579"/>
    <b v="0"/>
    <n v="14"/>
    <b v="1"/>
    <s v="theater/plays"/>
    <m/>
    <n v="3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x v="3580"/>
    <b v="0"/>
    <n v="27"/>
    <b v="1"/>
    <s v="theater/plays"/>
    <m/>
    <n v="37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x v="3581"/>
    <b v="0"/>
    <n v="45"/>
    <b v="1"/>
    <s v="theater/plays"/>
    <m/>
    <n v="33"/>
    <x v="1"/>
    <x v="6"/>
    <x v="3581"/>
    <x v="3567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x v="3582"/>
    <b v="0"/>
    <n v="49"/>
    <b v="1"/>
    <s v="theater/plays"/>
    <m/>
    <n v="58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x v="3583"/>
    <b v="0"/>
    <n v="24"/>
    <b v="1"/>
    <s v="theater/plays"/>
    <m/>
    <n v="13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x v="3584"/>
    <b v="0"/>
    <n v="112"/>
    <b v="1"/>
    <s v="theater/plays"/>
    <m/>
    <n v="30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x v="3585"/>
    <b v="0"/>
    <n v="23"/>
    <b v="1"/>
    <s v="theater/plays"/>
    <m/>
    <n v="176"/>
    <x v="1"/>
    <x v="6"/>
    <x v="3585"/>
    <x v="3571"/>
  </r>
  <r>
    <n v="3586"/>
    <s v="Actors &amp; Musicians who are Blind or Autistic"/>
    <s v="See Theatre In A New Light"/>
    <x v="51"/>
    <x v="2369"/>
    <x v="0"/>
    <s v="US"/>
    <s v="USD"/>
    <x v="3572"/>
    <x v="3586"/>
    <b v="0"/>
    <n v="54"/>
    <b v="1"/>
    <s v="theater/plays"/>
    <m/>
    <n v="151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x v="3587"/>
    <b v="0"/>
    <n v="28"/>
    <b v="1"/>
    <s v="theater/plays"/>
    <m/>
    <n v="22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x v="3588"/>
    <b v="0"/>
    <n v="11"/>
    <b v="1"/>
    <s v="theater/plays"/>
    <m/>
    <n v="1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x v="3589"/>
    <b v="0"/>
    <n v="62"/>
    <b v="1"/>
    <s v="theater/plays"/>
    <m/>
    <n v="82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x v="3590"/>
    <b v="0"/>
    <n v="73"/>
    <b v="1"/>
    <s v="theater/plays"/>
    <m/>
    <n v="68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x v="3591"/>
    <b v="0"/>
    <n v="18"/>
    <b v="1"/>
    <s v="theater/plays"/>
    <m/>
    <n v="68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x v="3592"/>
    <b v="0"/>
    <n v="35"/>
    <b v="1"/>
    <s v="theater/plays"/>
    <m/>
    <n v="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x v="3593"/>
    <b v="0"/>
    <n v="43"/>
    <b v="1"/>
    <s v="theater/plays"/>
    <m/>
    <n v="7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x v="3594"/>
    <b v="0"/>
    <n v="36"/>
    <b v="1"/>
    <s v="theater/plays"/>
    <m/>
    <n v="55"/>
    <x v="1"/>
    <x v="6"/>
    <x v="3594"/>
    <x v="3580"/>
  </r>
  <r>
    <n v="3595"/>
    <s v="The Flu Season"/>
    <s v="A new theatre company staging Will Eno's The Flu Season in Seattle"/>
    <x v="27"/>
    <x v="2372"/>
    <x v="0"/>
    <s v="US"/>
    <s v="USD"/>
    <x v="3581"/>
    <x v="3595"/>
    <b v="0"/>
    <n v="62"/>
    <b v="1"/>
    <s v="theater/plays"/>
    <m/>
    <n v="4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x v="3596"/>
    <b v="0"/>
    <n v="15"/>
    <b v="1"/>
    <s v="theater/plays"/>
    <m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x v="3597"/>
    <b v="0"/>
    <n v="33"/>
    <b v="1"/>
    <s v="theater/plays"/>
    <m/>
    <n v="77"/>
    <x v="1"/>
    <x v="6"/>
    <x v="3597"/>
    <x v="3583"/>
  </r>
  <r>
    <n v="3598"/>
    <s v="Cinderella"/>
    <s v="River City Theatre Company needs your support as we embark on our thirteenth production, CINDERELLA!"/>
    <x v="28"/>
    <x v="1666"/>
    <x v="0"/>
    <s v="US"/>
    <s v="USD"/>
    <x v="3584"/>
    <x v="3598"/>
    <b v="0"/>
    <n v="27"/>
    <b v="1"/>
    <s v="theater/plays"/>
    <m/>
    <n v="40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x v="3599"/>
    <b v="0"/>
    <n v="17"/>
    <b v="1"/>
    <s v="theater/plays"/>
    <m/>
    <n v="59"/>
    <x v="1"/>
    <x v="6"/>
    <x v="3599"/>
    <x v="3585"/>
  </r>
  <r>
    <n v="3600"/>
    <s v="Pariah"/>
    <s v="The First Play From The Man Who Brought You The Black James Bond!"/>
    <x v="185"/>
    <x v="31"/>
    <x v="0"/>
    <s v="US"/>
    <s v="USD"/>
    <x v="3586"/>
    <x v="3600"/>
    <b v="0"/>
    <n v="4"/>
    <b v="1"/>
    <s v="theater/plays"/>
    <m/>
    <n v="3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x v="3601"/>
    <b v="0"/>
    <n v="53"/>
    <b v="1"/>
    <s v="theater/plays"/>
    <m/>
    <n v="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x v="3602"/>
    <b v="0"/>
    <n v="49"/>
    <b v="1"/>
    <s v="theater/plays"/>
    <m/>
    <n v="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x v="3603"/>
    <b v="0"/>
    <n v="57"/>
    <b v="1"/>
    <s v="theater/plays"/>
    <m/>
    <n v="44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x v="3604"/>
    <b v="0"/>
    <n v="69"/>
    <b v="1"/>
    <s v="theater/plays"/>
    <m/>
    <n v="49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x v="3605"/>
    <b v="0"/>
    <n v="15"/>
    <b v="1"/>
    <s v="theater/plays"/>
    <m/>
    <n v="30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x v="3606"/>
    <b v="0"/>
    <n v="64"/>
    <b v="1"/>
    <s v="theater/plays"/>
    <m/>
    <n v="61"/>
    <x v="1"/>
    <x v="6"/>
    <x v="3606"/>
    <x v="3592"/>
  </r>
  <r>
    <n v="3607"/>
    <s v="E15 at The Pleasance and CPT"/>
    <s v="'E15' is a verbatim project that looks at the story of the Focus E15 Campaign"/>
    <x v="131"/>
    <x v="2377"/>
    <x v="0"/>
    <s v="GB"/>
    <s v="GBP"/>
    <x v="3593"/>
    <x v="3607"/>
    <b v="0"/>
    <n v="20"/>
    <b v="1"/>
    <s v="theater/plays"/>
    <m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x v="3608"/>
    <b v="0"/>
    <n v="27"/>
    <b v="1"/>
    <s v="theater/plays"/>
    <m/>
    <n v="29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x v="3609"/>
    <b v="0"/>
    <n v="21"/>
    <b v="1"/>
    <s v="theater/plays"/>
    <m/>
    <n v="143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x v="3610"/>
    <b v="0"/>
    <n v="31"/>
    <b v="1"/>
    <s v="theater/plays"/>
    <m/>
    <n v="52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x v="3611"/>
    <b v="0"/>
    <n v="51"/>
    <b v="1"/>
    <s v="theater/plays"/>
    <m/>
    <n v="66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x v="3612"/>
    <b v="0"/>
    <n v="57"/>
    <b v="1"/>
    <s v="theater/plays"/>
    <m/>
    <n v="126"/>
    <x v="1"/>
    <x v="6"/>
    <x v="3612"/>
    <x v="3598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x v="3613"/>
    <b v="0"/>
    <n v="20"/>
    <b v="1"/>
    <s v="theater/plays"/>
    <m/>
    <n v="6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x v="3614"/>
    <b v="0"/>
    <n v="71"/>
    <b v="1"/>
    <s v="theater/plays"/>
    <m/>
    <n v="35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x v="3615"/>
    <b v="0"/>
    <n v="72"/>
    <b v="1"/>
    <s v="theater/plays"/>
    <m/>
    <n v="37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x v="3616"/>
    <b v="0"/>
    <n v="45"/>
    <b v="1"/>
    <s v="theater/plays"/>
    <m/>
    <n v="6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x v="3617"/>
    <b v="0"/>
    <n v="51"/>
    <b v="1"/>
    <s v="theater/plays"/>
    <m/>
    <n v="17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x v="3618"/>
    <b v="0"/>
    <n v="56"/>
    <b v="1"/>
    <s v="theater/plays"/>
    <m/>
    <n v="36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x v="3619"/>
    <b v="0"/>
    <n v="17"/>
    <b v="1"/>
    <s v="theater/plays"/>
    <m/>
    <n v="6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x v="3620"/>
    <b v="0"/>
    <n v="197"/>
    <b v="1"/>
    <s v="theater/plays"/>
    <m/>
    <n v="56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x v="3621"/>
    <b v="0"/>
    <n v="70"/>
    <b v="1"/>
    <s v="theater/plays"/>
    <m/>
    <n v="47"/>
    <x v="1"/>
    <x v="6"/>
    <x v="3621"/>
    <x v="3607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x v="3622"/>
    <b v="0"/>
    <n v="21"/>
    <b v="1"/>
    <s v="theater/plays"/>
    <m/>
    <n v="47"/>
    <x v="1"/>
    <x v="6"/>
    <x v="3622"/>
    <x v="3608"/>
  </r>
  <r>
    <n v="3623"/>
    <s v="Since I've Been Here"/>
    <s v="An original play exploring the complications of romantic relationships in all forms."/>
    <x v="30"/>
    <x v="142"/>
    <x v="0"/>
    <s v="US"/>
    <s v="USD"/>
    <x v="3609"/>
    <x v="3623"/>
    <b v="0"/>
    <n v="34"/>
    <b v="1"/>
    <s v="theater/plays"/>
    <m/>
    <n v="8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24"/>
    <b v="0"/>
    <n v="39"/>
    <b v="1"/>
    <s v="theater/plays"/>
    <m/>
    <n v="80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x v="3625"/>
    <b v="0"/>
    <n v="78"/>
    <b v="1"/>
    <s v="theater/plays"/>
    <m/>
    <n v="3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x v="3626"/>
    <b v="0"/>
    <n v="48"/>
    <b v="1"/>
    <s v="theater/plays"/>
    <m/>
    <n v="84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x v="3627"/>
    <b v="0"/>
    <n v="29"/>
    <b v="1"/>
    <s v="theater/plays"/>
    <m/>
    <n v="68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x v="3628"/>
    <b v="0"/>
    <n v="0"/>
    <b v="0"/>
    <s v="theater/musical"/>
    <m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x v="3629"/>
    <b v="0"/>
    <n v="2"/>
    <b v="0"/>
    <s v="theater/musical"/>
    <m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x v="3630"/>
    <b v="0"/>
    <n v="1"/>
    <b v="0"/>
    <s v="theater/musical"/>
    <m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x v="3631"/>
    <b v="0"/>
    <n v="59"/>
    <b v="0"/>
    <s v="theater/musical"/>
    <m/>
    <n v="147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x v="3632"/>
    <b v="0"/>
    <n v="1"/>
    <b v="0"/>
    <s v="theater/musical"/>
    <m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x v="3633"/>
    <b v="0"/>
    <n v="31"/>
    <b v="0"/>
    <s v="theater/musical"/>
    <m/>
    <n v="56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x v="3634"/>
    <b v="0"/>
    <n v="18"/>
    <b v="0"/>
    <s v="theater/musical"/>
    <m/>
    <n v="176"/>
    <x v="1"/>
    <x v="40"/>
    <x v="3634"/>
    <x v="3620"/>
  </r>
  <r>
    <n v="3635"/>
    <s v="Mary's Son"/>
    <s v="Mary's Son is a pop opera about Jesus and the hope he brings to all people."/>
    <x v="8"/>
    <x v="2391"/>
    <x v="2"/>
    <s v="US"/>
    <s v="USD"/>
    <x v="3621"/>
    <x v="3635"/>
    <b v="0"/>
    <n v="10"/>
    <b v="0"/>
    <s v="theater/musical"/>
    <m/>
    <n v="127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x v="3636"/>
    <b v="0"/>
    <n v="0"/>
    <b v="0"/>
    <s v="theater/musical"/>
    <m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x v="3637"/>
    <b v="0"/>
    <n v="14"/>
    <b v="0"/>
    <s v="theater/musical"/>
    <m/>
    <n v="66"/>
    <x v="1"/>
    <x v="40"/>
    <x v="3637"/>
    <x v="3623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x v="3638"/>
    <b v="0"/>
    <n v="2"/>
    <b v="0"/>
    <s v="theater/musical"/>
    <m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x v="3639"/>
    <b v="0"/>
    <n v="1"/>
    <b v="0"/>
    <s v="theater/musical"/>
    <m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x v="3640"/>
    <b v="0"/>
    <n v="3"/>
    <b v="0"/>
    <s v="theater/musical"/>
    <m/>
    <n v="1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x v="3641"/>
    <b v="0"/>
    <n v="0"/>
    <b v="0"/>
    <s v="theater/musical"/>
    <m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x v="3642"/>
    <b v="0"/>
    <n v="2"/>
    <b v="0"/>
    <s v="theater/musical"/>
    <m/>
    <n v="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x v="3643"/>
    <b v="0"/>
    <n v="0"/>
    <b v="0"/>
    <s v="theater/musical"/>
    <m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x v="3644"/>
    <b v="0"/>
    <n v="12"/>
    <b v="0"/>
    <s v="theater/musical"/>
    <m/>
    <n v="68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x v="3645"/>
    <b v="0"/>
    <n v="1"/>
    <b v="0"/>
    <s v="theater/musical"/>
    <m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x v="3646"/>
    <b v="0"/>
    <n v="8"/>
    <b v="0"/>
    <s v="theater/musical"/>
    <m/>
    <n v="60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x v="3647"/>
    <b v="0"/>
    <n v="2"/>
    <b v="0"/>
    <s v="theater/musical"/>
    <m/>
    <n v="15"/>
    <x v="1"/>
    <x v="40"/>
    <x v="3647"/>
    <x v="3633"/>
  </r>
  <r>
    <n v="3648"/>
    <s v="Moth Theater Lives"/>
    <s v="Help Moth Live! Support Moth and its artist collective to achieve its 2014/15 season."/>
    <x v="79"/>
    <x v="2392"/>
    <x v="0"/>
    <s v="US"/>
    <s v="USD"/>
    <x v="3634"/>
    <x v="3648"/>
    <b v="0"/>
    <n v="73"/>
    <b v="1"/>
    <s v="theater/plays"/>
    <m/>
    <n v="550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x v="3649"/>
    <b v="0"/>
    <n v="8"/>
    <b v="1"/>
    <s v="theater/plays"/>
    <m/>
    <n v="97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x v="3650"/>
    <b v="0"/>
    <n v="17"/>
    <b v="1"/>
    <s v="theater/plays"/>
    <m/>
    <n v="29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x v="3651"/>
    <b v="0"/>
    <n v="9"/>
    <b v="1"/>
    <s v="theater/plays"/>
    <m/>
    <n v="5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x v="3652"/>
    <b v="0"/>
    <n v="17"/>
    <b v="1"/>
    <s v="theater/plays"/>
    <m/>
    <n v="44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x v="3653"/>
    <b v="0"/>
    <n v="33"/>
    <b v="1"/>
    <s v="theater/plays"/>
    <m/>
    <n v="60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x v="3654"/>
    <b v="0"/>
    <n v="38"/>
    <b v="1"/>
    <s v="theater/plays"/>
    <m/>
    <n v="68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x v="3655"/>
    <b v="0"/>
    <n v="79"/>
    <b v="1"/>
    <s v="theater/plays"/>
    <m/>
    <n v="7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x v="3656"/>
    <b v="0"/>
    <n v="46"/>
    <b v="1"/>
    <s v="theater/plays"/>
    <m/>
    <n v="115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x v="3657"/>
    <b v="0"/>
    <n v="20"/>
    <b v="1"/>
    <s v="theater/plays"/>
    <m/>
    <n v="110"/>
    <x v="1"/>
    <x v="6"/>
    <x v="3657"/>
    <x v="3643"/>
  </r>
  <r>
    <n v="3658"/>
    <s v="Mr. Marmalade"/>
    <s v="Life is hard when your own imaginary friend can't make time for you."/>
    <x v="15"/>
    <x v="17"/>
    <x v="0"/>
    <s v="US"/>
    <s v="USD"/>
    <x v="3644"/>
    <x v="3658"/>
    <b v="0"/>
    <n v="20"/>
    <b v="1"/>
    <s v="theater/plays"/>
    <m/>
    <n v="7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x v="3659"/>
    <b v="0"/>
    <n v="13"/>
    <b v="1"/>
    <s v="theater/plays"/>
    <m/>
    <n v="23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x v="3660"/>
    <b v="0"/>
    <n v="22"/>
    <b v="1"/>
    <s v="theater/plays"/>
    <m/>
    <n v="11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61"/>
    <b v="0"/>
    <n v="36"/>
    <b v="1"/>
    <s v="theater/plays"/>
    <m/>
    <n v="92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x v="3662"/>
    <b v="0"/>
    <n v="40"/>
    <b v="1"/>
    <s v="theater/plays"/>
    <m/>
    <n v="20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x v="3663"/>
    <b v="0"/>
    <n v="9"/>
    <b v="1"/>
    <s v="theater/plays"/>
    <m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x v="3664"/>
    <b v="0"/>
    <n v="19"/>
    <b v="1"/>
    <s v="theater/plays"/>
    <m/>
    <n v="46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x v="3665"/>
    <b v="0"/>
    <n v="14"/>
    <b v="1"/>
    <s v="theater/plays"/>
    <m/>
    <n v="51"/>
    <x v="1"/>
    <x v="6"/>
    <x v="3665"/>
    <x v="3651"/>
  </r>
  <r>
    <n v="3666"/>
    <s v="Israel LÃ³pez @ Ojai Playwrights Conference"/>
    <s v="Artistic Internship @ Ojai Playwrights Conference"/>
    <x v="38"/>
    <x v="647"/>
    <x v="0"/>
    <s v="US"/>
    <s v="USD"/>
    <x v="3652"/>
    <x v="3666"/>
    <b v="0"/>
    <n v="38"/>
    <b v="1"/>
    <s v="theater/plays"/>
    <m/>
    <n v="3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x v="3667"/>
    <b v="0"/>
    <n v="58"/>
    <b v="1"/>
    <s v="theater/plays"/>
    <m/>
    <n v="53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x v="3668"/>
    <b v="0"/>
    <n v="28"/>
    <b v="1"/>
    <s v="theater/plays"/>
    <m/>
    <n v="3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x v="3669"/>
    <b v="0"/>
    <n v="17"/>
    <b v="1"/>
    <s v="theater/plays"/>
    <m/>
    <n v="81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x v="3670"/>
    <b v="0"/>
    <n v="12"/>
    <b v="1"/>
    <s v="theater/plays"/>
    <m/>
    <n v="20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x v="3671"/>
    <b v="0"/>
    <n v="40"/>
    <b v="1"/>
    <s v="theater/plays"/>
    <m/>
    <n v="8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x v="3672"/>
    <b v="0"/>
    <n v="57"/>
    <b v="1"/>
    <s v="theater/plays"/>
    <m/>
    <n v="53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x v="3673"/>
    <b v="0"/>
    <n v="114"/>
    <b v="1"/>
    <s v="theater/plays"/>
    <m/>
    <n v="39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x v="3674"/>
    <b v="0"/>
    <n v="31"/>
    <b v="1"/>
    <s v="theater/plays"/>
    <m/>
    <n v="145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x v="3675"/>
    <b v="0"/>
    <n v="3"/>
    <b v="1"/>
    <s v="theater/plays"/>
    <m/>
    <n v="2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x v="3676"/>
    <b v="0"/>
    <n v="16"/>
    <b v="1"/>
    <s v="theater/plays"/>
    <m/>
    <n v="64"/>
    <x v="1"/>
    <x v="6"/>
    <x v="3676"/>
    <x v="3662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x v="3677"/>
    <b v="0"/>
    <n v="199"/>
    <b v="1"/>
    <s v="theater/plays"/>
    <m/>
    <n v="62"/>
    <x v="1"/>
    <x v="6"/>
    <x v="3677"/>
    <x v="3663"/>
  </r>
  <r>
    <n v="3678"/>
    <s v="Some big Some bang"/>
    <s v="The Ugly Collective takes Some big Some bang to the Underbelly Venues at the Edinburgh Fringe!"/>
    <x v="13"/>
    <x v="420"/>
    <x v="0"/>
    <s v="GB"/>
    <s v="GBP"/>
    <x v="3664"/>
    <x v="3678"/>
    <b v="0"/>
    <n v="31"/>
    <b v="1"/>
    <s v="theater/plays"/>
    <m/>
    <n v="6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x v="3679"/>
    <b v="0"/>
    <n v="30"/>
    <b v="1"/>
    <s v="theater/plays"/>
    <m/>
    <n v="7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x v="3680"/>
    <b v="0"/>
    <n v="34"/>
    <b v="1"/>
    <s v="theater/plays"/>
    <m/>
    <n v="99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x v="3681"/>
    <b v="0"/>
    <n v="18"/>
    <b v="1"/>
    <s v="theater/plays"/>
    <m/>
    <n v="62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x v="3682"/>
    <b v="0"/>
    <n v="67"/>
    <b v="1"/>
    <s v="theater/plays"/>
    <m/>
    <n v="62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x v="3683"/>
    <b v="0"/>
    <n v="66"/>
    <b v="1"/>
    <s v="theater/plays"/>
    <m/>
    <n v="58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x v="3684"/>
    <b v="0"/>
    <n v="23"/>
    <b v="1"/>
    <s v="theater/plays"/>
    <m/>
    <n v="4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x v="3685"/>
    <b v="0"/>
    <n v="126"/>
    <b v="1"/>
    <s v="theater/plays"/>
    <m/>
    <n v="41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x v="3686"/>
    <b v="0"/>
    <n v="6"/>
    <b v="1"/>
    <s v="theater/plays"/>
    <m/>
    <n v="59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x v="3687"/>
    <b v="0"/>
    <n v="25"/>
    <b v="1"/>
    <s v="theater/plays"/>
    <m/>
    <n v="200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x v="3688"/>
    <b v="0"/>
    <n v="39"/>
    <b v="1"/>
    <s v="theater/plays"/>
    <m/>
    <n v="83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x v="3689"/>
    <b v="0"/>
    <n v="62"/>
    <b v="1"/>
    <s v="theater/plays"/>
    <m/>
    <n v="57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x v="3690"/>
    <b v="0"/>
    <n v="31"/>
    <b v="1"/>
    <s v="theater/plays"/>
    <m/>
    <n v="58"/>
    <x v="1"/>
    <x v="6"/>
    <x v="3690"/>
    <x v="3676"/>
  </r>
  <r>
    <n v="3691"/>
    <s v="Most Dangerous Man in America (WEB DuBois) by Amiri  Baraka"/>
    <s v="World Premiere of last play written by Amiri Baraka"/>
    <x v="79"/>
    <x v="2417"/>
    <x v="0"/>
    <s v="US"/>
    <s v="USD"/>
    <x v="3677"/>
    <x v="3691"/>
    <b v="0"/>
    <n v="274"/>
    <b v="1"/>
    <s v="theater/plays"/>
    <m/>
    <n v="186"/>
    <x v="1"/>
    <x v="6"/>
    <x v="3691"/>
    <x v="3677"/>
  </r>
  <r>
    <n v="3692"/>
    <s v="An Evening With Durang"/>
    <s v="Help us independently produce two great comedies by Christopher Durang."/>
    <x v="28"/>
    <x v="2343"/>
    <x v="0"/>
    <s v="US"/>
    <s v="USD"/>
    <x v="3678"/>
    <x v="3692"/>
    <b v="0"/>
    <n v="17"/>
    <b v="1"/>
    <s v="theater/plays"/>
    <m/>
    <n v="74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x v="3693"/>
    <b v="0"/>
    <n v="14"/>
    <b v="1"/>
    <s v="theater/plays"/>
    <m/>
    <n v="30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x v="3694"/>
    <b v="0"/>
    <n v="60"/>
    <b v="1"/>
    <s v="theater/plays"/>
    <m/>
    <n v="62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x v="3695"/>
    <b v="0"/>
    <n v="33"/>
    <b v="1"/>
    <s v="theater/plays"/>
    <m/>
    <n v="121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x v="3696"/>
    <b v="0"/>
    <n v="78"/>
    <b v="1"/>
    <s v="theater/plays"/>
    <m/>
    <n v="39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x v="3697"/>
    <b v="0"/>
    <n v="30"/>
    <b v="1"/>
    <s v="theater/plays"/>
    <m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x v="3698"/>
    <b v="0"/>
    <n v="136"/>
    <b v="1"/>
    <s v="theater/plays"/>
    <m/>
    <n v="40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x v="3699"/>
    <b v="0"/>
    <n v="40"/>
    <b v="1"/>
    <s v="theater/plays"/>
    <m/>
    <n v="63"/>
    <x v="1"/>
    <x v="6"/>
    <x v="3699"/>
    <x v="3685"/>
  </r>
  <r>
    <n v="3700"/>
    <s v="Generations (Senior Project)"/>
    <s v="Help me produce the play I have written for my senior project!"/>
    <x v="2"/>
    <x v="2422"/>
    <x v="0"/>
    <s v="US"/>
    <s v="USD"/>
    <x v="3686"/>
    <x v="3700"/>
    <b v="0"/>
    <n v="18"/>
    <b v="1"/>
    <s v="theater/plays"/>
    <m/>
    <n v="33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x v="3701"/>
    <b v="0"/>
    <n v="39"/>
    <b v="1"/>
    <s v="theater/plays"/>
    <m/>
    <n v="38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702"/>
    <b v="0"/>
    <n v="21"/>
    <b v="1"/>
    <s v="theater/plays"/>
    <m/>
    <n v="155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x v="3703"/>
    <b v="0"/>
    <n v="30"/>
    <b v="1"/>
    <s v="theater/plays"/>
    <m/>
    <n v="4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x v="3704"/>
    <b v="0"/>
    <n v="27"/>
    <b v="1"/>
    <s v="theater/plays"/>
    <m/>
    <n v="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x v="3705"/>
    <b v="0"/>
    <n v="35"/>
    <b v="1"/>
    <s v="theater/plays"/>
    <m/>
    <n v="83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x v="3706"/>
    <b v="0"/>
    <n v="13"/>
    <b v="1"/>
    <s v="theater/plays"/>
    <m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x v="3707"/>
    <b v="0"/>
    <n v="23"/>
    <b v="1"/>
    <s v="theater/plays"/>
    <m/>
    <n v="80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x v="3708"/>
    <b v="0"/>
    <n v="39"/>
    <b v="1"/>
    <s v="theater/plays"/>
    <m/>
    <n v="53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x v="3709"/>
    <b v="0"/>
    <n v="35"/>
    <b v="1"/>
    <s v="theater/plays"/>
    <m/>
    <n v="30"/>
    <x v="1"/>
    <x v="6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x v="3710"/>
    <b v="0"/>
    <n v="27"/>
    <b v="1"/>
    <s v="theater/plays"/>
    <m/>
    <n v="67"/>
    <x v="1"/>
    <x v="6"/>
    <x v="3710"/>
    <x v="3696"/>
  </r>
  <r>
    <n v="3711"/>
    <s v="The Youth Shakespeare Project 2014"/>
    <s v="Two teachers and twenty kids bring one of Shakespeare's plays to life!"/>
    <x v="2"/>
    <x v="365"/>
    <x v="0"/>
    <s v="US"/>
    <s v="USD"/>
    <x v="3174"/>
    <x v="3711"/>
    <b v="0"/>
    <n v="21"/>
    <b v="1"/>
    <s v="theater/plays"/>
    <m/>
    <n v="27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x v="3712"/>
    <b v="0"/>
    <n v="104"/>
    <b v="1"/>
    <s v="theater/plays"/>
    <m/>
    <n v="110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x v="3713"/>
    <b v="0"/>
    <n v="19"/>
    <b v="1"/>
    <s v="theater/plays"/>
    <m/>
    <n v="106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x v="3714"/>
    <b v="0"/>
    <n v="97"/>
    <b v="1"/>
    <s v="theater/plays"/>
    <m/>
    <n v="10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x v="3715"/>
    <b v="0"/>
    <n v="27"/>
    <b v="1"/>
    <s v="theater/plays"/>
    <m/>
    <n v="132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x v="3716"/>
    <b v="0"/>
    <n v="24"/>
    <b v="1"/>
    <s v="theater/plays"/>
    <m/>
    <n v="51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x v="3717"/>
    <b v="0"/>
    <n v="13"/>
    <b v="1"/>
    <s v="theater/plays"/>
    <m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x v="3718"/>
    <b v="0"/>
    <n v="46"/>
    <b v="1"/>
    <s v="theater/plays"/>
    <m/>
    <n v="26"/>
    <x v="1"/>
    <x v="6"/>
    <x v="3718"/>
    <x v="3703"/>
  </r>
  <r>
    <n v="3719"/>
    <s v="Corium"/>
    <s v="A new piece of physical theatre about love, regret and longing."/>
    <x v="48"/>
    <x v="2433"/>
    <x v="0"/>
    <s v="GB"/>
    <s v="GBP"/>
    <x v="3704"/>
    <x v="3719"/>
    <b v="0"/>
    <n v="4"/>
    <b v="1"/>
    <s v="theater/plays"/>
    <m/>
    <n v="105"/>
    <x v="1"/>
    <x v="6"/>
    <x v="3719"/>
    <x v="3704"/>
  </r>
  <r>
    <n v="3720"/>
    <s v="Lakotas and the American Theatre"/>
    <s v="Breaking the American Indian stereotype in the American Theatre."/>
    <x v="126"/>
    <x v="2434"/>
    <x v="0"/>
    <s v="US"/>
    <s v="USD"/>
    <x v="3705"/>
    <x v="3720"/>
    <b v="0"/>
    <n v="40"/>
    <b v="1"/>
    <s v="theater/plays"/>
    <m/>
    <n v="86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x v="3721"/>
    <b v="0"/>
    <n v="44"/>
    <b v="1"/>
    <s v="theater/plays"/>
    <m/>
    <n v="114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x v="3722"/>
    <b v="0"/>
    <n v="35"/>
    <b v="1"/>
    <s v="theater/plays"/>
    <m/>
    <n v="47"/>
    <x v="1"/>
    <x v="6"/>
    <x v="3722"/>
    <x v="3707"/>
  </r>
  <r>
    <n v="3723"/>
    <s v="Beauty and the Beast"/>
    <s v="Saltmine Theatre Company present Beauty and the Beast:"/>
    <x v="37"/>
    <x v="2437"/>
    <x v="0"/>
    <s v="GB"/>
    <s v="GBP"/>
    <x v="3708"/>
    <x v="3723"/>
    <b v="0"/>
    <n v="63"/>
    <b v="1"/>
    <s v="theater/plays"/>
    <m/>
    <n v="72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x v="3724"/>
    <b v="0"/>
    <n v="89"/>
    <b v="1"/>
    <s v="theater/plays"/>
    <m/>
    <n v="49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x v="3725"/>
    <b v="0"/>
    <n v="15"/>
    <b v="1"/>
    <s v="theater/plays"/>
    <m/>
    <n v="2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x v="3726"/>
    <b v="0"/>
    <n v="46"/>
    <b v="1"/>
    <s v="theater/plays"/>
    <m/>
    <n v="62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x v="3727"/>
    <b v="0"/>
    <n v="33"/>
    <b v="1"/>
    <s v="theater/plays"/>
    <m/>
    <n v="61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x v="3728"/>
    <b v="0"/>
    <n v="31"/>
    <b v="0"/>
    <s v="theater/plays"/>
    <m/>
    <n v="6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x v="3729"/>
    <b v="0"/>
    <n v="5"/>
    <b v="0"/>
    <s v="theater/plays"/>
    <m/>
    <n v="72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x v="3730"/>
    <b v="0"/>
    <n v="1"/>
    <b v="0"/>
    <s v="theater/plays"/>
    <m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x v="3731"/>
    <b v="0"/>
    <n v="12"/>
    <b v="0"/>
    <s v="theater/plays"/>
    <m/>
    <n v="51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x v="3732"/>
    <b v="0"/>
    <n v="4"/>
    <b v="0"/>
    <s v="theater/plays"/>
    <m/>
    <n v="32"/>
    <x v="1"/>
    <x v="6"/>
    <x v="3732"/>
    <x v="3717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x v="3733"/>
    <b v="0"/>
    <n v="0"/>
    <b v="0"/>
    <s v="theater/plays"/>
    <m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x v="3734"/>
    <b v="0"/>
    <n v="7"/>
    <b v="0"/>
    <s v="theater/plays"/>
    <m/>
    <n v="61"/>
    <x v="1"/>
    <x v="6"/>
    <x v="3734"/>
    <x v="3719"/>
  </r>
  <r>
    <n v="3735"/>
    <s v="Women Beware Women"/>
    <s v="Young Actor's taking on a Jacobean tragedy. Family, betrayal, love, lust, sex and death."/>
    <x v="325"/>
    <x v="170"/>
    <x v="2"/>
    <s v="GB"/>
    <s v="GBP"/>
    <x v="3720"/>
    <x v="3735"/>
    <b v="0"/>
    <n v="2"/>
    <b v="0"/>
    <s v="theater/plays"/>
    <m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x v="3736"/>
    <b v="0"/>
    <n v="1"/>
    <b v="0"/>
    <s v="theater/plays"/>
    <m/>
    <n v="10"/>
    <x v="1"/>
    <x v="6"/>
    <x v="3736"/>
    <x v="3721"/>
  </r>
  <r>
    <n v="3737"/>
    <s v="Measure For Measure"/>
    <s v="The ASU Theatre and Shakespeare Club presents Measure For Measure directed by Jordyn Ochser."/>
    <x v="176"/>
    <x v="403"/>
    <x v="2"/>
    <s v="US"/>
    <s v="USD"/>
    <x v="3722"/>
    <x v="3737"/>
    <b v="0"/>
    <n v="4"/>
    <b v="0"/>
    <s v="theater/plays"/>
    <m/>
    <n v="37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x v="3738"/>
    <b v="0"/>
    <n v="6"/>
    <b v="0"/>
    <s v="theater/plays"/>
    <m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x v="3739"/>
    <b v="0"/>
    <n v="8"/>
    <b v="0"/>
    <s v="theater/plays"/>
    <m/>
    <n v="10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x v="3740"/>
    <b v="0"/>
    <n v="14"/>
    <b v="0"/>
    <s v="theater/plays"/>
    <m/>
    <n v="25"/>
    <x v="1"/>
    <x v="6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x v="3741"/>
    <b v="0"/>
    <n v="0"/>
    <b v="0"/>
    <s v="theater/plays"/>
    <m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x v="3742"/>
    <b v="0"/>
    <n v="4"/>
    <b v="0"/>
    <s v="theater/plays"/>
    <m/>
    <n v="25"/>
    <x v="1"/>
    <x v="6"/>
    <x v="3742"/>
    <x v="3727"/>
  </r>
  <r>
    <n v="3743"/>
    <s v="Down the Mississippi"/>
    <s v="I'm taking the Adventures of Huckleberry Finn puppet show down the Mississippi River!"/>
    <x v="41"/>
    <x v="117"/>
    <x v="2"/>
    <s v="US"/>
    <s v="USD"/>
    <x v="3728"/>
    <x v="3743"/>
    <b v="0"/>
    <n v="0"/>
    <b v="0"/>
    <s v="theater/plays"/>
    <m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x v="3744"/>
    <b v="0"/>
    <n v="0"/>
    <b v="0"/>
    <s v="theater/plays"/>
    <m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x v="3745"/>
    <b v="0"/>
    <n v="1"/>
    <b v="0"/>
    <s v="theater/plays"/>
    <m/>
    <n v="10"/>
    <x v="1"/>
    <x v="6"/>
    <x v="3745"/>
    <x v="3730"/>
  </r>
  <r>
    <n v="3746"/>
    <s v="Stage Play Production - &quot;I Love You to Death&quot;"/>
    <s v="Generational curses CAN be broken...right?"/>
    <x v="0"/>
    <x v="1672"/>
    <x v="2"/>
    <s v="US"/>
    <s v="USD"/>
    <x v="3731"/>
    <x v="3746"/>
    <b v="0"/>
    <n v="1"/>
    <b v="0"/>
    <s v="theater/plays"/>
    <m/>
    <n v="202"/>
    <x v="1"/>
    <x v="6"/>
    <x v="3746"/>
    <x v="3731"/>
  </r>
  <r>
    <n v="3747"/>
    <s v="Counting Stars"/>
    <s v="The world premiere of an astonishing new play by acclaimed writer Atiha Sen Gupta."/>
    <x v="30"/>
    <x v="379"/>
    <x v="2"/>
    <s v="GB"/>
    <s v="GBP"/>
    <x v="3732"/>
    <x v="3747"/>
    <b v="0"/>
    <n v="1"/>
    <b v="0"/>
    <s v="theater/plays"/>
    <m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x v="3748"/>
    <b v="0"/>
    <n v="52"/>
    <b v="1"/>
    <s v="theater/musical"/>
    <m/>
    <n v="99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x v="3749"/>
    <b v="0"/>
    <n v="7"/>
    <b v="1"/>
    <s v="theater/musical"/>
    <m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50"/>
    <b v="0"/>
    <n v="28"/>
    <b v="1"/>
    <s v="theater/musical"/>
    <m/>
    <n v="215"/>
    <x v="1"/>
    <x v="40"/>
    <x v="3750"/>
    <x v="3735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x v="3751"/>
    <b v="0"/>
    <n v="11"/>
    <b v="1"/>
    <s v="theater/musical"/>
    <m/>
    <n v="120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x v="3752"/>
    <b v="0"/>
    <n v="15"/>
    <b v="1"/>
    <s v="theater/musical"/>
    <m/>
    <n v="3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x v="3753"/>
    <b v="0"/>
    <n v="30"/>
    <b v="1"/>
    <s v="theater/musical"/>
    <m/>
    <n v="17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x v="3754"/>
    <b v="0"/>
    <n v="27"/>
    <b v="1"/>
    <s v="theater/musical"/>
    <m/>
    <n v="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x v="3755"/>
    <b v="0"/>
    <n v="28"/>
    <b v="1"/>
    <s v="theater/musical"/>
    <m/>
    <n v="2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x v="3756"/>
    <b v="0"/>
    <n v="17"/>
    <b v="1"/>
    <s v="theater/musical"/>
    <m/>
    <n v="267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x v="3757"/>
    <b v="0"/>
    <n v="50"/>
    <b v="1"/>
    <s v="theater/musical"/>
    <m/>
    <n v="75"/>
    <x v="1"/>
    <x v="40"/>
    <x v="3757"/>
    <x v="3742"/>
  </r>
  <r>
    <n v="3758"/>
    <s v="Luigi's Ladies"/>
    <s v="LUIGI'S LADIES: an original one-woman musical comedy"/>
    <x v="15"/>
    <x v="317"/>
    <x v="0"/>
    <s v="US"/>
    <s v="USD"/>
    <x v="3743"/>
    <x v="3758"/>
    <b v="0"/>
    <n v="26"/>
    <b v="1"/>
    <s v="theater/musical"/>
    <m/>
    <n v="59"/>
    <x v="1"/>
    <x v="40"/>
    <x v="3758"/>
    <x v="3743"/>
  </r>
  <r>
    <n v="3759"/>
    <s v="Pared Down Productions"/>
    <s v="A production company specializing in small-scale musicals"/>
    <x v="23"/>
    <x v="2450"/>
    <x v="0"/>
    <s v="US"/>
    <s v="USD"/>
    <x v="3744"/>
    <x v="3759"/>
    <b v="0"/>
    <n v="88"/>
    <b v="1"/>
    <s v="theater/musical"/>
    <m/>
    <n v="50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x v="3760"/>
    <b v="0"/>
    <n v="91"/>
    <b v="1"/>
    <s v="theater/musical"/>
    <m/>
    <n v="5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x v="3761"/>
    <b v="0"/>
    <n v="3"/>
    <b v="1"/>
    <s v="theater/musical"/>
    <m/>
    <n v="1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x v="3762"/>
    <b v="0"/>
    <n v="28"/>
    <b v="1"/>
    <s v="theater/musical"/>
    <m/>
    <n v="47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x v="3763"/>
    <b v="0"/>
    <n v="77"/>
    <b v="1"/>
    <s v="theater/musical"/>
    <m/>
    <n v="6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x v="3764"/>
    <b v="0"/>
    <n v="27"/>
    <b v="1"/>
    <s v="theater/musical"/>
    <m/>
    <n v="55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x v="3765"/>
    <b v="0"/>
    <n v="107"/>
    <b v="1"/>
    <s v="theater/musical"/>
    <m/>
    <n v="74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x v="3766"/>
    <b v="0"/>
    <n v="96"/>
    <b v="1"/>
    <s v="theater/musical"/>
    <m/>
    <n v="106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x v="3767"/>
    <b v="0"/>
    <n v="56"/>
    <b v="1"/>
    <s v="theater/musical"/>
    <m/>
    <n v="41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x v="3768"/>
    <b v="0"/>
    <n v="58"/>
    <b v="1"/>
    <s v="theater/musical"/>
    <m/>
    <n v="74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x v="3769"/>
    <b v="0"/>
    <n v="15"/>
    <b v="1"/>
    <s v="theater/musical"/>
    <m/>
    <n v="7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x v="3770"/>
    <b v="0"/>
    <n v="20"/>
    <b v="1"/>
    <s v="theater/musical"/>
    <m/>
    <n v="100"/>
    <x v="1"/>
    <x v="40"/>
    <x v="3770"/>
    <x v="3754"/>
  </r>
  <r>
    <n v="3771"/>
    <s v="COME OUT SWINGIN'!"/>
    <s v="I would like to make a demo recording of six songs from COME OUT SWINGIN'!"/>
    <x v="28"/>
    <x v="2457"/>
    <x v="0"/>
    <s v="US"/>
    <s v="USD"/>
    <x v="3755"/>
    <x v="3771"/>
    <b v="0"/>
    <n v="38"/>
    <b v="1"/>
    <s v="theater/musical"/>
    <m/>
    <n v="38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x v="3772"/>
    <b v="0"/>
    <n v="33"/>
    <b v="1"/>
    <s v="theater/musical"/>
    <m/>
    <n v="166"/>
    <x v="1"/>
    <x v="40"/>
    <x v="3772"/>
    <x v="3756"/>
  </r>
  <r>
    <n v="3773"/>
    <s v="Dundee: A Hip-Hopera"/>
    <s v="A dramatic hip-hopera, inspired from monologues written by the performers."/>
    <x v="10"/>
    <x v="106"/>
    <x v="0"/>
    <s v="US"/>
    <s v="USD"/>
    <x v="3757"/>
    <x v="3773"/>
    <b v="0"/>
    <n v="57"/>
    <b v="1"/>
    <s v="theater/musical"/>
    <m/>
    <n v="9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x v="3774"/>
    <b v="0"/>
    <n v="25"/>
    <b v="1"/>
    <s v="theater/musical"/>
    <m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x v="3775"/>
    <b v="0"/>
    <n v="14"/>
    <b v="1"/>
    <s v="theater/musical"/>
    <m/>
    <n v="143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x v="3776"/>
    <b v="0"/>
    <n v="94"/>
    <b v="1"/>
    <s v="theater/musical"/>
    <m/>
    <n v="9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x v="3777"/>
    <b v="0"/>
    <n v="59"/>
    <b v="1"/>
    <s v="theater/musical"/>
    <m/>
    <n v="48"/>
    <x v="1"/>
    <x v="40"/>
    <x v="3777"/>
    <x v="3761"/>
  </r>
  <r>
    <n v="3778"/>
    <s v="Give a Puppet a Hand"/>
    <s v="Sponsor an AVENUE Q puppet for The Barn Players April 2015 production."/>
    <x v="262"/>
    <x v="570"/>
    <x v="0"/>
    <s v="US"/>
    <s v="USD"/>
    <x v="3762"/>
    <x v="3778"/>
    <b v="0"/>
    <n v="36"/>
    <b v="1"/>
    <s v="theater/musical"/>
    <m/>
    <n v="70"/>
    <x v="1"/>
    <x v="40"/>
    <x v="3778"/>
    <x v="3762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x v="3779"/>
    <b v="0"/>
    <n v="115"/>
    <b v="1"/>
    <s v="theater/musical"/>
    <m/>
    <n v="135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x v="3780"/>
    <b v="0"/>
    <n v="30"/>
    <b v="1"/>
    <s v="theater/musical"/>
    <m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x v="3781"/>
    <b v="0"/>
    <n v="52"/>
    <b v="1"/>
    <s v="theater/musical"/>
    <m/>
    <n v="94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x v="3782"/>
    <b v="0"/>
    <n v="27"/>
    <b v="1"/>
    <s v="theater/musical"/>
    <m/>
    <n v="75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x v="3783"/>
    <b v="0"/>
    <n v="24"/>
    <b v="1"/>
    <s v="theater/musical"/>
    <m/>
    <n v="6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x v="3784"/>
    <b v="0"/>
    <n v="10"/>
    <b v="1"/>
    <s v="theater/musical"/>
    <m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x v="3785"/>
    <b v="0"/>
    <n v="30"/>
    <b v="1"/>
    <s v="theater/musical"/>
    <m/>
    <n v="100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x v="3786"/>
    <b v="0"/>
    <n v="71"/>
    <b v="1"/>
    <s v="theater/musical"/>
    <m/>
    <n v="93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x v="3787"/>
    <b v="0"/>
    <n v="10"/>
    <b v="1"/>
    <s v="theater/musical"/>
    <m/>
    <n v="3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x v="3788"/>
    <b v="0"/>
    <n v="1"/>
    <b v="0"/>
    <s v="theater/musical"/>
    <m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x v="3789"/>
    <b v="0"/>
    <n v="4"/>
    <b v="0"/>
    <s v="theater/musical"/>
    <m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x v="3790"/>
    <b v="0"/>
    <n v="0"/>
    <b v="0"/>
    <s v="theater/musical"/>
    <m/>
    <e v="#DIV/0!"/>
    <x v="1"/>
    <x v="40"/>
    <x v="3790"/>
    <x v="3773"/>
  </r>
  <r>
    <n v="3791"/>
    <s v="Spin! at The Cumming Playhouse"/>
    <s v="Spin! is an original musical comedy-drama presented by Blue Palm Productions."/>
    <x v="15"/>
    <x v="117"/>
    <x v="2"/>
    <s v="US"/>
    <s v="USD"/>
    <x v="3774"/>
    <x v="3791"/>
    <b v="0"/>
    <n v="0"/>
    <b v="0"/>
    <s v="theater/musical"/>
    <m/>
    <e v="#DIV/0!"/>
    <x v="1"/>
    <x v="40"/>
    <x v="3791"/>
    <x v="3774"/>
  </r>
  <r>
    <n v="3792"/>
    <s v="BorikÃ©n: The Show"/>
    <s v="A cultural and historic journey through Puerto Rico's music and dance!"/>
    <x v="78"/>
    <x v="428"/>
    <x v="2"/>
    <s v="US"/>
    <s v="USD"/>
    <x v="3775"/>
    <x v="3792"/>
    <b v="0"/>
    <n v="2"/>
    <b v="0"/>
    <s v="theater/musical"/>
    <m/>
    <n v="17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x v="3793"/>
    <b v="0"/>
    <n v="24"/>
    <b v="0"/>
    <s v="theater/musical"/>
    <m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x v="3794"/>
    <b v="0"/>
    <n v="1"/>
    <b v="0"/>
    <s v="theater/musical"/>
    <m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x v="3795"/>
    <b v="0"/>
    <n v="2"/>
    <b v="0"/>
    <s v="theater/musical"/>
    <m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x v="3796"/>
    <b v="0"/>
    <n v="1"/>
    <b v="0"/>
    <s v="theater/musical"/>
    <m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x v="3797"/>
    <b v="0"/>
    <n v="37"/>
    <b v="0"/>
    <s v="theater/musical"/>
    <m/>
    <n v="145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x v="3798"/>
    <b v="0"/>
    <n v="5"/>
    <b v="0"/>
    <s v="theater/musical"/>
    <m/>
    <n v="205"/>
    <x v="1"/>
    <x v="40"/>
    <x v="3798"/>
    <x v="3781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x v="3799"/>
    <b v="0"/>
    <n v="4"/>
    <b v="0"/>
    <s v="theater/musical"/>
    <m/>
    <n v="100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x v="3800"/>
    <b v="0"/>
    <n v="16"/>
    <b v="0"/>
    <s v="theater/musical"/>
    <m/>
    <n v="5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x v="3801"/>
    <b v="0"/>
    <n v="9"/>
    <b v="0"/>
    <s v="theater/musical"/>
    <m/>
    <n v="47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x v="3802"/>
    <b v="0"/>
    <n v="0"/>
    <b v="0"/>
    <s v="theater/musical"/>
    <m/>
    <e v="#DIV/0!"/>
    <x v="1"/>
    <x v="40"/>
    <x v="3802"/>
    <x v="3785"/>
  </r>
  <r>
    <n v="3803"/>
    <s v="Benjamin Button the Musical Concept Album"/>
    <s v="A fully orchestrated concept album of Benjamin Button the Musical!"/>
    <x v="14"/>
    <x v="2466"/>
    <x v="2"/>
    <s v="US"/>
    <s v="USD"/>
    <x v="3786"/>
    <x v="3803"/>
    <b v="0"/>
    <n v="40"/>
    <b v="0"/>
    <s v="theater/musical"/>
    <m/>
    <n v="58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x v="3804"/>
    <b v="0"/>
    <n v="0"/>
    <b v="0"/>
    <s v="theater/musical"/>
    <m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x v="3805"/>
    <b v="0"/>
    <n v="2"/>
    <b v="0"/>
    <s v="theater/musical"/>
    <m/>
    <n v="1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x v="3806"/>
    <b v="0"/>
    <n v="1"/>
    <b v="0"/>
    <s v="theater/musical"/>
    <m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x v="3807"/>
    <b v="0"/>
    <n v="9"/>
    <b v="0"/>
    <s v="theater/musical"/>
    <m/>
    <n v="5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x v="3808"/>
    <b v="0"/>
    <n v="24"/>
    <b v="1"/>
    <s v="theater/plays"/>
    <m/>
    <n v="41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x v="3809"/>
    <b v="0"/>
    <n v="38"/>
    <b v="1"/>
    <s v="theater/plays"/>
    <m/>
    <n v="53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x v="3810"/>
    <b v="0"/>
    <n v="26"/>
    <b v="1"/>
    <s v="theater/plays"/>
    <m/>
    <n v="70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x v="3811"/>
    <b v="0"/>
    <n v="19"/>
    <b v="1"/>
    <s v="theater/plays"/>
    <m/>
    <n v="4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x v="3812"/>
    <b v="0"/>
    <n v="11"/>
    <b v="1"/>
    <s v="theater/plays"/>
    <m/>
    <n v="19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x v="3813"/>
    <b v="0"/>
    <n v="27"/>
    <b v="1"/>
    <s v="theater/plays"/>
    <m/>
    <n v="78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x v="3814"/>
    <b v="0"/>
    <n v="34"/>
    <b v="1"/>
    <s v="theater/plays"/>
    <m/>
    <n v="61"/>
    <x v="1"/>
    <x v="6"/>
    <x v="3814"/>
    <x v="3532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x v="3815"/>
    <b v="0"/>
    <n v="20"/>
    <b v="1"/>
    <s v="theater/plays"/>
    <m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x v="3816"/>
    <b v="0"/>
    <n v="37"/>
    <b v="1"/>
    <s v="theater/plays"/>
    <m/>
    <n v="4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x v="3817"/>
    <b v="0"/>
    <n v="20"/>
    <b v="1"/>
    <s v="theater/plays"/>
    <m/>
    <n v="107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x v="3818"/>
    <b v="0"/>
    <n v="10"/>
    <b v="1"/>
    <s v="theater/plays"/>
    <m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x v="3819"/>
    <b v="0"/>
    <n v="26"/>
    <b v="1"/>
    <s v="theater/plays"/>
    <m/>
    <n v="40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x v="3820"/>
    <b v="0"/>
    <n v="20"/>
    <b v="1"/>
    <s v="theater/plays"/>
    <m/>
    <n v="21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x v="3821"/>
    <b v="0"/>
    <n v="46"/>
    <b v="1"/>
    <s v="theater/plays"/>
    <m/>
    <n v="79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x v="3822"/>
    <b v="0"/>
    <n v="76"/>
    <b v="1"/>
    <s v="theater/plays"/>
    <m/>
    <n v="72"/>
    <x v="1"/>
    <x v="6"/>
    <x v="3822"/>
    <x v="3803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x v="3823"/>
    <b v="0"/>
    <n v="41"/>
    <b v="1"/>
    <s v="theater/plays"/>
    <m/>
    <n v="64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x v="3824"/>
    <b v="0"/>
    <n v="7"/>
    <b v="1"/>
    <s v="theater/plays"/>
    <m/>
    <n v="38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x v="3825"/>
    <b v="0"/>
    <n v="49"/>
    <b v="1"/>
    <s v="theater/plays"/>
    <m/>
    <n v="10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x v="3826"/>
    <b v="0"/>
    <n v="26"/>
    <b v="1"/>
    <s v="theater/plays"/>
    <m/>
    <n v="27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x v="3827"/>
    <b v="0"/>
    <n v="65"/>
    <b v="1"/>
    <s v="theater/plays"/>
    <m/>
    <n v="7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x v="3828"/>
    <b v="0"/>
    <n v="28"/>
    <b v="1"/>
    <s v="theater/plays"/>
    <m/>
    <n v="17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x v="3829"/>
    <b v="0"/>
    <n v="8"/>
    <b v="1"/>
    <s v="theater/plays"/>
    <m/>
    <n v="62"/>
    <x v="1"/>
    <x v="6"/>
    <x v="3829"/>
    <x v="3810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x v="3830"/>
    <b v="0"/>
    <n v="3"/>
    <b v="1"/>
    <s v="theater/plays"/>
    <m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x v="3831"/>
    <b v="0"/>
    <n v="9"/>
    <b v="1"/>
    <s v="theater/plays"/>
    <m/>
    <n v="58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x v="3832"/>
    <b v="0"/>
    <n v="9"/>
    <b v="1"/>
    <s v="theater/plays"/>
    <m/>
    <n v="139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x v="3833"/>
    <b v="0"/>
    <n v="20"/>
    <b v="1"/>
    <s v="theater/plays"/>
    <m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x v="3834"/>
    <b v="0"/>
    <n v="57"/>
    <b v="1"/>
    <s v="theater/plays"/>
    <m/>
    <n v="57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x v="3835"/>
    <b v="0"/>
    <n v="8"/>
    <b v="1"/>
    <s v="theater/plays"/>
    <m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x v="3836"/>
    <b v="0"/>
    <n v="14"/>
    <b v="1"/>
    <s v="theater/plays"/>
    <m/>
    <n v="64"/>
    <x v="1"/>
    <x v="6"/>
    <x v="3836"/>
    <x v="3817"/>
  </r>
  <r>
    <n v="3837"/>
    <s v="Farcical Elements Presents Boeing-Boeing"/>
    <s v="A high-flying French farce with the thrust of a well-tuned jet engine"/>
    <x v="13"/>
    <x v="2485"/>
    <x v="0"/>
    <s v="GB"/>
    <s v="GBP"/>
    <x v="3818"/>
    <x v="3837"/>
    <b v="0"/>
    <n v="17"/>
    <b v="1"/>
    <s v="theater/plays"/>
    <m/>
    <n v="12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38"/>
    <b v="0"/>
    <n v="100"/>
    <b v="1"/>
    <s v="theater/plays"/>
    <m/>
    <n v="1008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x v="3839"/>
    <b v="0"/>
    <n v="32"/>
    <b v="1"/>
    <s v="theater/plays"/>
    <m/>
    <n v="63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x v="3840"/>
    <b v="0"/>
    <n v="3"/>
    <b v="1"/>
    <s v="theater/plays"/>
    <m/>
    <n v="21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41"/>
    <b v="1"/>
    <n v="34"/>
    <b v="0"/>
    <s v="theater/plays"/>
    <m/>
    <n v="2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x v="3842"/>
    <b v="1"/>
    <n v="23"/>
    <b v="0"/>
    <s v="theater/plays"/>
    <m/>
    <n v="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x v="3843"/>
    <b v="1"/>
    <n v="19"/>
    <b v="0"/>
    <s v="theater/plays"/>
    <m/>
    <n v="56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x v="3844"/>
    <b v="1"/>
    <n v="50"/>
    <b v="0"/>
    <s v="theater/plays"/>
    <m/>
    <n v="81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x v="3845"/>
    <b v="1"/>
    <n v="12"/>
    <b v="0"/>
    <s v="theater/plays"/>
    <m/>
    <n v="70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x v="3846"/>
    <b v="1"/>
    <n v="8"/>
    <b v="0"/>
    <s v="theater/plays"/>
    <m/>
    <n v="23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x v="3847"/>
    <b v="1"/>
    <n v="9"/>
    <b v="0"/>
    <s v="theater/plays"/>
    <m/>
    <n v="188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x v="3848"/>
    <b v="1"/>
    <n v="43"/>
    <b v="0"/>
    <s v="theater/plays"/>
    <m/>
    <n v="49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x v="3849"/>
    <b v="1"/>
    <n v="28"/>
    <b v="0"/>
    <s v="theater/plays"/>
    <m/>
    <n v="75"/>
    <x v="1"/>
    <x v="6"/>
    <x v="3849"/>
    <x v="3830"/>
  </r>
  <r>
    <n v="3850"/>
    <s v="The Vagina Monologues 2015"/>
    <s v="V-Day is a global activist movement to end violence against women and girls."/>
    <x v="28"/>
    <x v="2495"/>
    <x v="2"/>
    <s v="US"/>
    <s v="USD"/>
    <x v="3831"/>
    <x v="3850"/>
    <b v="1"/>
    <n v="4"/>
    <b v="0"/>
    <s v="theater/plays"/>
    <m/>
    <n v="9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x v="3851"/>
    <b v="1"/>
    <n v="24"/>
    <b v="0"/>
    <s v="theater/plays"/>
    <m/>
    <n v="3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x v="3852"/>
    <b v="0"/>
    <n v="2"/>
    <b v="0"/>
    <s v="theater/plays"/>
    <m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x v="3853"/>
    <b v="0"/>
    <n v="2"/>
    <b v="0"/>
    <s v="theater/plays"/>
    <m/>
    <n v="13"/>
    <x v="1"/>
    <x v="6"/>
    <x v="3853"/>
    <x v="3834"/>
  </r>
  <r>
    <n v="3854"/>
    <s v="The Case Of Soghomon Tehlirian"/>
    <s v="A play dedicated to the 100th anniversary of the Armenian Genocide."/>
    <x v="34"/>
    <x v="2496"/>
    <x v="2"/>
    <s v="US"/>
    <s v="USD"/>
    <x v="3835"/>
    <x v="3854"/>
    <b v="0"/>
    <n v="20"/>
    <b v="0"/>
    <s v="theater/plays"/>
    <m/>
    <n v="89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x v="3855"/>
    <b v="0"/>
    <n v="1"/>
    <b v="0"/>
    <s v="theater/plays"/>
    <m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x v="3856"/>
    <b v="0"/>
    <n v="1"/>
    <b v="0"/>
    <s v="theater/plays"/>
    <m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x v="3857"/>
    <b v="0"/>
    <n v="4"/>
    <b v="0"/>
    <s v="theater/plays"/>
    <m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x v="3858"/>
    <b v="0"/>
    <n v="1"/>
    <b v="0"/>
    <s v="theater/plays"/>
    <m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x v="3859"/>
    <b v="0"/>
    <n v="1"/>
    <b v="0"/>
    <s v="theater/plays"/>
    <m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x v="3860"/>
    <b v="0"/>
    <n v="13"/>
    <b v="0"/>
    <s v="theater/plays"/>
    <m/>
    <n v="81"/>
    <x v="1"/>
    <x v="6"/>
    <x v="3860"/>
    <x v="3841"/>
  </r>
  <r>
    <n v="3861"/>
    <s v="READY OR NOT HERE I COME"/>
    <s v="THE COMING OF THE LORD!"/>
    <x v="13"/>
    <x v="173"/>
    <x v="2"/>
    <s v="US"/>
    <s v="USD"/>
    <x v="3842"/>
    <x v="3861"/>
    <b v="0"/>
    <n v="1"/>
    <b v="0"/>
    <s v="theater/plays"/>
    <m/>
    <n v="100"/>
    <x v="1"/>
    <x v="6"/>
    <x v="3861"/>
    <x v="3842"/>
  </r>
  <r>
    <n v="3862"/>
    <s v="The Container Play"/>
    <s v="The hit immersive theatre experience of England comes to Corpus Christi!"/>
    <x v="51"/>
    <x v="116"/>
    <x v="2"/>
    <s v="US"/>
    <s v="USD"/>
    <x v="3843"/>
    <x v="3862"/>
    <b v="0"/>
    <n v="1"/>
    <b v="0"/>
    <s v="theater/plays"/>
    <m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x v="3863"/>
    <b v="0"/>
    <n v="0"/>
    <b v="0"/>
    <s v="theater/plays"/>
    <m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x v="3864"/>
    <b v="0"/>
    <n v="3"/>
    <b v="0"/>
    <s v="theater/plays"/>
    <m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x v="3865"/>
    <b v="0"/>
    <n v="14"/>
    <b v="0"/>
    <s v="theater/plays"/>
    <m/>
    <n v="46"/>
    <x v="1"/>
    <x v="6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x v="3866"/>
    <b v="0"/>
    <n v="2"/>
    <b v="0"/>
    <s v="theater/plays"/>
    <m/>
    <n v="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x v="3867"/>
    <b v="0"/>
    <n v="5"/>
    <b v="0"/>
    <s v="theater/plays"/>
    <m/>
    <n v="50"/>
    <x v="1"/>
    <x v="6"/>
    <x v="3867"/>
    <x v="3848"/>
  </r>
  <r>
    <n v="3868"/>
    <s v="1000 words (Canceled)"/>
    <s v="New collection of music by Scott Evan Davis!"/>
    <x v="10"/>
    <x v="115"/>
    <x v="1"/>
    <s v="GB"/>
    <s v="GBP"/>
    <x v="3849"/>
    <x v="3868"/>
    <b v="0"/>
    <n v="1"/>
    <b v="0"/>
    <s v="theater/musical"/>
    <m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x v="3869"/>
    <b v="0"/>
    <n v="15"/>
    <b v="0"/>
    <s v="theater/musical"/>
    <m/>
    <n v="3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x v="3870"/>
    <b v="0"/>
    <n v="10"/>
    <b v="0"/>
    <s v="theater/musical"/>
    <m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x v="3871"/>
    <b v="0"/>
    <n v="3"/>
    <b v="0"/>
    <s v="theater/musical"/>
    <m/>
    <n v="1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x v="3872"/>
    <b v="0"/>
    <n v="0"/>
    <b v="0"/>
    <s v="theater/musical"/>
    <m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x v="3873"/>
    <b v="0"/>
    <n v="0"/>
    <b v="0"/>
    <s v="theater/musical"/>
    <m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x v="3874"/>
    <b v="0"/>
    <n v="0"/>
    <b v="0"/>
    <s v="theater/musical"/>
    <m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x v="3875"/>
    <b v="0"/>
    <n v="0"/>
    <b v="0"/>
    <s v="theater/musical"/>
    <m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x v="3876"/>
    <b v="0"/>
    <n v="46"/>
    <b v="0"/>
    <s v="theater/musical"/>
    <m/>
    <n v="4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x v="3877"/>
    <b v="0"/>
    <n v="14"/>
    <b v="0"/>
    <s v="theater/musical"/>
    <m/>
    <n v="88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x v="3878"/>
    <b v="0"/>
    <n v="1"/>
    <b v="0"/>
    <s v="theater/musical"/>
    <m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x v="3879"/>
    <b v="0"/>
    <n v="0"/>
    <b v="0"/>
    <s v="theater/musical"/>
    <m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x v="3880"/>
    <b v="0"/>
    <n v="17"/>
    <b v="0"/>
    <s v="theater/musical"/>
    <m/>
    <n v="57"/>
    <x v="1"/>
    <x v="40"/>
    <x v="3880"/>
    <x v="3792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x v="3881"/>
    <b v="0"/>
    <n v="1"/>
    <b v="0"/>
    <s v="theater/musical"/>
    <m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x v="3882"/>
    <b v="0"/>
    <n v="0"/>
    <b v="0"/>
    <s v="theater/musical"/>
    <m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x v="3883"/>
    <b v="0"/>
    <n v="0"/>
    <b v="0"/>
    <s v="theater/musical"/>
    <m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x v="3884"/>
    <b v="0"/>
    <n v="0"/>
    <b v="0"/>
    <s v="theater/musical"/>
    <m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x v="3885"/>
    <b v="0"/>
    <n v="0"/>
    <b v="0"/>
    <s v="theater/musical"/>
    <m/>
    <e v="#DIV/0!"/>
    <x v="1"/>
    <x v="40"/>
    <x v="3885"/>
    <x v="3865"/>
  </r>
  <r>
    <n v="3886"/>
    <s v="a (Canceled)"/>
    <n v="1"/>
    <x v="3"/>
    <x v="117"/>
    <x v="1"/>
    <s v="AU"/>
    <s v="AUD"/>
    <x v="3866"/>
    <x v="3886"/>
    <b v="0"/>
    <n v="0"/>
    <b v="0"/>
    <s v="theater/musical"/>
    <m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x v="3887"/>
    <b v="0"/>
    <n v="2"/>
    <b v="0"/>
    <s v="theater/musical"/>
    <m/>
    <n v="17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x v="3888"/>
    <b v="0"/>
    <n v="14"/>
    <b v="0"/>
    <s v="theater/plays"/>
    <m/>
    <n v="38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x v="3889"/>
    <b v="0"/>
    <n v="9"/>
    <b v="0"/>
    <s v="theater/plays"/>
    <m/>
    <n v="13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x v="3890"/>
    <b v="0"/>
    <n v="8"/>
    <b v="0"/>
    <s v="theater/plays"/>
    <m/>
    <n v="315"/>
    <x v="1"/>
    <x v="6"/>
    <x v="3890"/>
    <x v="3870"/>
  </r>
  <r>
    <n v="3891"/>
    <s v="Out of the Box: A Mime Story"/>
    <s v="A comedy about a mime who dreams of becoming a stand up comedian."/>
    <x v="134"/>
    <x v="92"/>
    <x v="2"/>
    <s v="US"/>
    <s v="USD"/>
    <x v="3871"/>
    <x v="3891"/>
    <b v="0"/>
    <n v="7"/>
    <b v="0"/>
    <s v="theater/plays"/>
    <m/>
    <n v="37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x v="3892"/>
    <b v="0"/>
    <n v="0"/>
    <b v="0"/>
    <s v="theater/plays"/>
    <m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x v="3893"/>
    <b v="0"/>
    <n v="84"/>
    <b v="0"/>
    <s v="theater/plays"/>
    <m/>
    <n v="128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x v="3894"/>
    <b v="0"/>
    <n v="11"/>
    <b v="0"/>
    <s v="theater/plays"/>
    <m/>
    <n v="47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x v="3895"/>
    <b v="0"/>
    <n v="1"/>
    <b v="0"/>
    <s v="theater/plays"/>
    <m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x v="3896"/>
    <b v="0"/>
    <n v="4"/>
    <b v="0"/>
    <s v="theater/plays"/>
    <m/>
    <n v="42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x v="3897"/>
    <b v="0"/>
    <n v="10"/>
    <b v="0"/>
    <s v="theater/plays"/>
    <m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x v="3898"/>
    <b v="0"/>
    <n v="16"/>
    <b v="0"/>
    <s v="theater/plays"/>
    <m/>
    <n v="5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x v="3899"/>
    <b v="0"/>
    <n v="2"/>
    <b v="0"/>
    <s v="theater/plays"/>
    <m/>
    <n v="62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x v="3900"/>
    <b v="0"/>
    <n v="5"/>
    <b v="0"/>
    <s v="theater/plays"/>
    <m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x v="3901"/>
    <b v="0"/>
    <n v="1"/>
    <b v="0"/>
    <s v="theater/plays"/>
    <m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x v="3902"/>
    <b v="0"/>
    <n v="31"/>
    <b v="0"/>
    <s v="theater/plays"/>
    <m/>
    <n v="47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x v="3903"/>
    <b v="0"/>
    <n v="0"/>
    <b v="0"/>
    <s v="theater/plays"/>
    <m/>
    <e v="#DIV/0!"/>
    <x v="1"/>
    <x v="6"/>
    <x v="3903"/>
    <x v="3883"/>
  </r>
  <r>
    <n v="3904"/>
    <s v="Black America from Prophets to Pimps"/>
    <s v="A play that will cover 4000 years of black history."/>
    <x v="3"/>
    <x v="158"/>
    <x v="2"/>
    <s v="US"/>
    <s v="USD"/>
    <x v="3884"/>
    <x v="3904"/>
    <b v="0"/>
    <n v="2"/>
    <b v="0"/>
    <s v="theater/plays"/>
    <m/>
    <n v="1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x v="3905"/>
    <b v="0"/>
    <n v="7"/>
    <b v="0"/>
    <s v="theater/plays"/>
    <m/>
    <n v="24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x v="3906"/>
    <b v="0"/>
    <n v="16"/>
    <b v="0"/>
    <s v="theater/plays"/>
    <m/>
    <n v="6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x v="3907"/>
    <b v="0"/>
    <n v="4"/>
    <b v="0"/>
    <s v="theater/plays"/>
    <m/>
    <n v="38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x v="3908"/>
    <b v="0"/>
    <n v="4"/>
    <b v="0"/>
    <s v="theater/plays"/>
    <m/>
    <n v="16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x v="3909"/>
    <b v="0"/>
    <n v="4"/>
    <b v="0"/>
    <s v="theater/plays"/>
    <m/>
    <n v="33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x v="3910"/>
    <b v="0"/>
    <n v="3"/>
    <b v="0"/>
    <s v="theater/plays"/>
    <m/>
    <n v="61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x v="3911"/>
    <b v="0"/>
    <n v="36"/>
    <b v="0"/>
    <s v="theater/plays"/>
    <m/>
    <n v="83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x v="3912"/>
    <b v="0"/>
    <n v="1"/>
    <b v="0"/>
    <s v="theater/plays"/>
    <m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x v="3913"/>
    <b v="0"/>
    <n v="7"/>
    <b v="0"/>
    <s v="theater/plays"/>
    <m/>
    <n v="142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x v="3914"/>
    <b v="0"/>
    <n v="27"/>
    <b v="0"/>
    <s v="theater/plays"/>
    <m/>
    <n v="33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x v="3915"/>
    <b v="0"/>
    <n v="1"/>
    <b v="0"/>
    <s v="theater/plays"/>
    <m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x v="3916"/>
    <b v="0"/>
    <n v="0"/>
    <b v="0"/>
    <s v="theater/plays"/>
    <m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x v="3917"/>
    <b v="0"/>
    <n v="1"/>
    <b v="0"/>
    <s v="theater/plays"/>
    <m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x v="3918"/>
    <b v="0"/>
    <n v="3"/>
    <b v="0"/>
    <s v="theater/plays"/>
    <m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x v="3919"/>
    <b v="0"/>
    <n v="3"/>
    <b v="0"/>
    <s v="theater/plays"/>
    <m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x v="3920"/>
    <b v="0"/>
    <n v="3"/>
    <b v="0"/>
    <s v="theater/plays"/>
    <m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x v="3921"/>
    <b v="0"/>
    <n v="0"/>
    <b v="0"/>
    <s v="theater/plays"/>
    <m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x v="3922"/>
    <b v="0"/>
    <n v="6"/>
    <b v="0"/>
    <s v="theater/plays"/>
    <m/>
    <n v="1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x v="3923"/>
    <b v="0"/>
    <n v="17"/>
    <b v="0"/>
    <s v="theater/plays"/>
    <m/>
    <n v="8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x v="3924"/>
    <b v="0"/>
    <n v="40"/>
    <b v="0"/>
    <s v="theater/plays"/>
    <m/>
    <n v="57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x v="3925"/>
    <b v="0"/>
    <n v="3"/>
    <b v="0"/>
    <s v="theater/plays"/>
    <m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x v="3926"/>
    <b v="0"/>
    <n v="1"/>
    <b v="0"/>
    <s v="theater/plays"/>
    <m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x v="3927"/>
    <b v="0"/>
    <n v="2"/>
    <b v="0"/>
    <s v="theater/plays"/>
    <m/>
    <n v="12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x v="3928"/>
    <b v="0"/>
    <n v="7"/>
    <b v="0"/>
    <s v="theater/plays"/>
    <m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x v="3929"/>
    <b v="0"/>
    <n v="14"/>
    <b v="0"/>
    <s v="theater/plays"/>
    <m/>
    <n v="3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x v="3930"/>
    <b v="0"/>
    <n v="0"/>
    <b v="0"/>
    <s v="theater/plays"/>
    <m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x v="3931"/>
    <b v="0"/>
    <n v="0"/>
    <b v="0"/>
    <s v="theater/plays"/>
    <m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x v="3932"/>
    <b v="0"/>
    <n v="1"/>
    <b v="0"/>
    <s v="theater/plays"/>
    <m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x v="3933"/>
    <b v="0"/>
    <n v="12"/>
    <b v="0"/>
    <s v="theater/plays"/>
    <m/>
    <n v="91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x v="3934"/>
    <b v="0"/>
    <n v="12"/>
    <b v="0"/>
    <s v="theater/plays"/>
    <m/>
    <n v="45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x v="3935"/>
    <b v="0"/>
    <n v="23"/>
    <b v="0"/>
    <s v="theater/plays"/>
    <m/>
    <n v="5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x v="3936"/>
    <b v="0"/>
    <n v="0"/>
    <b v="0"/>
    <s v="theater/plays"/>
    <m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x v="3937"/>
    <b v="0"/>
    <n v="10"/>
    <b v="0"/>
    <s v="theater/plays"/>
    <m/>
    <n v="248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x v="3938"/>
    <b v="0"/>
    <n v="5"/>
    <b v="0"/>
    <s v="theater/plays"/>
    <m/>
    <n v="79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x v="3939"/>
    <b v="0"/>
    <n v="1"/>
    <b v="0"/>
    <s v="theater/plays"/>
    <m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x v="3940"/>
    <b v="0"/>
    <n v="2"/>
    <b v="0"/>
    <s v="theater/plays"/>
    <m/>
    <n v="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41"/>
    <b v="0"/>
    <n v="2"/>
    <b v="0"/>
    <s v="theater/plays"/>
    <m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x v="3942"/>
    <b v="0"/>
    <n v="0"/>
    <b v="0"/>
    <s v="theater/plays"/>
    <m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x v="3943"/>
    <b v="0"/>
    <n v="13"/>
    <b v="0"/>
    <s v="theater/plays"/>
    <m/>
    <n v="13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x v="3944"/>
    <b v="0"/>
    <n v="0"/>
    <b v="0"/>
    <s v="theater/plays"/>
    <m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x v="3945"/>
    <b v="0"/>
    <n v="1"/>
    <b v="0"/>
    <s v="theater/plays"/>
    <m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x v="3946"/>
    <b v="0"/>
    <n v="5"/>
    <b v="0"/>
    <s v="theater/plays"/>
    <m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x v="3947"/>
    <b v="0"/>
    <n v="2"/>
    <b v="0"/>
    <s v="theater/plays"/>
    <m/>
    <n v="5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x v="3948"/>
    <b v="0"/>
    <n v="0"/>
    <b v="0"/>
    <s v="theater/plays"/>
    <m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x v="3949"/>
    <b v="0"/>
    <n v="32"/>
    <b v="0"/>
    <s v="theater/plays"/>
    <m/>
    <n v="4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x v="3950"/>
    <b v="0"/>
    <n v="1"/>
    <b v="0"/>
    <s v="theater/plays"/>
    <m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x v="3951"/>
    <b v="0"/>
    <n v="1"/>
    <b v="0"/>
    <s v="theater/plays"/>
    <m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x v="3952"/>
    <b v="0"/>
    <n v="1"/>
    <b v="0"/>
    <s v="theater/plays"/>
    <m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x v="3953"/>
    <b v="0"/>
    <n v="0"/>
    <b v="0"/>
    <s v="theater/plays"/>
    <m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x v="3954"/>
    <b v="0"/>
    <n v="0"/>
    <b v="0"/>
    <s v="theater/plays"/>
    <m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x v="3955"/>
    <b v="0"/>
    <n v="8"/>
    <b v="0"/>
    <s v="theater/plays"/>
    <m/>
    <n v="5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x v="3956"/>
    <b v="0"/>
    <n v="0"/>
    <b v="0"/>
    <s v="theater/plays"/>
    <m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x v="3957"/>
    <b v="0"/>
    <n v="1"/>
    <b v="0"/>
    <s v="theater/plays"/>
    <m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x v="3958"/>
    <b v="0"/>
    <n v="16"/>
    <b v="0"/>
    <s v="theater/plays"/>
    <m/>
    <n v="4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x v="3959"/>
    <b v="0"/>
    <n v="12"/>
    <b v="0"/>
    <s v="theater/plays"/>
    <m/>
    <n v="24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x v="3960"/>
    <b v="0"/>
    <n v="4"/>
    <b v="0"/>
    <s v="theater/plays"/>
    <m/>
    <n v="11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x v="3961"/>
    <b v="0"/>
    <n v="2"/>
    <b v="0"/>
    <s v="theater/plays"/>
    <m/>
    <n v="10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x v="3962"/>
    <b v="0"/>
    <n v="3"/>
    <b v="0"/>
    <s v="theater/plays"/>
    <m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x v="3963"/>
    <b v="0"/>
    <n v="0"/>
    <b v="0"/>
    <s v="theater/plays"/>
    <m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x v="3964"/>
    <b v="0"/>
    <n v="3"/>
    <b v="0"/>
    <s v="theater/plays"/>
    <m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x v="3965"/>
    <b v="0"/>
    <n v="4"/>
    <b v="0"/>
    <s v="theater/plays"/>
    <m/>
    <n v="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x v="3966"/>
    <b v="0"/>
    <n v="2"/>
    <b v="0"/>
    <s v="theater/plays"/>
    <m/>
    <n v="22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x v="3967"/>
    <b v="0"/>
    <n v="10"/>
    <b v="0"/>
    <s v="theater/plays"/>
    <m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x v="3968"/>
    <b v="0"/>
    <n v="11"/>
    <b v="0"/>
    <s v="theater/plays"/>
    <m/>
    <n v="4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x v="3969"/>
    <b v="0"/>
    <n v="6"/>
    <b v="0"/>
    <s v="theater/plays"/>
    <m/>
    <n v="35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70"/>
    <b v="0"/>
    <n v="2"/>
    <b v="0"/>
    <s v="theater/plays"/>
    <m/>
    <n v="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x v="3971"/>
    <b v="0"/>
    <n v="6"/>
    <b v="0"/>
    <s v="theater/plays"/>
    <m/>
    <n v="22"/>
    <x v="1"/>
    <x v="6"/>
    <x v="3971"/>
    <x v="3951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x v="3972"/>
    <b v="0"/>
    <n v="8"/>
    <b v="0"/>
    <s v="theater/plays"/>
    <m/>
    <n v="26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x v="3973"/>
    <b v="0"/>
    <n v="37"/>
    <b v="0"/>
    <s v="theater/plays"/>
    <m/>
    <n v="10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x v="3974"/>
    <b v="0"/>
    <n v="11"/>
    <b v="0"/>
    <s v="theater/plays"/>
    <m/>
    <n v="2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x v="3975"/>
    <b v="0"/>
    <n v="0"/>
    <b v="0"/>
    <s v="theater/plays"/>
    <m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x v="3976"/>
    <b v="0"/>
    <n v="10"/>
    <b v="0"/>
    <s v="theater/plays"/>
    <m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x v="3977"/>
    <b v="0"/>
    <n v="6"/>
    <b v="0"/>
    <s v="theater/plays"/>
    <m/>
    <n v="217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x v="3978"/>
    <b v="0"/>
    <n v="8"/>
    <b v="0"/>
    <s v="theater/plays"/>
    <m/>
    <n v="26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x v="3979"/>
    <b v="0"/>
    <n v="6"/>
    <b v="0"/>
    <s v="theater/plays"/>
    <m/>
    <n v="1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x v="3980"/>
    <b v="0"/>
    <n v="7"/>
    <b v="0"/>
    <s v="theater/plays"/>
    <m/>
    <n v="64"/>
    <x v="1"/>
    <x v="6"/>
    <x v="3980"/>
    <x v="3960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x v="3981"/>
    <b v="0"/>
    <n v="7"/>
    <b v="0"/>
    <s v="theater/plays"/>
    <m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x v="3982"/>
    <b v="0"/>
    <n v="5"/>
    <b v="0"/>
    <s v="theater/plays"/>
    <m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x v="3983"/>
    <b v="0"/>
    <n v="46"/>
    <b v="0"/>
    <s v="theater/plays"/>
    <m/>
    <n v="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x v="3984"/>
    <b v="0"/>
    <n v="10"/>
    <b v="0"/>
    <s v="theater/plays"/>
    <m/>
    <n v="9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85"/>
    <b v="0"/>
    <n v="19"/>
    <b v="0"/>
    <s v="theater/plays"/>
    <m/>
    <n v="33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x v="3986"/>
    <b v="0"/>
    <n v="13"/>
    <b v="0"/>
    <s v="theater/plays"/>
    <m/>
    <n v="37"/>
    <x v="1"/>
    <x v="6"/>
    <x v="3986"/>
    <x v="3966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x v="3987"/>
    <b v="0"/>
    <n v="13"/>
    <b v="0"/>
    <s v="theater/plays"/>
    <m/>
    <n v="11"/>
    <x v="1"/>
    <x v="6"/>
    <x v="3987"/>
    <x v="3967"/>
  </r>
  <r>
    <n v="3988"/>
    <s v="Folk-Tales: What Stories Do Your Folks Tell?"/>
    <s v="An evening of of stories based both in myth and truth."/>
    <x v="15"/>
    <x v="573"/>
    <x v="2"/>
    <s v="US"/>
    <s v="USD"/>
    <x v="3968"/>
    <x v="3988"/>
    <b v="0"/>
    <n v="4"/>
    <b v="0"/>
    <s v="theater/plays"/>
    <m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x v="3989"/>
    <b v="0"/>
    <n v="0"/>
    <b v="0"/>
    <s v="theater/plays"/>
    <m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x v="3990"/>
    <b v="0"/>
    <n v="3"/>
    <b v="0"/>
    <s v="theater/plays"/>
    <m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x v="3991"/>
    <b v="0"/>
    <n v="1"/>
    <b v="0"/>
    <s v="theater/plays"/>
    <m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x v="3992"/>
    <b v="0"/>
    <n v="9"/>
    <b v="0"/>
    <s v="theater/plays"/>
    <m/>
    <n v="6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x v="3993"/>
    <b v="0"/>
    <n v="1"/>
    <b v="0"/>
    <s v="theater/plays"/>
    <m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x v="3994"/>
    <b v="0"/>
    <n v="1"/>
    <b v="0"/>
    <s v="theater/plays"/>
    <m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x v="3995"/>
    <b v="0"/>
    <n v="4"/>
    <b v="0"/>
    <s v="theater/plays"/>
    <m/>
    <n v="17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x v="3996"/>
    <b v="0"/>
    <n v="17"/>
    <b v="0"/>
    <s v="theater/plays"/>
    <m/>
    <n v="2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x v="3997"/>
    <b v="0"/>
    <n v="0"/>
    <b v="0"/>
    <s v="theater/plays"/>
    <m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x v="3998"/>
    <b v="0"/>
    <n v="12"/>
    <b v="0"/>
    <s v="theater/plays"/>
    <m/>
    <n v="59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x v="3999"/>
    <b v="0"/>
    <n v="14"/>
    <b v="0"/>
    <s v="theater/plays"/>
    <m/>
    <n v="82"/>
    <x v="1"/>
    <x v="6"/>
    <x v="3999"/>
    <x v="3979"/>
  </r>
  <r>
    <n v="4000"/>
    <s v="The Escorts"/>
    <s v="An Enticing Trip into the World of Assisted Dying"/>
    <x v="6"/>
    <x v="115"/>
    <x v="2"/>
    <s v="US"/>
    <s v="USD"/>
    <x v="3980"/>
    <x v="4000"/>
    <b v="0"/>
    <n v="1"/>
    <b v="0"/>
    <s v="theater/plays"/>
    <m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x v="4001"/>
    <b v="0"/>
    <n v="14"/>
    <b v="0"/>
    <s v="theater/plays"/>
    <m/>
    <n v="3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x v="4002"/>
    <b v="0"/>
    <n v="4"/>
    <b v="0"/>
    <s v="theater/plays"/>
    <m/>
    <n v="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x v="4003"/>
    <b v="0"/>
    <n v="2"/>
    <b v="0"/>
    <s v="theater/plays"/>
    <m/>
    <n v="100"/>
    <x v="1"/>
    <x v="6"/>
    <x v="4003"/>
    <x v="3982"/>
  </r>
  <r>
    <n v="4004"/>
    <s v="South Florida Tours"/>
    <s v="Help Launch The Queen Into South Florida!"/>
    <x v="2"/>
    <x v="116"/>
    <x v="2"/>
    <s v="US"/>
    <s v="USD"/>
    <x v="3983"/>
    <x v="4004"/>
    <b v="0"/>
    <n v="1"/>
    <b v="0"/>
    <s v="theater/plays"/>
    <m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x v="4005"/>
    <b v="0"/>
    <n v="2"/>
    <b v="0"/>
    <s v="theater/plays"/>
    <m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x v="4006"/>
    <b v="0"/>
    <n v="1"/>
    <b v="0"/>
    <s v="theater/plays"/>
    <m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x v="4007"/>
    <b v="0"/>
    <n v="1"/>
    <b v="0"/>
    <s v="theater/plays"/>
    <m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x v="4008"/>
    <b v="0"/>
    <n v="4"/>
    <b v="0"/>
    <s v="theater/plays"/>
    <m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x v="4009"/>
    <b v="0"/>
    <n v="3"/>
    <b v="0"/>
    <s v="theater/plays"/>
    <m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x v="4010"/>
    <b v="0"/>
    <n v="38"/>
    <b v="0"/>
    <s v="theater/plays"/>
    <m/>
    <n v="45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x v="4011"/>
    <b v="0"/>
    <n v="4"/>
    <b v="0"/>
    <s v="theater/plays"/>
    <m/>
    <n v="4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x v="4012"/>
    <b v="0"/>
    <n v="0"/>
    <b v="0"/>
    <s v="theater/plays"/>
    <m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x v="4013"/>
    <b v="0"/>
    <n v="2"/>
    <b v="0"/>
    <s v="theater/plays"/>
    <m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x v="4014"/>
    <b v="0"/>
    <n v="0"/>
    <b v="0"/>
    <s v="theater/plays"/>
    <m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x v="4015"/>
    <b v="0"/>
    <n v="1"/>
    <b v="0"/>
    <s v="theater/plays"/>
    <m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x v="4016"/>
    <b v="0"/>
    <n v="7"/>
    <b v="0"/>
    <s v="theater/plays"/>
    <m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x v="4017"/>
    <b v="0"/>
    <n v="2"/>
    <b v="0"/>
    <s v="theater/plays"/>
    <m/>
    <n v="52"/>
    <x v="1"/>
    <x v="6"/>
    <x v="4017"/>
    <x v="3996"/>
  </r>
  <r>
    <n v="4018"/>
    <s v="Time Please Fringe"/>
    <s v="Funding for a production of Time Please at the Brighton Fringe 2017... and beyond."/>
    <x v="15"/>
    <x v="176"/>
    <x v="2"/>
    <s v="GB"/>
    <s v="GBP"/>
    <x v="3997"/>
    <x v="4018"/>
    <b v="0"/>
    <n v="4"/>
    <b v="0"/>
    <s v="theater/plays"/>
    <m/>
    <n v="32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x v="4019"/>
    <b v="0"/>
    <n v="4"/>
    <b v="0"/>
    <s v="theater/plays"/>
    <m/>
    <n v="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x v="4020"/>
    <b v="0"/>
    <n v="3"/>
    <b v="0"/>
    <s v="theater/plays"/>
    <m/>
    <n v="33"/>
    <x v="1"/>
    <x v="6"/>
    <x v="4020"/>
    <x v="3999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x v="4021"/>
    <b v="0"/>
    <n v="2"/>
    <b v="0"/>
    <s v="theater/plays"/>
    <m/>
    <n v="62"/>
    <x v="1"/>
    <x v="6"/>
    <x v="4021"/>
    <x v="4000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x v="4022"/>
    <b v="0"/>
    <n v="197"/>
    <b v="0"/>
    <s v="theater/plays"/>
    <m/>
    <n v="63"/>
    <x v="1"/>
    <x v="6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x v="4023"/>
    <b v="0"/>
    <n v="0"/>
    <b v="0"/>
    <s v="theater/plays"/>
    <m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x v="4024"/>
    <b v="0"/>
    <n v="1"/>
    <b v="0"/>
    <s v="theater/plays"/>
    <m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x v="4025"/>
    <b v="0"/>
    <n v="4"/>
    <b v="0"/>
    <s v="theater/plays"/>
    <m/>
    <n v="6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x v="4026"/>
    <b v="0"/>
    <n v="0"/>
    <b v="0"/>
    <s v="theater/plays"/>
    <m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x v="4027"/>
    <b v="0"/>
    <n v="7"/>
    <b v="0"/>
    <s v="theater/plays"/>
    <m/>
    <n v="30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x v="4028"/>
    <b v="0"/>
    <n v="11"/>
    <b v="0"/>
    <s v="theater/plays"/>
    <m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x v="4029"/>
    <b v="0"/>
    <n v="0"/>
    <b v="0"/>
    <s v="theater/plays"/>
    <m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x v="4030"/>
    <b v="0"/>
    <n v="6"/>
    <b v="0"/>
    <s v="theater/plays"/>
    <m/>
    <n v="66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x v="4031"/>
    <b v="0"/>
    <n v="0"/>
    <b v="0"/>
    <s v="theater/plays"/>
    <m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x v="4032"/>
    <b v="0"/>
    <n v="7"/>
    <b v="0"/>
    <s v="theater/plays"/>
    <m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x v="4033"/>
    <b v="0"/>
    <n v="94"/>
    <b v="0"/>
    <s v="theater/plays"/>
    <m/>
    <n v="6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x v="4034"/>
    <b v="0"/>
    <n v="2"/>
    <b v="0"/>
    <s v="theater/plays"/>
    <m/>
    <n v="100"/>
    <x v="1"/>
    <x v="6"/>
    <x v="4034"/>
    <x v="4013"/>
  </r>
  <r>
    <n v="4035"/>
    <s v="The Lost Boy"/>
    <s v="&quot;Stories are where you go to look for the truth of your own life.&quot; (Frank Delaney)"/>
    <x v="3"/>
    <x v="2534"/>
    <x v="2"/>
    <s v="US"/>
    <s v="USD"/>
    <x v="4014"/>
    <x v="4035"/>
    <b v="0"/>
    <n v="25"/>
    <b v="0"/>
    <s v="theater/plays"/>
    <m/>
    <n v="147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36"/>
    <b v="0"/>
    <n v="17"/>
    <b v="0"/>
    <s v="theater/plays"/>
    <m/>
    <n v="16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x v="4037"/>
    <b v="0"/>
    <n v="2"/>
    <b v="0"/>
    <s v="theater/plays"/>
    <m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x v="4038"/>
    <b v="0"/>
    <n v="4"/>
    <b v="0"/>
    <s v="theater/plays"/>
    <m/>
    <n v="7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x v="4039"/>
    <b v="0"/>
    <n v="5"/>
    <b v="0"/>
    <s v="theater/plays"/>
    <m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x v="4040"/>
    <b v="0"/>
    <n v="2"/>
    <b v="0"/>
    <s v="theater/plays"/>
    <m/>
    <n v="1250"/>
    <x v="1"/>
    <x v="6"/>
    <x v="4040"/>
    <x v="4019"/>
  </r>
  <r>
    <n v="4041"/>
    <s v="In the Land of Gold"/>
    <s v="A bold, colouful, vibrant play centred around the last remaining monarchy of Africa."/>
    <x v="10"/>
    <x v="577"/>
    <x v="2"/>
    <s v="GB"/>
    <s v="GBP"/>
    <x v="4020"/>
    <x v="4041"/>
    <b v="0"/>
    <n v="2"/>
    <b v="0"/>
    <s v="theater/plays"/>
    <m/>
    <n v="10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x v="4042"/>
    <b v="0"/>
    <n v="3"/>
    <b v="0"/>
    <s v="theater/plays"/>
    <m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x v="4043"/>
    <b v="0"/>
    <n v="0"/>
    <b v="0"/>
    <s v="theater/plays"/>
    <m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x v="4044"/>
    <b v="0"/>
    <n v="4"/>
    <b v="0"/>
    <s v="theater/plays"/>
    <m/>
    <n v="56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x v="4045"/>
    <b v="0"/>
    <n v="1"/>
    <b v="0"/>
    <s v="theater/plays"/>
    <m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x v="4046"/>
    <b v="0"/>
    <n v="12"/>
    <b v="0"/>
    <s v="theater/plays"/>
    <m/>
    <n v="38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x v="4047"/>
    <b v="0"/>
    <n v="4"/>
    <b v="0"/>
    <s v="theater/plays"/>
    <m/>
    <n v="27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x v="4048"/>
    <b v="0"/>
    <n v="91"/>
    <b v="0"/>
    <s v="theater/plays"/>
    <m/>
    <n v="32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x v="4049"/>
    <b v="0"/>
    <n v="1"/>
    <b v="0"/>
    <s v="theater/plays"/>
    <m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x v="4050"/>
    <b v="0"/>
    <n v="1"/>
    <b v="0"/>
    <s v="theater/plays"/>
    <m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x v="4051"/>
    <b v="0"/>
    <n v="0"/>
    <b v="0"/>
    <s v="theater/plays"/>
    <m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52"/>
    <b v="0"/>
    <n v="13"/>
    <b v="0"/>
    <s v="theater/plays"/>
    <m/>
    <n v="8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x v="4053"/>
    <b v="0"/>
    <n v="2"/>
    <b v="0"/>
    <s v="theater/plays"/>
    <m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x v="4054"/>
    <b v="0"/>
    <n v="0"/>
    <b v="0"/>
    <s v="theater/plays"/>
    <m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x v="4055"/>
    <b v="0"/>
    <n v="21"/>
    <b v="0"/>
    <s v="theater/plays"/>
    <m/>
    <n v="41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x v="4056"/>
    <b v="0"/>
    <n v="9"/>
    <b v="0"/>
    <s v="theater/plays"/>
    <m/>
    <n v="88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x v="4057"/>
    <b v="0"/>
    <n v="6"/>
    <b v="0"/>
    <s v="theater/plays"/>
    <m/>
    <n v="12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x v="4058"/>
    <b v="0"/>
    <n v="4"/>
    <b v="0"/>
    <s v="theater/plays"/>
    <m/>
    <n v="23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x v="4059"/>
    <b v="0"/>
    <n v="7"/>
    <b v="0"/>
    <s v="theater/plays"/>
    <m/>
    <n v="3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x v="4060"/>
    <b v="0"/>
    <n v="5"/>
    <b v="0"/>
    <s v="theater/plays"/>
    <m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x v="4061"/>
    <b v="0"/>
    <n v="0"/>
    <b v="0"/>
    <s v="theater/plays"/>
    <m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x v="4062"/>
    <b v="0"/>
    <n v="3"/>
    <b v="0"/>
    <s v="theater/plays"/>
    <m/>
    <n v="16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x v="4063"/>
    <b v="0"/>
    <n v="9"/>
    <b v="0"/>
    <s v="theater/plays"/>
    <m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x v="4064"/>
    <b v="0"/>
    <n v="6"/>
    <b v="0"/>
    <s v="theater/plays"/>
    <m/>
    <n v="64"/>
    <x v="1"/>
    <x v="6"/>
    <x v="4064"/>
    <x v="4042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x v="4065"/>
    <b v="0"/>
    <n v="4"/>
    <b v="0"/>
    <s v="theater/plays"/>
    <m/>
    <n v="6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x v="4066"/>
    <b v="0"/>
    <n v="1"/>
    <b v="0"/>
    <s v="theater/plays"/>
    <m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x v="4067"/>
    <b v="0"/>
    <n v="17"/>
    <b v="0"/>
    <s v="theater/plays"/>
    <m/>
    <n v="179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x v="4068"/>
    <b v="0"/>
    <n v="1"/>
    <b v="0"/>
    <s v="theater/plays"/>
    <m/>
    <n v="34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x v="4069"/>
    <b v="0"/>
    <n v="13"/>
    <b v="0"/>
    <s v="theater/plays"/>
    <m/>
    <n v="33"/>
    <x v="1"/>
    <x v="6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x v="4070"/>
    <b v="0"/>
    <n v="6"/>
    <b v="0"/>
    <s v="theater/plays"/>
    <m/>
    <n v="27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x v="4071"/>
    <b v="0"/>
    <n v="0"/>
    <b v="0"/>
    <s v="theater/plays"/>
    <m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x v="4072"/>
    <b v="0"/>
    <n v="2"/>
    <b v="0"/>
    <s v="theater/plays"/>
    <m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x v="4073"/>
    <b v="0"/>
    <n v="2"/>
    <b v="0"/>
    <s v="theater/plays"/>
    <m/>
    <n v="18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x v="4074"/>
    <b v="0"/>
    <n v="21"/>
    <b v="0"/>
    <s v="theater/plays"/>
    <m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x v="4075"/>
    <b v="0"/>
    <n v="13"/>
    <b v="0"/>
    <s v="theater/plays"/>
    <m/>
    <n v="44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x v="4076"/>
    <b v="0"/>
    <n v="0"/>
    <b v="0"/>
    <s v="theater/plays"/>
    <m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x v="4077"/>
    <b v="0"/>
    <n v="6"/>
    <b v="0"/>
    <s v="theater/plays"/>
    <m/>
    <n v="222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x v="4078"/>
    <b v="0"/>
    <n v="0"/>
    <b v="0"/>
    <s v="theater/plays"/>
    <m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x v="4079"/>
    <b v="0"/>
    <n v="1"/>
    <b v="0"/>
    <s v="theater/plays"/>
    <m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x v="4080"/>
    <b v="0"/>
    <n v="0"/>
    <b v="0"/>
    <s v="theater/plays"/>
    <m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x v="4081"/>
    <b v="0"/>
    <n v="12"/>
    <b v="0"/>
    <s v="theater/plays"/>
    <m/>
    <n v="29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x v="4082"/>
    <b v="0"/>
    <n v="2"/>
    <b v="0"/>
    <s v="theater/plays"/>
    <m/>
    <n v="1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x v="4083"/>
    <b v="0"/>
    <n v="6"/>
    <b v="0"/>
    <s v="theater/plays"/>
    <m/>
    <n v="126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x v="4084"/>
    <b v="0"/>
    <n v="1"/>
    <b v="0"/>
    <s v="theater/plays"/>
    <m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x v="4085"/>
    <b v="0"/>
    <n v="1"/>
    <b v="0"/>
    <s v="theater/plays"/>
    <m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x v="4086"/>
    <b v="0"/>
    <n v="5"/>
    <b v="0"/>
    <s v="theater/plays"/>
    <m/>
    <n v="9"/>
    <x v="1"/>
    <x v="6"/>
    <x v="4086"/>
    <x v="4064"/>
  </r>
  <r>
    <n v="4087"/>
    <s v="Stage Production &quot;The Nail Shop&quot;"/>
    <s v="Comedy Stage Play"/>
    <x v="376"/>
    <x v="117"/>
    <x v="2"/>
    <s v="US"/>
    <s v="USD"/>
    <x v="4065"/>
    <x v="4087"/>
    <b v="0"/>
    <n v="0"/>
    <b v="0"/>
    <s v="theater/plays"/>
    <m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x v="4088"/>
    <b v="0"/>
    <n v="3"/>
    <b v="0"/>
    <s v="theater/plays"/>
    <m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x v="4089"/>
    <b v="0"/>
    <n v="8"/>
    <b v="0"/>
    <s v="theater/plays"/>
    <m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x v="4090"/>
    <b v="0"/>
    <n v="3"/>
    <b v="0"/>
    <s v="theater/plays"/>
    <m/>
    <n v="10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x v="4091"/>
    <b v="0"/>
    <n v="8"/>
    <b v="0"/>
    <s v="theater/plays"/>
    <m/>
    <n v="2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x v="4092"/>
    <b v="0"/>
    <n v="1"/>
    <b v="0"/>
    <s v="theater/plays"/>
    <m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x v="4093"/>
    <b v="0"/>
    <n v="4"/>
    <b v="0"/>
    <s v="theater/plays"/>
    <m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x v="4094"/>
    <b v="0"/>
    <n v="8"/>
    <b v="0"/>
    <s v="theater/plays"/>
    <m/>
    <n v="91"/>
    <x v="1"/>
    <x v="6"/>
    <x v="4094"/>
    <x v="4072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x v="4095"/>
    <b v="0"/>
    <n v="1"/>
    <b v="0"/>
    <s v="theater/plays"/>
    <m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x v="4096"/>
    <b v="0"/>
    <n v="5"/>
    <b v="0"/>
    <s v="theater/plays"/>
    <m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x v="4097"/>
    <b v="0"/>
    <n v="0"/>
    <b v="0"/>
    <s v="theater/plays"/>
    <m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x v="4098"/>
    <b v="0"/>
    <n v="0"/>
    <b v="0"/>
    <s v="theater/plays"/>
    <m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x v="4099"/>
    <b v="0"/>
    <n v="1"/>
    <b v="0"/>
    <s v="theater/plays"/>
    <m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x v="4100"/>
    <b v="0"/>
    <n v="0"/>
    <b v="0"/>
    <s v="theater/plays"/>
    <m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x v="4101"/>
    <b v="0"/>
    <n v="0"/>
    <b v="0"/>
    <s v="theater/plays"/>
    <m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x v="4102"/>
    <b v="0"/>
    <n v="6"/>
    <b v="0"/>
    <s v="theater/plays"/>
    <m/>
    <n v="2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x v="4103"/>
    <b v="0"/>
    <n v="6"/>
    <b v="0"/>
    <s v="theater/plays"/>
    <m/>
    <n v="16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x v="4104"/>
    <b v="0"/>
    <n v="14"/>
    <b v="0"/>
    <s v="theater/plays"/>
    <m/>
    <n v="4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x v="4105"/>
    <b v="0"/>
    <n v="6"/>
    <b v="0"/>
    <s v="theater/plays"/>
    <m/>
    <n v="38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x v="4106"/>
    <b v="0"/>
    <n v="33"/>
    <b v="0"/>
    <s v="theater/plays"/>
    <m/>
    <n v="106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x v="4107"/>
    <b v="0"/>
    <n v="4"/>
    <b v="0"/>
    <s v="theater/plays"/>
    <m/>
    <n v="1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x v="4108"/>
    <b v="0"/>
    <n v="1"/>
    <b v="0"/>
    <s v="theater/plays"/>
    <m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x v="4109"/>
    <b v="0"/>
    <n v="0"/>
    <b v="0"/>
    <s v="theater/plays"/>
    <m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x v="4110"/>
    <b v="0"/>
    <n v="6"/>
    <b v="0"/>
    <s v="theater/plays"/>
    <m/>
    <n v="1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x v="4111"/>
    <b v="0"/>
    <n v="6"/>
    <b v="0"/>
    <s v="theater/plays"/>
    <m/>
    <n v="15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x v="4112"/>
    <b v="0"/>
    <n v="1"/>
    <b v="0"/>
    <s v="theater/plays"/>
    <m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x v="4113"/>
    <b v="0"/>
    <n v="3"/>
    <b v="0"/>
    <s v="theater/plays"/>
    <m/>
    <n v="1"/>
    <x v="1"/>
    <x v="6"/>
    <x v="4113"/>
    <x v="4091"/>
  </r>
  <r>
    <m/>
    <m/>
    <m/>
    <x v="445"/>
    <x v="2548"/>
    <x v="4"/>
    <m/>
    <m/>
    <x v="4092"/>
    <x v="4114"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77232-487A-4E61-A7E1-D90C445B7C6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3">
      <pivotArea dataOnly="0" fieldPosition="0">
        <references count="1">
          <reference field="16" count="1">
            <x v="0"/>
          </reference>
        </references>
      </pivotArea>
    </format>
    <format dxfId="12">
      <pivotArea dataOnly="0" fieldPosition="0">
        <references count="1">
          <reference field="16" count="4">
            <x v="2"/>
            <x v="4"/>
            <x v="6"/>
            <x v="8"/>
          </reference>
        </references>
      </pivotArea>
    </format>
    <format dxfId="11">
      <pivotArea dataOnly="0" fieldPosition="0">
        <references count="1">
          <reference field="16" count="4">
            <x v="1"/>
            <x v="3"/>
            <x v="5"/>
            <x v="7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01B91-35FA-4630-BA65-54A2DF5F1A0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882BA-104D-49DE-B175-6D2C3C5E8A0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57D2D-C018-4166-AA6F-C0CF447413C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27" firstHeaderRow="1" firstDataRow="2" firstDataCol="1"/>
  <pivotFields count="24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sd="0" x="7"/>
        <item x="6"/>
        <item sd="0" x="5"/>
        <item sd="0" x="4"/>
        <item sd="0" x="8"/>
        <item sd="0" x="3"/>
        <item x="2"/>
        <item sd="0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6"/>
    <field x="17"/>
  </rowFields>
  <rowItems count="25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>
      <x v="2"/>
    </i>
    <i r="1">
      <x v="17"/>
    </i>
    <i r="1">
      <x v="34"/>
    </i>
    <i r="1">
      <x v="37"/>
    </i>
    <i>
      <x v="3"/>
    </i>
    <i>
      <x v="4"/>
    </i>
    <i>
      <x v="5"/>
    </i>
    <i>
      <x v="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Average of goal" fld="3" subtotal="average" baseField="16" baseItem="0" numFmtId="164"/>
  </dataFields>
  <formats count="11">
    <format dxfId="10">
      <pivotArea type="all" dataOnly="0" outline="0" fieldPosition="0"/>
    </format>
    <format dxfId="9">
      <pivotArea type="origin" dataOnly="0" labelOnly="1" outline="0" fieldPosition="0"/>
    </format>
    <format dxfId="8">
      <pivotArea field="18" type="button" dataOnly="0" labelOnly="1" outline="0"/>
    </format>
    <format dxfId="7">
      <pivotArea field="-2" type="button" dataOnly="0" labelOnly="1" outline="0" axis="axisValues" fieldPosition="0"/>
    </format>
    <format dxfId="6">
      <pivotArea field="19" type="button" dataOnly="0" labelOnly="1" outline="0"/>
    </format>
    <format dxfId="5">
      <pivotArea dataOnly="0" labelOnly="1" grandRow="1" outline="0" fieldPosition="0"/>
    </format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14" activePane="bottomLeft" state="frozen"/>
      <selection pane="bottomLeft" activeCell="C4" sqref="C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customWidth="1"/>
    <col min="16" max="16" width="17.109375" style="6" customWidth="1"/>
    <col min="17" max="17" width="16.77734375" customWidth="1"/>
    <col min="18" max="18" width="18.88671875" customWidth="1"/>
    <col min="19" max="19" width="22.33203125" style="17" customWidth="1"/>
    <col min="20" max="20" width="25.5546875" customWidth="1"/>
    <col min="21" max="21" width="20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P2" s="5">
        <f>QUOTIENT(E2,L2)</f>
        <v>63</v>
      </c>
      <c r="Q2" t="s">
        <v>8310</v>
      </c>
      <c r="R2" t="s">
        <v>8311</v>
      </c>
      <c r="S2" s="16">
        <f>(J2/86400)+25569+(-5/24)</f>
        <v>42176.798738425925</v>
      </c>
      <c r="T2" s="14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P3" s="5">
        <f>QUOTIENT(E3,L3)</f>
        <v>185</v>
      </c>
      <c r="Q3" t="s">
        <v>8310</v>
      </c>
      <c r="R3" t="s">
        <v>8311</v>
      </c>
      <c r="S3" s="16">
        <f t="shared" ref="S3:S66" si="0">(J3/86400)+25569+(-5/24)</f>
        <v>42766.392164351848</v>
      </c>
      <c r="T3" s="14">
        <f t="shared" ref="T3:T66" si="1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P4" s="5">
        <f t="shared" ref="P4:P67" si="2">QUOTIENT(E4,L4)</f>
        <v>15</v>
      </c>
      <c r="Q4" t="s">
        <v>8310</v>
      </c>
      <c r="R4" t="s">
        <v>8311</v>
      </c>
      <c r="S4" s="16">
        <f t="shared" si="0"/>
        <v>42405.494016203702</v>
      </c>
      <c r="T4" s="14">
        <f t="shared" si="1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P5" s="5">
        <f t="shared" si="2"/>
        <v>69</v>
      </c>
      <c r="Q5" t="s">
        <v>8310</v>
      </c>
      <c r="R5" t="s">
        <v>8311</v>
      </c>
      <c r="S5" s="16">
        <f t="shared" si="0"/>
        <v>41828.306793981479</v>
      </c>
      <c r="T5" s="14">
        <f t="shared" si="1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P6" s="5">
        <f t="shared" si="2"/>
        <v>190</v>
      </c>
      <c r="Q6" t="s">
        <v>8310</v>
      </c>
      <c r="R6" t="s">
        <v>8311</v>
      </c>
      <c r="S6" s="16">
        <f t="shared" si="0"/>
        <v>42327.625914351847</v>
      </c>
      <c r="T6" s="14">
        <f t="shared" si="1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P7" s="5">
        <f t="shared" si="2"/>
        <v>93</v>
      </c>
      <c r="Q7" t="s">
        <v>8310</v>
      </c>
      <c r="R7" t="s">
        <v>8311</v>
      </c>
      <c r="S7" s="16">
        <f t="shared" si="0"/>
        <v>42563.724618055552</v>
      </c>
      <c r="T7" s="14">
        <f t="shared" si="1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P8" s="5">
        <f t="shared" si="2"/>
        <v>146</v>
      </c>
      <c r="Q8" t="s">
        <v>8310</v>
      </c>
      <c r="R8" t="s">
        <v>8311</v>
      </c>
      <c r="S8" s="16">
        <f t="shared" si="0"/>
        <v>41793.864004629628</v>
      </c>
      <c r="T8" s="14">
        <f t="shared" si="1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P9" s="5">
        <f t="shared" si="2"/>
        <v>159</v>
      </c>
      <c r="Q9" t="s">
        <v>8310</v>
      </c>
      <c r="R9" t="s">
        <v>8311</v>
      </c>
      <c r="S9" s="16">
        <f t="shared" si="0"/>
        <v>42515.838738425919</v>
      </c>
      <c r="T9" s="14">
        <f t="shared" si="1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P10" s="5">
        <f t="shared" si="2"/>
        <v>291</v>
      </c>
      <c r="Q10" t="s">
        <v>8310</v>
      </c>
      <c r="R10" t="s">
        <v>8311</v>
      </c>
      <c r="S10" s="16">
        <f t="shared" si="0"/>
        <v>42468.736249999994</v>
      </c>
      <c r="T10" s="14">
        <f t="shared" si="1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P11" s="5">
        <f t="shared" si="2"/>
        <v>31</v>
      </c>
      <c r="Q11" t="s">
        <v>8310</v>
      </c>
      <c r="R11" t="s">
        <v>8311</v>
      </c>
      <c r="S11" s="16">
        <f t="shared" si="0"/>
        <v>42446.895185185182</v>
      </c>
      <c r="T11" s="14">
        <f t="shared" si="1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P12" s="5">
        <f t="shared" si="2"/>
        <v>158</v>
      </c>
      <c r="Q12" t="s">
        <v>8310</v>
      </c>
      <c r="R12" t="s">
        <v>8311</v>
      </c>
      <c r="S12" s="16">
        <f t="shared" si="0"/>
        <v>41779.859710648147</v>
      </c>
      <c r="T12" s="14">
        <f t="shared" si="1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P13" s="5">
        <f t="shared" si="2"/>
        <v>80</v>
      </c>
      <c r="Q13" t="s">
        <v>8310</v>
      </c>
      <c r="R13" t="s">
        <v>8311</v>
      </c>
      <c r="S13" s="16">
        <f t="shared" si="0"/>
        <v>42572.570162037031</v>
      </c>
      <c r="T13" s="14">
        <f t="shared" si="1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P14" s="5">
        <f t="shared" si="2"/>
        <v>59</v>
      </c>
      <c r="Q14" t="s">
        <v>8310</v>
      </c>
      <c r="R14" t="s">
        <v>8311</v>
      </c>
      <c r="S14" s="16">
        <f t="shared" si="0"/>
        <v>41791.504918981482</v>
      </c>
      <c r="T14" s="14">
        <f t="shared" si="1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P15" s="5">
        <f t="shared" si="2"/>
        <v>109</v>
      </c>
      <c r="Q15" t="s">
        <v>8310</v>
      </c>
      <c r="R15" t="s">
        <v>8311</v>
      </c>
      <c r="S15" s="16">
        <f t="shared" si="0"/>
        <v>42508.468854166662</v>
      </c>
      <c r="T15" s="14">
        <f t="shared" si="1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P16" s="5">
        <f t="shared" si="2"/>
        <v>147</v>
      </c>
      <c r="Q16" t="s">
        <v>8310</v>
      </c>
      <c r="R16" t="s">
        <v>8311</v>
      </c>
      <c r="S16" s="16">
        <f t="shared" si="0"/>
        <v>41807.818148148144</v>
      </c>
      <c r="T16" s="14">
        <f t="shared" si="1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P17" s="5">
        <f t="shared" si="2"/>
        <v>21</v>
      </c>
      <c r="Q17" t="s">
        <v>8310</v>
      </c>
      <c r="R17" t="s">
        <v>8311</v>
      </c>
      <c r="S17" s="16">
        <f t="shared" si="0"/>
        <v>42256.183541666665</v>
      </c>
      <c r="T17" s="14">
        <f t="shared" si="1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P18" s="5">
        <f t="shared" si="2"/>
        <v>171</v>
      </c>
      <c r="Q18" t="s">
        <v>8310</v>
      </c>
      <c r="R18" t="s">
        <v>8311</v>
      </c>
      <c r="S18" s="16">
        <f t="shared" si="0"/>
        <v>41760.588090277779</v>
      </c>
      <c r="T18" s="14">
        <f t="shared" si="1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P19" s="5">
        <f t="shared" si="2"/>
        <v>41</v>
      </c>
      <c r="Q19" t="s">
        <v>8310</v>
      </c>
      <c r="R19" t="s">
        <v>8311</v>
      </c>
      <c r="S19" s="16">
        <f t="shared" si="0"/>
        <v>41917.523402777777</v>
      </c>
      <c r="T19" s="14">
        <f t="shared" si="1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P20" s="5">
        <f t="shared" si="2"/>
        <v>93</v>
      </c>
      <c r="Q20" t="s">
        <v>8310</v>
      </c>
      <c r="R20" t="s">
        <v>8311</v>
      </c>
      <c r="S20" s="16">
        <f t="shared" si="0"/>
        <v>41869.333981481475</v>
      </c>
      <c r="T20" s="14">
        <f t="shared" si="1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P21" s="5">
        <f t="shared" si="2"/>
        <v>56</v>
      </c>
      <c r="Q21" t="s">
        <v>8310</v>
      </c>
      <c r="R21" t="s">
        <v>8311</v>
      </c>
      <c r="S21" s="16">
        <f t="shared" si="0"/>
        <v>42175.608032407406</v>
      </c>
      <c r="T21" s="14">
        <f t="shared" si="1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P22" s="5">
        <f t="shared" si="2"/>
        <v>80</v>
      </c>
      <c r="Q22" t="s">
        <v>8310</v>
      </c>
      <c r="R22" t="s">
        <v>8311</v>
      </c>
      <c r="S22" s="16">
        <f t="shared" si="0"/>
        <v>42200.549907407403</v>
      </c>
      <c r="T22" s="14">
        <f t="shared" si="1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P23" s="5">
        <f t="shared" si="2"/>
        <v>199</v>
      </c>
      <c r="Q23" t="s">
        <v>8310</v>
      </c>
      <c r="R23" t="s">
        <v>8311</v>
      </c>
      <c r="S23" s="16">
        <f t="shared" si="0"/>
        <v>41878.418854166666</v>
      </c>
      <c r="T23" s="14">
        <f t="shared" si="1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P24" s="5">
        <f t="shared" si="2"/>
        <v>51</v>
      </c>
      <c r="Q24" t="s">
        <v>8310</v>
      </c>
      <c r="R24" t="s">
        <v>8311</v>
      </c>
      <c r="S24" s="16">
        <f t="shared" si="0"/>
        <v>41989.703009259254</v>
      </c>
      <c r="T24" s="14">
        <f t="shared" si="1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P25" s="5">
        <f t="shared" si="2"/>
        <v>103</v>
      </c>
      <c r="Q25" t="s">
        <v>8310</v>
      </c>
      <c r="R25" t="s">
        <v>8311</v>
      </c>
      <c r="S25" s="16">
        <f t="shared" si="0"/>
        <v>42097.570613425924</v>
      </c>
      <c r="T25" s="14">
        <f t="shared" si="1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P26" s="5">
        <f t="shared" si="2"/>
        <v>66</v>
      </c>
      <c r="Q26" t="s">
        <v>8310</v>
      </c>
      <c r="R26" t="s">
        <v>8311</v>
      </c>
      <c r="S26" s="16">
        <f t="shared" si="0"/>
        <v>42229.611840277772</v>
      </c>
      <c r="T26" s="14">
        <f t="shared" si="1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P27" s="5">
        <f t="shared" si="2"/>
        <v>57</v>
      </c>
      <c r="Q27" t="s">
        <v>8310</v>
      </c>
      <c r="R27" t="s">
        <v>8311</v>
      </c>
      <c r="S27" s="16">
        <f t="shared" si="0"/>
        <v>42317.816678240742</v>
      </c>
      <c r="T27" s="14">
        <f t="shared" si="1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P28" s="5">
        <f t="shared" si="2"/>
        <v>102</v>
      </c>
      <c r="Q28" t="s">
        <v>8310</v>
      </c>
      <c r="R28" t="s">
        <v>8311</v>
      </c>
      <c r="S28" s="16">
        <f t="shared" si="0"/>
        <v>41828.307222222218</v>
      </c>
      <c r="T28" s="14">
        <f t="shared" si="1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P29" s="5">
        <f t="shared" si="2"/>
        <v>148</v>
      </c>
      <c r="Q29" t="s">
        <v>8310</v>
      </c>
      <c r="R29" t="s">
        <v>8311</v>
      </c>
      <c r="S29" s="16">
        <f t="shared" si="0"/>
        <v>41928.956400462957</v>
      </c>
      <c r="T29" s="14">
        <f t="shared" si="1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P30" s="5">
        <f t="shared" si="2"/>
        <v>169</v>
      </c>
      <c r="Q30" t="s">
        <v>8310</v>
      </c>
      <c r="R30" t="s">
        <v>8311</v>
      </c>
      <c r="S30" s="16">
        <f t="shared" si="0"/>
        <v>42324.755601851844</v>
      </c>
      <c r="T30" s="14">
        <f t="shared" si="1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P31" s="5">
        <f t="shared" si="2"/>
        <v>31</v>
      </c>
      <c r="Q31" t="s">
        <v>8310</v>
      </c>
      <c r="R31" t="s">
        <v>8311</v>
      </c>
      <c r="S31" s="16">
        <f t="shared" si="0"/>
        <v>41812.464907407404</v>
      </c>
      <c r="T31" s="14">
        <f t="shared" si="1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P32" s="5">
        <f t="shared" si="2"/>
        <v>76</v>
      </c>
      <c r="Q32" t="s">
        <v>8310</v>
      </c>
      <c r="R32" t="s">
        <v>8311</v>
      </c>
      <c r="S32" s="16">
        <f t="shared" si="0"/>
        <v>41842.084664351853</v>
      </c>
      <c r="T32" s="14">
        <f t="shared" si="1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P33" s="5">
        <f t="shared" si="2"/>
        <v>13</v>
      </c>
      <c r="Q33" t="s">
        <v>8310</v>
      </c>
      <c r="R33" t="s">
        <v>8311</v>
      </c>
      <c r="S33" s="16">
        <f t="shared" si="0"/>
        <v>42376.583726851844</v>
      </c>
      <c r="T33" s="14">
        <f t="shared" si="1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P34" s="5">
        <f t="shared" si="2"/>
        <v>320</v>
      </c>
      <c r="Q34" t="s">
        <v>8310</v>
      </c>
      <c r="R34" t="s">
        <v>8311</v>
      </c>
      <c r="S34" s="16">
        <f t="shared" si="0"/>
        <v>42461.419178240736</v>
      </c>
      <c r="T34" s="14">
        <f t="shared" si="1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P35" s="5">
        <f t="shared" si="2"/>
        <v>83</v>
      </c>
      <c r="Q35" t="s">
        <v>8310</v>
      </c>
      <c r="R35" t="s">
        <v>8311</v>
      </c>
      <c r="S35" s="16">
        <f t="shared" si="0"/>
        <v>42286.452557870369</v>
      </c>
      <c r="T35" s="14">
        <f t="shared" si="1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P36" s="5">
        <f t="shared" si="2"/>
        <v>49</v>
      </c>
      <c r="Q36" t="s">
        <v>8310</v>
      </c>
      <c r="R36" t="s">
        <v>8311</v>
      </c>
      <c r="S36" s="16">
        <f t="shared" si="0"/>
        <v>41841.113437499997</v>
      </c>
      <c r="T36" s="14">
        <f t="shared" si="1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P37" s="5">
        <f t="shared" si="2"/>
        <v>59</v>
      </c>
      <c r="Q37" t="s">
        <v>8310</v>
      </c>
      <c r="R37" t="s">
        <v>8311</v>
      </c>
      <c r="S37" s="16">
        <f t="shared" si="0"/>
        <v>42098.083495370367</v>
      </c>
      <c r="T37" s="14">
        <f t="shared" si="1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P38" s="5">
        <f t="shared" si="2"/>
        <v>193</v>
      </c>
      <c r="Q38" t="s">
        <v>8310</v>
      </c>
      <c r="R38" t="s">
        <v>8311</v>
      </c>
      <c r="S38" s="16">
        <f t="shared" si="0"/>
        <v>42068.098668981482</v>
      </c>
      <c r="T38" s="14">
        <f t="shared" si="1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P39" s="5">
        <f t="shared" si="2"/>
        <v>159</v>
      </c>
      <c r="Q39" t="s">
        <v>8310</v>
      </c>
      <c r="R39" t="s">
        <v>8311</v>
      </c>
      <c r="S39" s="16">
        <f t="shared" si="0"/>
        <v>42032.484710648147</v>
      </c>
      <c r="T39" s="14">
        <f t="shared" si="1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P40" s="5">
        <f t="shared" si="2"/>
        <v>41</v>
      </c>
      <c r="Q40" t="s">
        <v>8310</v>
      </c>
      <c r="R40" t="s">
        <v>8311</v>
      </c>
      <c r="S40" s="16">
        <f t="shared" si="0"/>
        <v>41374.84888888889</v>
      </c>
      <c r="T40" s="14">
        <f t="shared" si="1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P41" s="5">
        <f t="shared" si="2"/>
        <v>150</v>
      </c>
      <c r="Q41" t="s">
        <v>8310</v>
      </c>
      <c r="R41" t="s">
        <v>8311</v>
      </c>
      <c r="S41" s="16">
        <f t="shared" si="0"/>
        <v>41753.838749999995</v>
      </c>
      <c r="T41" s="14">
        <f t="shared" si="1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P42" s="5">
        <f t="shared" si="2"/>
        <v>126</v>
      </c>
      <c r="Q42" t="s">
        <v>8310</v>
      </c>
      <c r="R42" t="s">
        <v>8311</v>
      </c>
      <c r="S42" s="16">
        <f t="shared" si="0"/>
        <v>41789.005648148144</v>
      </c>
      <c r="T42" s="14">
        <f t="shared" si="1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P43" s="5">
        <f t="shared" si="2"/>
        <v>105</v>
      </c>
      <c r="Q43" t="s">
        <v>8310</v>
      </c>
      <c r="R43" t="s">
        <v>8311</v>
      </c>
      <c r="S43" s="16">
        <f t="shared" si="0"/>
        <v>41887.360578703701</v>
      </c>
      <c r="T43" s="14">
        <f t="shared" si="1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P44" s="5">
        <f t="shared" si="2"/>
        <v>117</v>
      </c>
      <c r="Q44" t="s">
        <v>8310</v>
      </c>
      <c r="R44" t="s">
        <v>8311</v>
      </c>
      <c r="S44" s="16">
        <f t="shared" si="0"/>
        <v>41971.430856481478</v>
      </c>
      <c r="T44" s="14">
        <f t="shared" si="1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P45" s="5">
        <f t="shared" si="2"/>
        <v>117</v>
      </c>
      <c r="Q45" t="s">
        <v>8310</v>
      </c>
      <c r="R45" t="s">
        <v>8311</v>
      </c>
      <c r="S45" s="16">
        <f t="shared" si="0"/>
        <v>41802.582013888888</v>
      </c>
      <c r="T45" s="14">
        <f t="shared" si="1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P46" s="5">
        <f t="shared" si="2"/>
        <v>133</v>
      </c>
      <c r="Q46" t="s">
        <v>8310</v>
      </c>
      <c r="R46" t="s">
        <v>8311</v>
      </c>
      <c r="S46" s="16">
        <f t="shared" si="0"/>
        <v>41873.890474537031</v>
      </c>
      <c r="T46" s="14">
        <f t="shared" si="1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P47" s="5">
        <f t="shared" si="2"/>
        <v>98</v>
      </c>
      <c r="Q47" t="s">
        <v>8310</v>
      </c>
      <c r="R47" t="s">
        <v>8311</v>
      </c>
      <c r="S47" s="16">
        <f t="shared" si="0"/>
        <v>42457.415590277778</v>
      </c>
      <c r="T47" s="14">
        <f t="shared" si="1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P48" s="5">
        <f t="shared" si="2"/>
        <v>194</v>
      </c>
      <c r="Q48" t="s">
        <v>8310</v>
      </c>
      <c r="R48" t="s">
        <v>8311</v>
      </c>
      <c r="S48" s="16">
        <f t="shared" si="0"/>
        <v>42323.756643518514</v>
      </c>
      <c r="T48" s="14">
        <f t="shared" si="1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P49" s="5">
        <f t="shared" si="2"/>
        <v>76</v>
      </c>
      <c r="Q49" t="s">
        <v>8310</v>
      </c>
      <c r="R49" t="s">
        <v>8311</v>
      </c>
      <c r="S49" s="16">
        <f t="shared" si="0"/>
        <v>41932.611192129625</v>
      </c>
      <c r="T49" s="14">
        <f t="shared" si="1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P50" s="5">
        <f t="shared" si="2"/>
        <v>56</v>
      </c>
      <c r="Q50" t="s">
        <v>8310</v>
      </c>
      <c r="R50" t="s">
        <v>8311</v>
      </c>
      <c r="S50" s="16">
        <f t="shared" si="0"/>
        <v>42033.308564814812</v>
      </c>
      <c r="T50" s="14">
        <f t="shared" si="1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P51" s="5">
        <f t="shared" si="2"/>
        <v>137</v>
      </c>
      <c r="Q51" t="s">
        <v>8310</v>
      </c>
      <c r="R51" t="s">
        <v>8311</v>
      </c>
      <c r="S51" s="16">
        <f t="shared" si="0"/>
        <v>42270.968113425923</v>
      </c>
      <c r="T51" s="14">
        <f t="shared" si="1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P52" s="5">
        <f t="shared" si="2"/>
        <v>27</v>
      </c>
      <c r="Q52" t="s">
        <v>8310</v>
      </c>
      <c r="R52" t="s">
        <v>8311</v>
      </c>
      <c r="S52" s="16">
        <f t="shared" si="0"/>
        <v>41995.544652777775</v>
      </c>
      <c r="T52" s="14">
        <f t="shared" si="1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P53" s="5">
        <f t="shared" si="2"/>
        <v>118</v>
      </c>
      <c r="Q53" t="s">
        <v>8310</v>
      </c>
      <c r="R53" t="s">
        <v>8311</v>
      </c>
      <c r="S53" s="16">
        <f t="shared" si="0"/>
        <v>42196.72033564814</v>
      </c>
      <c r="T53" s="14">
        <f t="shared" si="1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P54" s="5">
        <f t="shared" si="2"/>
        <v>223</v>
      </c>
      <c r="Q54" t="s">
        <v>8310</v>
      </c>
      <c r="R54" t="s">
        <v>8311</v>
      </c>
      <c r="S54" s="16">
        <f t="shared" si="0"/>
        <v>41807.493587962963</v>
      </c>
      <c r="T54" s="14">
        <f t="shared" si="1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P55" s="5">
        <f t="shared" si="2"/>
        <v>28</v>
      </c>
      <c r="Q55" t="s">
        <v>8310</v>
      </c>
      <c r="R55" t="s">
        <v>8311</v>
      </c>
      <c r="S55" s="16">
        <f t="shared" si="0"/>
        <v>41719.340798611105</v>
      </c>
      <c r="T55" s="14">
        <f t="shared" si="1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P56" s="5">
        <f t="shared" si="2"/>
        <v>194</v>
      </c>
      <c r="Q56" t="s">
        <v>8310</v>
      </c>
      <c r="R56" t="s">
        <v>8311</v>
      </c>
      <c r="S56" s="16">
        <f t="shared" si="0"/>
        <v>42333.504872685182</v>
      </c>
      <c r="T56" s="14">
        <f t="shared" si="1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P57" s="5">
        <f t="shared" si="2"/>
        <v>128</v>
      </c>
      <c r="Q57" t="s">
        <v>8310</v>
      </c>
      <c r="R57" t="s">
        <v>8311</v>
      </c>
      <c r="S57" s="16">
        <f t="shared" si="0"/>
        <v>42496.760601851849</v>
      </c>
      <c r="T57" s="14">
        <f t="shared" si="1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P58" s="5">
        <f t="shared" si="2"/>
        <v>49</v>
      </c>
      <c r="Q58" t="s">
        <v>8310</v>
      </c>
      <c r="R58" t="s">
        <v>8311</v>
      </c>
      <c r="S58" s="16">
        <f t="shared" si="0"/>
        <v>42149.340555555558</v>
      </c>
      <c r="T58" s="14">
        <f t="shared" si="1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P59" s="5">
        <f t="shared" si="2"/>
        <v>221</v>
      </c>
      <c r="Q59" t="s">
        <v>8310</v>
      </c>
      <c r="R59" t="s">
        <v>8311</v>
      </c>
      <c r="S59" s="16">
        <f t="shared" si="0"/>
        <v>42089.624560185184</v>
      </c>
      <c r="T59" s="14">
        <f t="shared" si="1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P60" s="5">
        <f t="shared" si="2"/>
        <v>137</v>
      </c>
      <c r="Q60" t="s">
        <v>8310</v>
      </c>
      <c r="R60" t="s">
        <v>8311</v>
      </c>
      <c r="S60" s="16">
        <f t="shared" si="0"/>
        <v>41932.536712962959</v>
      </c>
      <c r="T60" s="14">
        <f t="shared" si="1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P61" s="5">
        <f t="shared" si="2"/>
        <v>606</v>
      </c>
      <c r="Q61" t="s">
        <v>8310</v>
      </c>
      <c r="R61" t="s">
        <v>8311</v>
      </c>
      <c r="S61" s="16">
        <f t="shared" si="0"/>
        <v>42230.027499999997</v>
      </c>
      <c r="T61" s="14">
        <f t="shared" si="1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P62" s="5">
        <f t="shared" si="2"/>
        <v>43</v>
      </c>
      <c r="Q62" t="s">
        <v>8310</v>
      </c>
      <c r="R62" t="s">
        <v>8312</v>
      </c>
      <c r="S62" s="16">
        <f t="shared" si="0"/>
        <v>41701.693483796298</v>
      </c>
      <c r="T62" s="14">
        <f t="shared" si="1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P63" s="5">
        <f t="shared" si="2"/>
        <v>322</v>
      </c>
      <c r="Q63" t="s">
        <v>8310</v>
      </c>
      <c r="R63" t="s">
        <v>8312</v>
      </c>
      <c r="S63" s="16">
        <f t="shared" si="0"/>
        <v>41409.605983796289</v>
      </c>
      <c r="T63" s="14">
        <f t="shared" si="1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P64" s="5">
        <f t="shared" si="2"/>
        <v>96</v>
      </c>
      <c r="Q64" t="s">
        <v>8310</v>
      </c>
      <c r="R64" t="s">
        <v>8312</v>
      </c>
      <c r="S64" s="16">
        <f t="shared" si="0"/>
        <v>41311.591180555552</v>
      </c>
      <c r="T64" s="14">
        <f t="shared" si="1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P65" s="5">
        <f t="shared" si="2"/>
        <v>35</v>
      </c>
      <c r="Q65" t="s">
        <v>8310</v>
      </c>
      <c r="R65" t="s">
        <v>8312</v>
      </c>
      <c r="S65" s="16">
        <f t="shared" si="0"/>
        <v>41612.703854166662</v>
      </c>
      <c r="T65" s="14">
        <f t="shared" si="1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P66" s="5">
        <f t="shared" si="2"/>
        <v>86</v>
      </c>
      <c r="Q66" t="s">
        <v>8310</v>
      </c>
      <c r="R66" t="s">
        <v>8312</v>
      </c>
      <c r="S66" s="16">
        <f t="shared" si="0"/>
        <v>41432.809965277775</v>
      </c>
      <c r="T66" s="14">
        <f t="shared" si="1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P67" s="5">
        <f t="shared" si="2"/>
        <v>132</v>
      </c>
      <c r="Q67" t="s">
        <v>8310</v>
      </c>
      <c r="R67" t="s">
        <v>8312</v>
      </c>
      <c r="S67" s="16">
        <f t="shared" ref="S67:S130" si="3">(J67/86400)+25569+(-5/24)</f>
        <v>41835.612893518519</v>
      </c>
      <c r="T67" s="14">
        <f t="shared" ref="T67:T130" si="4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P68" s="5">
        <f t="shared" ref="P68:P131" si="5">QUOTIENT(E68,L68)</f>
        <v>91</v>
      </c>
      <c r="Q68" t="s">
        <v>8310</v>
      </c>
      <c r="R68" t="s">
        <v>8312</v>
      </c>
      <c r="S68" s="16">
        <f t="shared" si="3"/>
        <v>42539.641435185178</v>
      </c>
      <c r="T68" s="14">
        <f t="shared" si="4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P69" s="5">
        <f t="shared" si="5"/>
        <v>116</v>
      </c>
      <c r="Q69" t="s">
        <v>8310</v>
      </c>
      <c r="R69" t="s">
        <v>8312</v>
      </c>
      <c r="S69" s="16">
        <f t="shared" si="3"/>
        <v>41075.375046296293</v>
      </c>
      <c r="T69" s="14">
        <f t="shared" si="4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P70" s="5">
        <f t="shared" si="5"/>
        <v>21</v>
      </c>
      <c r="Q70" t="s">
        <v>8310</v>
      </c>
      <c r="R70" t="s">
        <v>8312</v>
      </c>
      <c r="S70" s="16">
        <f t="shared" si="3"/>
        <v>41663.36100694444</v>
      </c>
      <c r="T70" s="14">
        <f t="shared" si="4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P71" s="5">
        <f t="shared" si="5"/>
        <v>62</v>
      </c>
      <c r="Q71" t="s">
        <v>8310</v>
      </c>
      <c r="R71" t="s">
        <v>8312</v>
      </c>
      <c r="S71" s="16">
        <f t="shared" si="3"/>
        <v>40785.979456018518</v>
      </c>
      <c r="T71" s="14">
        <f t="shared" si="4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P72" s="5">
        <f t="shared" si="5"/>
        <v>37</v>
      </c>
      <c r="Q72" t="s">
        <v>8310</v>
      </c>
      <c r="R72" t="s">
        <v>8312</v>
      </c>
      <c r="S72" s="16">
        <f t="shared" si="3"/>
        <v>40730.688020833331</v>
      </c>
      <c r="T72" s="14">
        <f t="shared" si="4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P73" s="5">
        <f t="shared" si="5"/>
        <v>69</v>
      </c>
      <c r="Q73" t="s">
        <v>8310</v>
      </c>
      <c r="R73" t="s">
        <v>8312</v>
      </c>
      <c r="S73" s="16">
        <f t="shared" si="3"/>
        <v>40997.063159722216</v>
      </c>
      <c r="T73" s="14">
        <f t="shared" si="4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P74" s="5">
        <f t="shared" si="5"/>
        <v>58</v>
      </c>
      <c r="Q74" t="s">
        <v>8310</v>
      </c>
      <c r="R74" t="s">
        <v>8312</v>
      </c>
      <c r="S74" s="16">
        <f t="shared" si="3"/>
        <v>41207.801863425928</v>
      </c>
      <c r="T74" s="14">
        <f t="shared" si="4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P75" s="5">
        <f t="shared" si="5"/>
        <v>50</v>
      </c>
      <c r="Q75" t="s">
        <v>8310</v>
      </c>
      <c r="R75" t="s">
        <v>8312</v>
      </c>
      <c r="S75" s="16">
        <f t="shared" si="3"/>
        <v>40587.548425925925</v>
      </c>
      <c r="T75" s="14">
        <f t="shared" si="4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P76" s="5">
        <f t="shared" si="5"/>
        <v>19</v>
      </c>
      <c r="Q76" t="s">
        <v>8310</v>
      </c>
      <c r="R76" t="s">
        <v>8312</v>
      </c>
      <c r="S76" s="16">
        <f t="shared" si="3"/>
        <v>42360.278877314813</v>
      </c>
      <c r="T76" s="14">
        <f t="shared" si="4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P77" s="5">
        <f t="shared" si="5"/>
        <v>85</v>
      </c>
      <c r="Q77" t="s">
        <v>8310</v>
      </c>
      <c r="R77" t="s">
        <v>8312</v>
      </c>
      <c r="S77" s="16">
        <f t="shared" si="3"/>
        <v>41357.000833333332</v>
      </c>
      <c r="T77" s="14">
        <f t="shared" si="4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P78" s="5">
        <f t="shared" si="5"/>
        <v>30</v>
      </c>
      <c r="Q78" t="s">
        <v>8310</v>
      </c>
      <c r="R78" t="s">
        <v>8312</v>
      </c>
      <c r="S78" s="16">
        <f t="shared" si="3"/>
        <v>40844.483310185184</v>
      </c>
      <c r="T78" s="14">
        <f t="shared" si="4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P79" s="5">
        <f t="shared" si="5"/>
        <v>60</v>
      </c>
      <c r="Q79" t="s">
        <v>8310</v>
      </c>
      <c r="R79" t="s">
        <v>8312</v>
      </c>
      <c r="S79" s="16">
        <f t="shared" si="3"/>
        <v>40996.936539351846</v>
      </c>
      <c r="T79" s="14">
        <f t="shared" si="4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P80" s="5">
        <f t="shared" si="5"/>
        <v>38</v>
      </c>
      <c r="Q80" t="s">
        <v>8310</v>
      </c>
      <c r="R80" t="s">
        <v>8312</v>
      </c>
      <c r="S80" s="16">
        <f t="shared" si="3"/>
        <v>42604.522233796299</v>
      </c>
      <c r="T80" s="14">
        <f t="shared" si="4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P81" s="5">
        <f t="shared" si="5"/>
        <v>40</v>
      </c>
      <c r="Q81" t="s">
        <v>8310</v>
      </c>
      <c r="R81" t="s">
        <v>8312</v>
      </c>
      <c r="S81" s="16">
        <f t="shared" si="3"/>
        <v>41724.568206018514</v>
      </c>
      <c r="T81" s="14">
        <f t="shared" si="4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P82" s="5">
        <f t="shared" si="5"/>
        <v>273</v>
      </c>
      <c r="Q82" t="s">
        <v>8310</v>
      </c>
      <c r="R82" t="s">
        <v>8312</v>
      </c>
      <c r="S82" s="16">
        <f t="shared" si="3"/>
        <v>41582.875648148147</v>
      </c>
      <c r="T82" s="14">
        <f t="shared" si="4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P83" s="5">
        <f t="shared" si="5"/>
        <v>53</v>
      </c>
      <c r="Q83" t="s">
        <v>8310</v>
      </c>
      <c r="R83" t="s">
        <v>8312</v>
      </c>
      <c r="S83" s="16">
        <f t="shared" si="3"/>
        <v>41099.950543981475</v>
      </c>
      <c r="T83" s="14">
        <f t="shared" si="4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P84" s="5">
        <f t="shared" si="5"/>
        <v>40</v>
      </c>
      <c r="Q84" t="s">
        <v>8310</v>
      </c>
      <c r="R84" t="s">
        <v>8312</v>
      </c>
      <c r="S84" s="16">
        <f t="shared" si="3"/>
        <v>40795.611817129626</v>
      </c>
      <c r="T84" s="14">
        <f t="shared" si="4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P85" s="5">
        <f t="shared" si="5"/>
        <v>15</v>
      </c>
      <c r="Q85" t="s">
        <v>8310</v>
      </c>
      <c r="R85" t="s">
        <v>8312</v>
      </c>
      <c r="S85" s="16">
        <f t="shared" si="3"/>
        <v>42042.407280092586</v>
      </c>
      <c r="T85" s="14">
        <f t="shared" si="4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P86" s="5">
        <f t="shared" si="5"/>
        <v>71</v>
      </c>
      <c r="Q86" t="s">
        <v>8310</v>
      </c>
      <c r="R86" t="s">
        <v>8312</v>
      </c>
      <c r="S86" s="16">
        <f t="shared" si="3"/>
        <v>40648.54960648148</v>
      </c>
      <c r="T86" s="14">
        <f t="shared" si="4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P87" s="5">
        <f t="shared" si="5"/>
        <v>71</v>
      </c>
      <c r="Q87" t="s">
        <v>8310</v>
      </c>
      <c r="R87" t="s">
        <v>8312</v>
      </c>
      <c r="S87" s="16">
        <f t="shared" si="3"/>
        <v>40778.917094907403</v>
      </c>
      <c r="T87" s="14">
        <f t="shared" si="4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P88" s="5">
        <f t="shared" si="5"/>
        <v>375</v>
      </c>
      <c r="Q88" t="s">
        <v>8310</v>
      </c>
      <c r="R88" t="s">
        <v>8312</v>
      </c>
      <c r="S88" s="16">
        <f t="shared" si="3"/>
        <v>42291.347743055558</v>
      </c>
      <c r="T88" s="14">
        <f t="shared" si="4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P89" s="5">
        <f t="shared" si="5"/>
        <v>104</v>
      </c>
      <c r="Q89" t="s">
        <v>8310</v>
      </c>
      <c r="R89" t="s">
        <v>8312</v>
      </c>
      <c r="S89" s="16">
        <f t="shared" si="3"/>
        <v>40322.331053240741</v>
      </c>
      <c r="T89" s="14">
        <f t="shared" si="4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P90" s="5">
        <f t="shared" si="5"/>
        <v>60</v>
      </c>
      <c r="Q90" t="s">
        <v>8310</v>
      </c>
      <c r="R90" t="s">
        <v>8312</v>
      </c>
      <c r="S90" s="16">
        <f t="shared" si="3"/>
        <v>41786.450590277775</v>
      </c>
      <c r="T90" s="14">
        <f t="shared" si="4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P91" s="5">
        <f t="shared" si="5"/>
        <v>123</v>
      </c>
      <c r="Q91" t="s">
        <v>8310</v>
      </c>
      <c r="R91" t="s">
        <v>8312</v>
      </c>
      <c r="S91" s="16">
        <f t="shared" si="3"/>
        <v>41402.543888888882</v>
      </c>
      <c r="T91" s="14">
        <f t="shared" si="4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P92" s="5">
        <f t="shared" si="5"/>
        <v>31</v>
      </c>
      <c r="Q92" t="s">
        <v>8310</v>
      </c>
      <c r="R92" t="s">
        <v>8312</v>
      </c>
      <c r="S92" s="16">
        <f t="shared" si="3"/>
        <v>40706.089108796295</v>
      </c>
      <c r="T92" s="14">
        <f t="shared" si="4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P93" s="5">
        <f t="shared" si="5"/>
        <v>78</v>
      </c>
      <c r="Q93" t="s">
        <v>8310</v>
      </c>
      <c r="R93" t="s">
        <v>8312</v>
      </c>
      <c r="S93" s="16">
        <f t="shared" si="3"/>
        <v>40619.194027777776</v>
      </c>
      <c r="T93" s="14">
        <f t="shared" si="4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P94" s="5">
        <f t="shared" si="5"/>
        <v>122</v>
      </c>
      <c r="Q94" t="s">
        <v>8310</v>
      </c>
      <c r="R94" t="s">
        <v>8312</v>
      </c>
      <c r="S94" s="16">
        <f t="shared" si="3"/>
        <v>42720.990543981483</v>
      </c>
      <c r="T94" s="14">
        <f t="shared" si="4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P95" s="5">
        <f t="shared" si="5"/>
        <v>73</v>
      </c>
      <c r="Q95" t="s">
        <v>8310</v>
      </c>
      <c r="R95" t="s">
        <v>8312</v>
      </c>
      <c r="S95" s="16">
        <f t="shared" si="3"/>
        <v>41065.649733796294</v>
      </c>
      <c r="T95" s="14">
        <f t="shared" si="4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P96" s="5">
        <f t="shared" si="5"/>
        <v>21</v>
      </c>
      <c r="Q96" t="s">
        <v>8310</v>
      </c>
      <c r="R96" t="s">
        <v>8312</v>
      </c>
      <c r="S96" s="16">
        <f t="shared" si="3"/>
        <v>41716.509513888886</v>
      </c>
      <c r="T96" s="14">
        <f t="shared" si="4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P97" s="5">
        <f t="shared" si="5"/>
        <v>21</v>
      </c>
      <c r="Q97" t="s">
        <v>8310</v>
      </c>
      <c r="R97" t="s">
        <v>8312</v>
      </c>
      <c r="S97" s="16">
        <f t="shared" si="3"/>
        <v>40934.796770833331</v>
      </c>
      <c r="T97" s="14">
        <f t="shared" si="4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P98" s="5">
        <f t="shared" si="5"/>
        <v>50</v>
      </c>
      <c r="Q98" t="s">
        <v>8310</v>
      </c>
      <c r="R98" t="s">
        <v>8312</v>
      </c>
      <c r="S98" s="16">
        <f t="shared" si="3"/>
        <v>40324.45417824074</v>
      </c>
      <c r="T98" s="14">
        <f t="shared" si="4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P99" s="5">
        <f t="shared" si="5"/>
        <v>53</v>
      </c>
      <c r="Q99" t="s">
        <v>8310</v>
      </c>
      <c r="R99" t="s">
        <v>8312</v>
      </c>
      <c r="S99" s="16">
        <f t="shared" si="3"/>
        <v>40705.926874999997</v>
      </c>
      <c r="T99" s="14">
        <f t="shared" si="4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P100" s="5">
        <f t="shared" si="5"/>
        <v>56</v>
      </c>
      <c r="Q100" t="s">
        <v>8310</v>
      </c>
      <c r="R100" t="s">
        <v>8312</v>
      </c>
      <c r="S100" s="16">
        <f t="shared" si="3"/>
        <v>41214.586504629631</v>
      </c>
      <c r="T100" s="14">
        <f t="shared" si="4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P101" s="5">
        <f t="shared" si="5"/>
        <v>40</v>
      </c>
      <c r="Q101" t="s">
        <v>8310</v>
      </c>
      <c r="R101" t="s">
        <v>8312</v>
      </c>
      <c r="S101" s="16">
        <f t="shared" si="3"/>
        <v>41631.694432870368</v>
      </c>
      <c r="T101" s="14">
        <f t="shared" si="4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P102" s="5">
        <f t="shared" si="5"/>
        <v>192</v>
      </c>
      <c r="Q102" t="s">
        <v>8310</v>
      </c>
      <c r="R102" t="s">
        <v>8312</v>
      </c>
      <c r="S102" s="16">
        <f t="shared" si="3"/>
        <v>41197.544976851852</v>
      </c>
      <c r="T102" s="14">
        <f t="shared" si="4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P103" s="5">
        <f t="shared" si="5"/>
        <v>100</v>
      </c>
      <c r="Q103" t="s">
        <v>8310</v>
      </c>
      <c r="R103" t="s">
        <v>8312</v>
      </c>
      <c r="S103" s="16">
        <f t="shared" si="3"/>
        <v>41274.568402777775</v>
      </c>
      <c r="T103" s="14">
        <f t="shared" si="4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P104" s="5">
        <f t="shared" si="5"/>
        <v>117</v>
      </c>
      <c r="Q104" t="s">
        <v>8310</v>
      </c>
      <c r="R104" t="s">
        <v>8312</v>
      </c>
      <c r="S104" s="16">
        <f t="shared" si="3"/>
        <v>40504.922835648147</v>
      </c>
      <c r="T104" s="14">
        <f t="shared" si="4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P105" s="5">
        <f t="shared" si="5"/>
        <v>27</v>
      </c>
      <c r="Q105" t="s">
        <v>8310</v>
      </c>
      <c r="R105" t="s">
        <v>8312</v>
      </c>
      <c r="S105" s="16">
        <f t="shared" si="3"/>
        <v>41682.597569444442</v>
      </c>
      <c r="T105" s="14">
        <f t="shared" si="4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P106" s="5">
        <f t="shared" si="5"/>
        <v>60</v>
      </c>
      <c r="Q106" t="s">
        <v>8310</v>
      </c>
      <c r="R106" t="s">
        <v>8312</v>
      </c>
      <c r="S106" s="16">
        <f t="shared" si="3"/>
        <v>40612.486874999995</v>
      </c>
      <c r="T106" s="14">
        <f t="shared" si="4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P107" s="5">
        <f t="shared" si="5"/>
        <v>39</v>
      </c>
      <c r="Q107" t="s">
        <v>8310</v>
      </c>
      <c r="R107" t="s">
        <v>8312</v>
      </c>
      <c r="S107" s="16">
        <f t="shared" si="3"/>
        <v>42485.516435185178</v>
      </c>
      <c r="T107" s="14">
        <f t="shared" si="4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P108" s="5">
        <f t="shared" si="5"/>
        <v>186</v>
      </c>
      <c r="Q108" t="s">
        <v>8310</v>
      </c>
      <c r="R108" t="s">
        <v>8312</v>
      </c>
      <c r="S108" s="16">
        <f t="shared" si="3"/>
        <v>40987.568298611106</v>
      </c>
      <c r="T108" s="14">
        <f t="shared" si="4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P109" s="5">
        <f t="shared" si="5"/>
        <v>111</v>
      </c>
      <c r="Q109" t="s">
        <v>8310</v>
      </c>
      <c r="R109" t="s">
        <v>8312</v>
      </c>
      <c r="S109" s="16">
        <f t="shared" si="3"/>
        <v>40635.774155092593</v>
      </c>
      <c r="T109" s="14">
        <f t="shared" si="4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P110" s="5">
        <f t="shared" si="5"/>
        <v>78</v>
      </c>
      <c r="Q110" t="s">
        <v>8310</v>
      </c>
      <c r="R110" t="s">
        <v>8312</v>
      </c>
      <c r="S110" s="16">
        <f t="shared" si="3"/>
        <v>41365.404745370368</v>
      </c>
      <c r="T110" s="14">
        <f t="shared" si="4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P111" s="5">
        <f t="shared" si="5"/>
        <v>46</v>
      </c>
      <c r="Q111" t="s">
        <v>8310</v>
      </c>
      <c r="R111" t="s">
        <v>8312</v>
      </c>
      <c r="S111" s="16">
        <f t="shared" si="3"/>
        <v>40569.817476851851</v>
      </c>
      <c r="T111" s="14">
        <f t="shared" si="4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P112" s="5">
        <f t="shared" si="5"/>
        <v>65</v>
      </c>
      <c r="Q112" t="s">
        <v>8310</v>
      </c>
      <c r="R112" t="s">
        <v>8312</v>
      </c>
      <c r="S112" s="16">
        <f t="shared" si="3"/>
        <v>41557.741354166668</v>
      </c>
      <c r="T112" s="14">
        <f t="shared" si="4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P113" s="5">
        <f t="shared" si="5"/>
        <v>102</v>
      </c>
      <c r="Q113" t="s">
        <v>8310</v>
      </c>
      <c r="R113" t="s">
        <v>8312</v>
      </c>
      <c r="S113" s="16">
        <f t="shared" si="3"/>
        <v>42125.124849537031</v>
      </c>
      <c r="T113" s="14">
        <f t="shared" si="4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P114" s="5">
        <f t="shared" si="5"/>
        <v>64</v>
      </c>
      <c r="Q114" t="s">
        <v>8310</v>
      </c>
      <c r="R114" t="s">
        <v>8312</v>
      </c>
      <c r="S114" s="16">
        <f t="shared" si="3"/>
        <v>41717.834699074076</v>
      </c>
      <c r="T114" s="14">
        <f t="shared" si="4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P115" s="5">
        <f t="shared" si="5"/>
        <v>90</v>
      </c>
      <c r="Q115" t="s">
        <v>8310</v>
      </c>
      <c r="R115" t="s">
        <v>8312</v>
      </c>
      <c r="S115" s="16">
        <f t="shared" si="3"/>
        <v>40753.550092592588</v>
      </c>
      <c r="T115" s="14">
        <f t="shared" si="4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P116" s="5">
        <f t="shared" si="5"/>
        <v>88</v>
      </c>
      <c r="Q116" t="s">
        <v>8310</v>
      </c>
      <c r="R116" t="s">
        <v>8312</v>
      </c>
      <c r="S116" s="16">
        <f t="shared" si="3"/>
        <v>40861.065833333334</v>
      </c>
      <c r="T116" s="14">
        <f t="shared" si="4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P117" s="5">
        <f t="shared" si="5"/>
        <v>28</v>
      </c>
      <c r="Q117" t="s">
        <v>8310</v>
      </c>
      <c r="R117" t="s">
        <v>8312</v>
      </c>
      <c r="S117" s="16">
        <f t="shared" si="3"/>
        <v>40918.530601851853</v>
      </c>
      <c r="T117" s="14">
        <f t="shared" si="4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P118" s="5">
        <f t="shared" si="5"/>
        <v>69</v>
      </c>
      <c r="Q118" t="s">
        <v>8310</v>
      </c>
      <c r="R118" t="s">
        <v>8312</v>
      </c>
      <c r="S118" s="16">
        <f t="shared" si="3"/>
        <v>40595.288831018515</v>
      </c>
      <c r="T118" s="14">
        <f t="shared" si="4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P119" s="5">
        <f t="shared" si="5"/>
        <v>167</v>
      </c>
      <c r="Q119" t="s">
        <v>8310</v>
      </c>
      <c r="R119" t="s">
        <v>8312</v>
      </c>
      <c r="S119" s="16">
        <f t="shared" si="3"/>
        <v>40248.626666666663</v>
      </c>
      <c r="T119" s="14">
        <f t="shared" si="4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P120" s="5">
        <f t="shared" si="5"/>
        <v>144</v>
      </c>
      <c r="Q120" t="s">
        <v>8310</v>
      </c>
      <c r="R120" t="s">
        <v>8312</v>
      </c>
      <c r="S120" s="16">
        <f t="shared" si="3"/>
        <v>40722.845324074071</v>
      </c>
      <c r="T120" s="14">
        <f t="shared" si="4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P121" s="5">
        <f t="shared" si="5"/>
        <v>91</v>
      </c>
      <c r="Q121" t="s">
        <v>8310</v>
      </c>
      <c r="R121" t="s">
        <v>8312</v>
      </c>
      <c r="S121" s="16">
        <f t="shared" si="3"/>
        <v>40738.860949074071</v>
      </c>
      <c r="T121" s="14">
        <f t="shared" si="4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P122" s="5">
        <f t="shared" si="5"/>
        <v>10</v>
      </c>
      <c r="Q122" t="s">
        <v>8310</v>
      </c>
      <c r="R122" t="s">
        <v>8313</v>
      </c>
      <c r="S122" s="16">
        <f t="shared" si="3"/>
        <v>42615.841516203705</v>
      </c>
      <c r="T122" s="14">
        <f t="shared" si="4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P123" s="5">
        <f t="shared" si="5"/>
        <v>1</v>
      </c>
      <c r="Q123" t="s">
        <v>8310</v>
      </c>
      <c r="R123" t="s">
        <v>8313</v>
      </c>
      <c r="S123" s="16">
        <f t="shared" si="3"/>
        <v>42096.496643518512</v>
      </c>
      <c r="T123" s="14">
        <f t="shared" si="4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P124" s="5" t="e">
        <f t="shared" si="5"/>
        <v>#DIV/0!</v>
      </c>
      <c r="Q124" t="s">
        <v>8310</v>
      </c>
      <c r="R124" t="s">
        <v>8313</v>
      </c>
      <c r="S124" s="16">
        <f t="shared" si="3"/>
        <v>42593.223460648143</v>
      </c>
      <c r="T124" s="14">
        <f t="shared" si="4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P125" s="5">
        <f t="shared" si="5"/>
        <v>25</v>
      </c>
      <c r="Q125" t="s">
        <v>8310</v>
      </c>
      <c r="R125" t="s">
        <v>8313</v>
      </c>
      <c r="S125" s="16">
        <f t="shared" si="3"/>
        <v>41904.573657407404</v>
      </c>
      <c r="T125" s="14">
        <f t="shared" si="4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P126" s="5" t="e">
        <f t="shared" si="5"/>
        <v>#DIV/0!</v>
      </c>
      <c r="Q126" t="s">
        <v>8310</v>
      </c>
      <c r="R126" t="s">
        <v>8313</v>
      </c>
      <c r="S126" s="16">
        <f t="shared" si="3"/>
        <v>42114.720393518517</v>
      </c>
      <c r="T126" s="14">
        <f t="shared" si="4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P127" s="5">
        <f t="shared" si="5"/>
        <v>11</v>
      </c>
      <c r="Q127" t="s">
        <v>8310</v>
      </c>
      <c r="R127" t="s">
        <v>8313</v>
      </c>
      <c r="S127" s="16">
        <f t="shared" si="3"/>
        <v>42709.78564814815</v>
      </c>
      <c r="T127" s="14">
        <f t="shared" si="4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P128" s="5">
        <f t="shared" si="5"/>
        <v>106</v>
      </c>
      <c r="Q128" t="s">
        <v>8310</v>
      </c>
      <c r="R128" t="s">
        <v>8313</v>
      </c>
      <c r="S128" s="16">
        <f t="shared" si="3"/>
        <v>42135.381215277775</v>
      </c>
      <c r="T128" s="14">
        <f t="shared" si="4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P129" s="5">
        <f t="shared" si="5"/>
        <v>47</v>
      </c>
      <c r="Q129" t="s">
        <v>8310</v>
      </c>
      <c r="R129" t="s">
        <v>8313</v>
      </c>
      <c r="S129" s="16">
        <f t="shared" si="3"/>
        <v>42067.415983796294</v>
      </c>
      <c r="T129" s="14">
        <f t="shared" si="4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P130" s="5">
        <f t="shared" si="5"/>
        <v>311</v>
      </c>
      <c r="Q130" t="s">
        <v>8310</v>
      </c>
      <c r="R130" t="s">
        <v>8313</v>
      </c>
      <c r="S130" s="16">
        <f t="shared" si="3"/>
        <v>42628.019594907404</v>
      </c>
      <c r="T130" s="14">
        <f t="shared" si="4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P131" s="5" t="e">
        <f t="shared" si="5"/>
        <v>#DIV/0!</v>
      </c>
      <c r="Q131" t="s">
        <v>8310</v>
      </c>
      <c r="R131" t="s">
        <v>8313</v>
      </c>
      <c r="S131" s="16">
        <f t="shared" ref="S131:S194" si="6">(J131/86400)+25569+(-5/24)</f>
        <v>41882.728969907403</v>
      </c>
      <c r="T131" s="14">
        <f t="shared" ref="T131:T194" si="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P132" s="5" t="e">
        <f t="shared" ref="P132:P195" si="8">QUOTIENT(E132,L132)</f>
        <v>#DIV/0!</v>
      </c>
      <c r="Q132" t="s">
        <v>8310</v>
      </c>
      <c r="R132" t="s">
        <v>8313</v>
      </c>
      <c r="S132" s="16">
        <f t="shared" si="6"/>
        <v>41778.707083333335</v>
      </c>
      <c r="T132" s="14">
        <f t="shared" si="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P133" s="5" t="e">
        <f t="shared" si="8"/>
        <v>#DIV/0!</v>
      </c>
      <c r="Q133" t="s">
        <v>8310</v>
      </c>
      <c r="R133" t="s">
        <v>8313</v>
      </c>
      <c r="S133" s="16">
        <f t="shared" si="6"/>
        <v>42541.629178240742</v>
      </c>
      <c r="T133" s="14">
        <f t="shared" si="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P134" s="5">
        <f t="shared" si="8"/>
        <v>94</v>
      </c>
      <c r="Q134" t="s">
        <v>8310</v>
      </c>
      <c r="R134" t="s">
        <v>8313</v>
      </c>
      <c r="S134" s="16">
        <f t="shared" si="6"/>
        <v>41905.60424768518</v>
      </c>
      <c r="T134" s="14">
        <f t="shared" si="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P135" s="5" t="e">
        <f t="shared" si="8"/>
        <v>#DIV/0!</v>
      </c>
      <c r="Q135" t="s">
        <v>8310</v>
      </c>
      <c r="R135" t="s">
        <v>8313</v>
      </c>
      <c r="S135" s="16">
        <f t="shared" si="6"/>
        <v>42491.599351851844</v>
      </c>
      <c r="T135" s="14">
        <f t="shared" si="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P136" s="5" t="e">
        <f t="shared" si="8"/>
        <v>#DIV/0!</v>
      </c>
      <c r="Q136" t="s">
        <v>8310</v>
      </c>
      <c r="R136" t="s">
        <v>8313</v>
      </c>
      <c r="S136" s="16">
        <f t="shared" si="6"/>
        <v>42221.701597222222</v>
      </c>
      <c r="T136" s="14">
        <f t="shared" si="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P137" s="5">
        <f t="shared" si="8"/>
        <v>80</v>
      </c>
      <c r="Q137" t="s">
        <v>8310</v>
      </c>
      <c r="R137" t="s">
        <v>8313</v>
      </c>
      <c r="S137" s="16">
        <f t="shared" si="6"/>
        <v>41788.173576388886</v>
      </c>
      <c r="T137" s="14">
        <f t="shared" si="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P138" s="5" t="e">
        <f t="shared" si="8"/>
        <v>#DIV/0!</v>
      </c>
      <c r="Q138" t="s">
        <v>8310</v>
      </c>
      <c r="R138" t="s">
        <v>8313</v>
      </c>
      <c r="S138" s="16">
        <f t="shared" si="6"/>
        <v>42096.201782407406</v>
      </c>
      <c r="T138" s="14">
        <f t="shared" si="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P139" s="5" t="e">
        <f t="shared" si="8"/>
        <v>#DIV/0!</v>
      </c>
      <c r="Q139" t="s">
        <v>8310</v>
      </c>
      <c r="R139" t="s">
        <v>8313</v>
      </c>
      <c r="S139" s="16">
        <f t="shared" si="6"/>
        <v>42239.365659722222</v>
      </c>
      <c r="T139" s="14">
        <f t="shared" si="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P140" s="5">
        <f t="shared" si="8"/>
        <v>81</v>
      </c>
      <c r="Q140" t="s">
        <v>8310</v>
      </c>
      <c r="R140" t="s">
        <v>8313</v>
      </c>
      <c r="S140" s="16">
        <f t="shared" si="6"/>
        <v>42186.049085648141</v>
      </c>
      <c r="T140" s="14">
        <f t="shared" si="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P141" s="5">
        <f t="shared" si="8"/>
        <v>500</v>
      </c>
      <c r="Q141" t="s">
        <v>8310</v>
      </c>
      <c r="R141" t="s">
        <v>8313</v>
      </c>
      <c r="S141" s="16">
        <f t="shared" si="6"/>
        <v>42187.712638888886</v>
      </c>
      <c r="T141" s="14">
        <f t="shared" si="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P142" s="5" t="e">
        <f t="shared" si="8"/>
        <v>#DIV/0!</v>
      </c>
      <c r="Q142" t="s">
        <v>8310</v>
      </c>
      <c r="R142" t="s">
        <v>8313</v>
      </c>
      <c r="S142" s="16">
        <f t="shared" si="6"/>
        <v>42052.989953703705</v>
      </c>
      <c r="T142" s="14">
        <f t="shared" si="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P143" s="5">
        <f t="shared" si="8"/>
        <v>46</v>
      </c>
      <c r="Q143" t="s">
        <v>8310</v>
      </c>
      <c r="R143" t="s">
        <v>8313</v>
      </c>
      <c r="S143" s="16">
        <f t="shared" si="6"/>
        <v>42109.944710648146</v>
      </c>
      <c r="T143" s="14">
        <f t="shared" si="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P144" s="5">
        <f t="shared" si="8"/>
        <v>10</v>
      </c>
      <c r="Q144" t="s">
        <v>8310</v>
      </c>
      <c r="R144" t="s">
        <v>8313</v>
      </c>
      <c r="S144" s="16">
        <f t="shared" si="6"/>
        <v>41938.684930555552</v>
      </c>
      <c r="T144" s="14">
        <f t="shared" si="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P145" s="5" t="e">
        <f t="shared" si="8"/>
        <v>#DIV/0!</v>
      </c>
      <c r="Q145" t="s">
        <v>8310</v>
      </c>
      <c r="R145" t="s">
        <v>8313</v>
      </c>
      <c r="S145" s="16">
        <f t="shared" si="6"/>
        <v>42558.855810185181</v>
      </c>
      <c r="T145" s="14">
        <f t="shared" si="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P146" s="5">
        <f t="shared" si="8"/>
        <v>55</v>
      </c>
      <c r="Q146" t="s">
        <v>8310</v>
      </c>
      <c r="R146" t="s">
        <v>8313</v>
      </c>
      <c r="S146" s="16">
        <f t="shared" si="6"/>
        <v>42047.554074074076</v>
      </c>
      <c r="T146" s="14">
        <f t="shared" si="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P147" s="5">
        <f t="shared" si="8"/>
        <v>37</v>
      </c>
      <c r="Q147" t="s">
        <v>8310</v>
      </c>
      <c r="R147" t="s">
        <v>8313</v>
      </c>
      <c r="S147" s="16">
        <f t="shared" si="6"/>
        <v>42200.333935185183</v>
      </c>
      <c r="T147" s="14">
        <f t="shared" si="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P148" s="5">
        <f t="shared" si="8"/>
        <v>38</v>
      </c>
      <c r="Q148" t="s">
        <v>8310</v>
      </c>
      <c r="R148" t="s">
        <v>8313</v>
      </c>
      <c r="S148" s="16">
        <f t="shared" si="6"/>
        <v>42692.807847222219</v>
      </c>
      <c r="T148" s="14">
        <f t="shared" si="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P149" s="5" t="e">
        <f t="shared" si="8"/>
        <v>#DIV/0!</v>
      </c>
      <c r="Q149" t="s">
        <v>8310</v>
      </c>
      <c r="R149" t="s">
        <v>8313</v>
      </c>
      <c r="S149" s="16">
        <f t="shared" si="6"/>
        <v>41969.559490740743</v>
      </c>
      <c r="T149" s="14">
        <f t="shared" si="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P150" s="5">
        <f t="shared" si="8"/>
        <v>20</v>
      </c>
      <c r="Q150" t="s">
        <v>8310</v>
      </c>
      <c r="R150" t="s">
        <v>8313</v>
      </c>
      <c r="S150" s="16">
        <f t="shared" si="6"/>
        <v>42397.073333333326</v>
      </c>
      <c r="T150" s="14">
        <f t="shared" si="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P151" s="5">
        <f t="shared" si="8"/>
        <v>15</v>
      </c>
      <c r="Q151" t="s">
        <v>8310</v>
      </c>
      <c r="R151" t="s">
        <v>8313</v>
      </c>
      <c r="S151" s="16">
        <f t="shared" si="6"/>
        <v>41967.963773148142</v>
      </c>
      <c r="T151" s="14">
        <f t="shared" si="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P152" s="5">
        <f t="shared" si="8"/>
        <v>449</v>
      </c>
      <c r="Q152" t="s">
        <v>8310</v>
      </c>
      <c r="R152" t="s">
        <v>8313</v>
      </c>
      <c r="S152" s="16">
        <f t="shared" si="6"/>
        <v>42089.95349537037</v>
      </c>
      <c r="T152" s="14">
        <f t="shared" si="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P153" s="5">
        <f t="shared" si="8"/>
        <v>28</v>
      </c>
      <c r="Q153" t="s">
        <v>8310</v>
      </c>
      <c r="R153" t="s">
        <v>8313</v>
      </c>
      <c r="S153" s="16">
        <f t="shared" si="6"/>
        <v>42113.342488425922</v>
      </c>
      <c r="T153" s="14">
        <f t="shared" si="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P154" s="5">
        <f t="shared" si="8"/>
        <v>15</v>
      </c>
      <c r="Q154" t="s">
        <v>8310</v>
      </c>
      <c r="R154" t="s">
        <v>8313</v>
      </c>
      <c r="S154" s="16">
        <f t="shared" si="6"/>
        <v>41874.869212962956</v>
      </c>
      <c r="T154" s="14">
        <f t="shared" si="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P155" s="5">
        <f t="shared" si="8"/>
        <v>35</v>
      </c>
      <c r="Q155" t="s">
        <v>8310</v>
      </c>
      <c r="R155" t="s">
        <v>8313</v>
      </c>
      <c r="S155" s="16">
        <f t="shared" si="6"/>
        <v>41933.377824074072</v>
      </c>
      <c r="T155" s="14">
        <f t="shared" si="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P156" s="5">
        <f t="shared" si="8"/>
        <v>13</v>
      </c>
      <c r="Q156" t="s">
        <v>8310</v>
      </c>
      <c r="R156" t="s">
        <v>8313</v>
      </c>
      <c r="S156" s="16">
        <f t="shared" si="6"/>
        <v>42115.339062499996</v>
      </c>
      <c r="T156" s="14">
        <f t="shared" si="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P157" s="5">
        <f t="shared" si="8"/>
        <v>20</v>
      </c>
      <c r="Q157" t="s">
        <v>8310</v>
      </c>
      <c r="R157" t="s">
        <v>8313</v>
      </c>
      <c r="S157" s="16">
        <f t="shared" si="6"/>
        <v>42168.351099537038</v>
      </c>
      <c r="T157" s="14">
        <f t="shared" si="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P158" s="5">
        <f t="shared" si="8"/>
        <v>119</v>
      </c>
      <c r="Q158" t="s">
        <v>8310</v>
      </c>
      <c r="R158" t="s">
        <v>8313</v>
      </c>
      <c r="S158" s="16">
        <f t="shared" si="6"/>
        <v>41793.916620370372</v>
      </c>
      <c r="T158" s="14">
        <f t="shared" si="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P159" s="5">
        <f t="shared" si="8"/>
        <v>4</v>
      </c>
      <c r="Q159" t="s">
        <v>8310</v>
      </c>
      <c r="R159" t="s">
        <v>8313</v>
      </c>
      <c r="S159" s="16">
        <f t="shared" si="6"/>
        <v>42396.703379629624</v>
      </c>
      <c r="T159" s="14">
        <f t="shared" si="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P160" s="5" t="e">
        <f t="shared" si="8"/>
        <v>#DIV/0!</v>
      </c>
      <c r="Q160" t="s">
        <v>8310</v>
      </c>
      <c r="R160" t="s">
        <v>8313</v>
      </c>
      <c r="S160" s="16">
        <f t="shared" si="6"/>
        <v>41903.868379629625</v>
      </c>
      <c r="T160" s="14">
        <f t="shared" si="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P161" s="5">
        <f t="shared" si="8"/>
        <v>10</v>
      </c>
      <c r="Q161" t="s">
        <v>8310</v>
      </c>
      <c r="R161" t="s">
        <v>8313</v>
      </c>
      <c r="S161" s="16">
        <f t="shared" si="6"/>
        <v>42514.226215277777</v>
      </c>
      <c r="T161" s="14">
        <f t="shared" si="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P162" s="5" t="e">
        <f t="shared" si="8"/>
        <v>#DIV/0!</v>
      </c>
      <c r="Q162" t="s">
        <v>8310</v>
      </c>
      <c r="R162" t="s">
        <v>8314</v>
      </c>
      <c r="S162" s="16">
        <f t="shared" si="6"/>
        <v>42171.70475694444</v>
      </c>
      <c r="T162" s="14">
        <f t="shared" si="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P163" s="5">
        <f t="shared" si="8"/>
        <v>5</v>
      </c>
      <c r="Q163" t="s">
        <v>8310</v>
      </c>
      <c r="R163" t="s">
        <v>8314</v>
      </c>
      <c r="S163" s="16">
        <f t="shared" si="6"/>
        <v>41792.479108796295</v>
      </c>
      <c r="T163" s="14">
        <f t="shared" si="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P164" s="5">
        <f t="shared" si="8"/>
        <v>43</v>
      </c>
      <c r="Q164" t="s">
        <v>8310</v>
      </c>
      <c r="R164" t="s">
        <v>8314</v>
      </c>
      <c r="S164" s="16">
        <f t="shared" si="6"/>
        <v>41834.91847222222</v>
      </c>
      <c r="T164" s="14">
        <f t="shared" si="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P165" s="5" t="e">
        <f t="shared" si="8"/>
        <v>#DIV/0!</v>
      </c>
      <c r="Q165" t="s">
        <v>8310</v>
      </c>
      <c r="R165" t="s">
        <v>8314</v>
      </c>
      <c r="S165" s="16">
        <f t="shared" si="6"/>
        <v>42243.752939814811</v>
      </c>
      <c r="T165" s="14">
        <f t="shared" si="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P166" s="5">
        <f t="shared" si="8"/>
        <v>91</v>
      </c>
      <c r="Q166" t="s">
        <v>8310</v>
      </c>
      <c r="R166" t="s">
        <v>8314</v>
      </c>
      <c r="S166" s="16">
        <f t="shared" si="6"/>
        <v>41841.554409722223</v>
      </c>
      <c r="T166" s="14">
        <f t="shared" si="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P167" s="5" t="e">
        <f t="shared" si="8"/>
        <v>#DIV/0!</v>
      </c>
      <c r="Q167" t="s">
        <v>8310</v>
      </c>
      <c r="R167" t="s">
        <v>8314</v>
      </c>
      <c r="S167" s="16">
        <f t="shared" si="6"/>
        <v>42351.450509259252</v>
      </c>
      <c r="T167" s="14">
        <f t="shared" si="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P168" s="5">
        <f t="shared" si="8"/>
        <v>3000</v>
      </c>
      <c r="Q168" t="s">
        <v>8310</v>
      </c>
      <c r="R168" t="s">
        <v>8314</v>
      </c>
      <c r="S168" s="16">
        <f t="shared" si="6"/>
        <v>42720.867615740739</v>
      </c>
      <c r="T168" s="14">
        <f t="shared" si="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P169" s="5">
        <f t="shared" si="8"/>
        <v>5</v>
      </c>
      <c r="Q169" t="s">
        <v>8310</v>
      </c>
      <c r="R169" t="s">
        <v>8314</v>
      </c>
      <c r="S169" s="16">
        <f t="shared" si="6"/>
        <v>42160.719155092585</v>
      </c>
      <c r="T169" s="14">
        <f t="shared" si="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P170" s="5">
        <f t="shared" si="8"/>
        <v>108</v>
      </c>
      <c r="Q170" t="s">
        <v>8310</v>
      </c>
      <c r="R170" t="s">
        <v>8314</v>
      </c>
      <c r="S170" s="16">
        <f t="shared" si="6"/>
        <v>42052.626967592594</v>
      </c>
      <c r="T170" s="14">
        <f t="shared" si="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P171" s="5">
        <f t="shared" si="8"/>
        <v>56</v>
      </c>
      <c r="Q171" t="s">
        <v>8310</v>
      </c>
      <c r="R171" t="s">
        <v>8314</v>
      </c>
      <c r="S171" s="16">
        <f t="shared" si="6"/>
        <v>41900.296979166662</v>
      </c>
      <c r="T171" s="14">
        <f t="shared" si="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P172" s="5">
        <f t="shared" si="8"/>
        <v>32</v>
      </c>
      <c r="Q172" t="s">
        <v>8310</v>
      </c>
      <c r="R172" t="s">
        <v>8314</v>
      </c>
      <c r="S172" s="16">
        <f t="shared" si="6"/>
        <v>42216.769479166665</v>
      </c>
      <c r="T172" s="14">
        <f t="shared" si="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P173" s="5">
        <f t="shared" si="8"/>
        <v>1</v>
      </c>
      <c r="Q173" t="s">
        <v>8310</v>
      </c>
      <c r="R173" t="s">
        <v>8314</v>
      </c>
      <c r="S173" s="16">
        <f t="shared" si="6"/>
        <v>42533.972384259258</v>
      </c>
      <c r="T173" s="14">
        <f t="shared" si="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P174" s="5" t="e">
        <f t="shared" si="8"/>
        <v>#DIV/0!</v>
      </c>
      <c r="Q174" t="s">
        <v>8310</v>
      </c>
      <c r="R174" t="s">
        <v>8314</v>
      </c>
      <c r="S174" s="16">
        <f t="shared" si="6"/>
        <v>42047.186608796292</v>
      </c>
      <c r="T174" s="14">
        <f t="shared" si="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P175" s="5" t="e">
        <f t="shared" si="8"/>
        <v>#DIV/0!</v>
      </c>
      <c r="Q175" t="s">
        <v>8310</v>
      </c>
      <c r="R175" t="s">
        <v>8314</v>
      </c>
      <c r="S175" s="16">
        <f t="shared" si="6"/>
        <v>42033.364675925921</v>
      </c>
      <c r="T175" s="14">
        <f t="shared" si="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P176" s="5" t="e">
        <f t="shared" si="8"/>
        <v>#DIV/0!</v>
      </c>
      <c r="Q176" t="s">
        <v>8310</v>
      </c>
      <c r="R176" t="s">
        <v>8314</v>
      </c>
      <c r="S176" s="16">
        <f t="shared" si="6"/>
        <v>42072.55064814815</v>
      </c>
      <c r="T176" s="14">
        <f t="shared" si="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P177" s="5">
        <f t="shared" si="8"/>
        <v>49</v>
      </c>
      <c r="Q177" t="s">
        <v>8310</v>
      </c>
      <c r="R177" t="s">
        <v>8314</v>
      </c>
      <c r="S177" s="16">
        <f t="shared" si="6"/>
        <v>41855.569571759253</v>
      </c>
      <c r="T177" s="14">
        <f t="shared" si="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P178" s="5" t="e">
        <f t="shared" si="8"/>
        <v>#DIV/0!</v>
      </c>
      <c r="Q178" t="s">
        <v>8310</v>
      </c>
      <c r="R178" t="s">
        <v>8314</v>
      </c>
      <c r="S178" s="16">
        <f t="shared" si="6"/>
        <v>42191.615729166668</v>
      </c>
      <c r="T178" s="14">
        <f t="shared" si="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P179" s="5">
        <f t="shared" si="8"/>
        <v>25</v>
      </c>
      <c r="Q179" t="s">
        <v>8310</v>
      </c>
      <c r="R179" t="s">
        <v>8314</v>
      </c>
      <c r="S179" s="16">
        <f t="shared" si="6"/>
        <v>42069.839421296296</v>
      </c>
      <c r="T179" s="14">
        <f t="shared" si="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P180" s="5" t="e">
        <f t="shared" si="8"/>
        <v>#DIV/0!</v>
      </c>
      <c r="Q180" t="s">
        <v>8310</v>
      </c>
      <c r="R180" t="s">
        <v>8314</v>
      </c>
      <c r="S180" s="16">
        <f t="shared" si="6"/>
        <v>42304.747048611105</v>
      </c>
      <c r="T180" s="14">
        <f t="shared" si="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P181" s="5">
        <f t="shared" si="8"/>
        <v>100</v>
      </c>
      <c r="Q181" t="s">
        <v>8310</v>
      </c>
      <c r="R181" t="s">
        <v>8314</v>
      </c>
      <c r="S181" s="16">
        <f t="shared" si="6"/>
        <v>42402.872164351851</v>
      </c>
      <c r="T181" s="14">
        <f t="shared" si="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P182" s="5">
        <f t="shared" si="8"/>
        <v>30</v>
      </c>
      <c r="Q182" t="s">
        <v>8310</v>
      </c>
      <c r="R182" t="s">
        <v>8314</v>
      </c>
      <c r="S182" s="16">
        <f t="shared" si="6"/>
        <v>42067.782905092587</v>
      </c>
      <c r="T182" s="14">
        <f t="shared" si="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P183" s="5">
        <f t="shared" si="8"/>
        <v>180</v>
      </c>
      <c r="Q183" t="s">
        <v>8310</v>
      </c>
      <c r="R183" t="s">
        <v>8314</v>
      </c>
      <c r="S183" s="16">
        <f t="shared" si="6"/>
        <v>42147.533506944441</v>
      </c>
      <c r="T183" s="14">
        <f t="shared" si="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P184" s="5" t="e">
        <f t="shared" si="8"/>
        <v>#DIV/0!</v>
      </c>
      <c r="Q184" t="s">
        <v>8310</v>
      </c>
      <c r="R184" t="s">
        <v>8314</v>
      </c>
      <c r="S184" s="16">
        <f t="shared" si="6"/>
        <v>42711.803611111107</v>
      </c>
      <c r="T184" s="14">
        <f t="shared" si="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P185" s="5">
        <f t="shared" si="8"/>
        <v>373</v>
      </c>
      <c r="Q185" t="s">
        <v>8310</v>
      </c>
      <c r="R185" t="s">
        <v>8314</v>
      </c>
      <c r="S185" s="16">
        <f t="shared" si="6"/>
        <v>41939.601967592593</v>
      </c>
      <c r="T185" s="14">
        <f t="shared" si="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P186" s="5">
        <f t="shared" si="8"/>
        <v>25</v>
      </c>
      <c r="Q186" t="s">
        <v>8310</v>
      </c>
      <c r="R186" t="s">
        <v>8314</v>
      </c>
      <c r="S186" s="16">
        <f t="shared" si="6"/>
        <v>41825.58289351852</v>
      </c>
      <c r="T186" s="14">
        <f t="shared" si="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P187" s="5">
        <f t="shared" si="8"/>
        <v>220</v>
      </c>
      <c r="Q187" t="s">
        <v>8310</v>
      </c>
      <c r="R187" t="s">
        <v>8314</v>
      </c>
      <c r="S187" s="16">
        <f t="shared" si="6"/>
        <v>42570.702997685185</v>
      </c>
      <c r="T187" s="14">
        <f t="shared" si="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P188" s="5" t="e">
        <f t="shared" si="8"/>
        <v>#DIV/0!</v>
      </c>
      <c r="Q188" t="s">
        <v>8310</v>
      </c>
      <c r="R188" t="s">
        <v>8314</v>
      </c>
      <c r="S188" s="16">
        <f t="shared" si="6"/>
        <v>42767.604560185187</v>
      </c>
      <c r="T188" s="14">
        <f t="shared" si="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P189" s="5">
        <f t="shared" si="8"/>
        <v>160</v>
      </c>
      <c r="Q189" t="s">
        <v>8310</v>
      </c>
      <c r="R189" t="s">
        <v>8314</v>
      </c>
      <c r="S189" s="16">
        <f t="shared" si="6"/>
        <v>42182.02612268518</v>
      </c>
      <c r="T189" s="14">
        <f t="shared" si="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P190" s="5" t="e">
        <f t="shared" si="8"/>
        <v>#DIV/0!</v>
      </c>
      <c r="Q190" t="s">
        <v>8310</v>
      </c>
      <c r="R190" t="s">
        <v>8314</v>
      </c>
      <c r="S190" s="16">
        <f t="shared" si="6"/>
        <v>41856.974710648145</v>
      </c>
      <c r="T190" s="14">
        <f t="shared" si="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P191" s="5">
        <f t="shared" si="8"/>
        <v>69</v>
      </c>
      <c r="Q191" t="s">
        <v>8310</v>
      </c>
      <c r="R191" t="s">
        <v>8314</v>
      </c>
      <c r="S191" s="16">
        <f t="shared" si="6"/>
        <v>42556.482372685183</v>
      </c>
      <c r="T191" s="14">
        <f t="shared" si="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P192" s="5">
        <f t="shared" si="8"/>
        <v>50</v>
      </c>
      <c r="Q192" t="s">
        <v>8310</v>
      </c>
      <c r="R192" t="s">
        <v>8314</v>
      </c>
      <c r="S192" s="16">
        <f t="shared" si="6"/>
        <v>42527.442662037036</v>
      </c>
      <c r="T192" s="14">
        <f t="shared" si="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P193" s="5">
        <f t="shared" si="8"/>
        <v>83</v>
      </c>
      <c r="Q193" t="s">
        <v>8310</v>
      </c>
      <c r="R193" t="s">
        <v>8314</v>
      </c>
      <c r="S193" s="16">
        <f t="shared" si="6"/>
        <v>42239.233078703699</v>
      </c>
      <c r="T193" s="14">
        <f t="shared" si="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P194" s="5">
        <f t="shared" si="8"/>
        <v>5</v>
      </c>
      <c r="Q194" t="s">
        <v>8310</v>
      </c>
      <c r="R194" t="s">
        <v>8314</v>
      </c>
      <c r="S194" s="16">
        <f t="shared" si="6"/>
        <v>41899.583703703705</v>
      </c>
      <c r="T194" s="14">
        <f t="shared" si="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P195" s="5" t="e">
        <f t="shared" si="8"/>
        <v>#DIV/0!</v>
      </c>
      <c r="Q195" t="s">
        <v>8310</v>
      </c>
      <c r="R195" t="s">
        <v>8314</v>
      </c>
      <c r="S195" s="16">
        <f t="shared" ref="S195:S258" si="9">(J195/86400)+25569+(-5/24)</f>
        <v>41911.726458333331</v>
      </c>
      <c r="T195" s="14">
        <f t="shared" ref="T195:T258" si="10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P196" s="5">
        <f t="shared" ref="P196:P259" si="11">QUOTIENT(E196,L196)</f>
        <v>1</v>
      </c>
      <c r="Q196" t="s">
        <v>8310</v>
      </c>
      <c r="R196" t="s">
        <v>8314</v>
      </c>
      <c r="S196" s="16">
        <f t="shared" si="9"/>
        <v>42375.788553240738</v>
      </c>
      <c r="T196" s="14">
        <f t="shared" si="10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P197" s="5" t="e">
        <f t="shared" si="11"/>
        <v>#DIV/0!</v>
      </c>
      <c r="Q197" t="s">
        <v>8310</v>
      </c>
      <c r="R197" t="s">
        <v>8314</v>
      </c>
      <c r="S197" s="16">
        <f t="shared" si="9"/>
        <v>42135.462175925924</v>
      </c>
      <c r="T197" s="14">
        <f t="shared" si="10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P198" s="5">
        <f t="shared" si="11"/>
        <v>77</v>
      </c>
      <c r="Q198" t="s">
        <v>8310</v>
      </c>
      <c r="R198" t="s">
        <v>8314</v>
      </c>
      <c r="S198" s="16">
        <f t="shared" si="9"/>
        <v>42259.334467592591</v>
      </c>
      <c r="T198" s="14">
        <f t="shared" si="10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P199" s="5">
        <f t="shared" si="11"/>
        <v>32</v>
      </c>
      <c r="Q199" t="s">
        <v>8310</v>
      </c>
      <c r="R199" t="s">
        <v>8314</v>
      </c>
      <c r="S199" s="16">
        <f t="shared" si="9"/>
        <v>42741.640046296299</v>
      </c>
      <c r="T199" s="14">
        <f t="shared" si="10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P200" s="5">
        <f t="shared" si="11"/>
        <v>46</v>
      </c>
      <c r="Q200" t="s">
        <v>8310</v>
      </c>
      <c r="R200" t="s">
        <v>8314</v>
      </c>
      <c r="S200" s="16">
        <f t="shared" si="9"/>
        <v>41887.175023148149</v>
      </c>
      <c r="T200" s="14">
        <f t="shared" si="10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P201" s="5" t="e">
        <f t="shared" si="11"/>
        <v>#DIV/0!</v>
      </c>
      <c r="Q201" t="s">
        <v>8310</v>
      </c>
      <c r="R201" t="s">
        <v>8314</v>
      </c>
      <c r="S201" s="16">
        <f t="shared" si="9"/>
        <v>42583.915532407402</v>
      </c>
      <c r="T201" s="14">
        <f t="shared" si="10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P202" s="5">
        <f t="shared" si="11"/>
        <v>87</v>
      </c>
      <c r="Q202" t="s">
        <v>8310</v>
      </c>
      <c r="R202" t="s">
        <v>8314</v>
      </c>
      <c r="S202" s="16">
        <f t="shared" si="9"/>
        <v>41866.875034722216</v>
      </c>
      <c r="T202" s="14">
        <f t="shared" si="10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P203" s="5">
        <f t="shared" si="11"/>
        <v>54</v>
      </c>
      <c r="Q203" t="s">
        <v>8310</v>
      </c>
      <c r="R203" t="s">
        <v>8314</v>
      </c>
      <c r="S203" s="16">
        <f t="shared" si="9"/>
        <v>42023.610289351847</v>
      </c>
      <c r="T203" s="14">
        <f t="shared" si="10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P204" s="5" t="e">
        <f t="shared" si="11"/>
        <v>#DIV/0!</v>
      </c>
      <c r="Q204" t="s">
        <v>8310</v>
      </c>
      <c r="R204" t="s">
        <v>8314</v>
      </c>
      <c r="S204" s="16">
        <f t="shared" si="9"/>
        <v>42255.719490740739</v>
      </c>
      <c r="T204" s="14">
        <f t="shared" si="10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P205" s="5">
        <f t="shared" si="11"/>
        <v>93</v>
      </c>
      <c r="Q205" t="s">
        <v>8310</v>
      </c>
      <c r="R205" t="s">
        <v>8314</v>
      </c>
      <c r="S205" s="16">
        <f t="shared" si="9"/>
        <v>41973.639629629623</v>
      </c>
      <c r="T205" s="14">
        <f t="shared" si="10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P206" s="5">
        <f t="shared" si="11"/>
        <v>117</v>
      </c>
      <c r="Q206" t="s">
        <v>8310</v>
      </c>
      <c r="R206" t="s">
        <v>8314</v>
      </c>
      <c r="S206" s="16">
        <f t="shared" si="9"/>
        <v>42556.375034722216</v>
      </c>
      <c r="T206" s="14">
        <f t="shared" si="10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P207" s="5">
        <f t="shared" si="11"/>
        <v>76</v>
      </c>
      <c r="Q207" t="s">
        <v>8310</v>
      </c>
      <c r="R207" t="s">
        <v>8314</v>
      </c>
      <c r="S207" s="16">
        <f t="shared" si="9"/>
        <v>42248.423865740733</v>
      </c>
      <c r="T207" s="14">
        <f t="shared" si="10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P208" s="5" t="e">
        <f t="shared" si="11"/>
        <v>#DIV/0!</v>
      </c>
      <c r="Q208" t="s">
        <v>8310</v>
      </c>
      <c r="R208" t="s">
        <v>8314</v>
      </c>
      <c r="S208" s="16">
        <f t="shared" si="9"/>
        <v>42566.79609953703</v>
      </c>
      <c r="T208" s="14">
        <f t="shared" si="10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P209" s="5">
        <f t="shared" si="11"/>
        <v>163</v>
      </c>
      <c r="Q209" t="s">
        <v>8310</v>
      </c>
      <c r="R209" t="s">
        <v>8314</v>
      </c>
      <c r="S209" s="16">
        <f t="shared" si="9"/>
        <v>41977.988865740735</v>
      </c>
      <c r="T209" s="14">
        <f t="shared" si="10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P210" s="5" t="e">
        <f t="shared" si="11"/>
        <v>#DIV/0!</v>
      </c>
      <c r="Q210" t="s">
        <v>8310</v>
      </c>
      <c r="R210" t="s">
        <v>8314</v>
      </c>
      <c r="S210" s="16">
        <f t="shared" si="9"/>
        <v>41959.16165509259</v>
      </c>
      <c r="T210" s="14">
        <f t="shared" si="10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P211" s="5" t="e">
        <f t="shared" si="11"/>
        <v>#DIV/0!</v>
      </c>
      <c r="Q211" t="s">
        <v>8310</v>
      </c>
      <c r="R211" t="s">
        <v>8314</v>
      </c>
      <c r="S211" s="16">
        <f t="shared" si="9"/>
        <v>42165.714525462965</v>
      </c>
      <c r="T211" s="14">
        <f t="shared" si="10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P212" s="5">
        <f t="shared" si="11"/>
        <v>91</v>
      </c>
      <c r="Q212" t="s">
        <v>8310</v>
      </c>
      <c r="R212" t="s">
        <v>8314</v>
      </c>
      <c r="S212" s="16">
        <f t="shared" si="9"/>
        <v>42248.856388888882</v>
      </c>
      <c r="T212" s="14">
        <f t="shared" si="10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P213" s="5">
        <f t="shared" si="11"/>
        <v>185</v>
      </c>
      <c r="Q213" t="s">
        <v>8310</v>
      </c>
      <c r="R213" t="s">
        <v>8314</v>
      </c>
      <c r="S213" s="16">
        <f t="shared" si="9"/>
        <v>42235.951585648145</v>
      </c>
      <c r="T213" s="14">
        <f t="shared" si="10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P214" s="5">
        <f t="shared" si="11"/>
        <v>1</v>
      </c>
      <c r="Q214" t="s">
        <v>8310</v>
      </c>
      <c r="R214" t="s">
        <v>8314</v>
      </c>
      <c r="S214" s="16">
        <f t="shared" si="9"/>
        <v>42416.672685185178</v>
      </c>
      <c r="T214" s="14">
        <f t="shared" si="10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P215" s="5">
        <f t="shared" si="11"/>
        <v>20</v>
      </c>
      <c r="Q215" t="s">
        <v>8310</v>
      </c>
      <c r="R215" t="s">
        <v>8314</v>
      </c>
      <c r="S215" s="16">
        <f t="shared" si="9"/>
        <v>42202.385960648149</v>
      </c>
      <c r="T215" s="14">
        <f t="shared" si="10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P216" s="5">
        <f t="shared" si="11"/>
        <v>1</v>
      </c>
      <c r="Q216" t="s">
        <v>8310</v>
      </c>
      <c r="R216" t="s">
        <v>8314</v>
      </c>
      <c r="S216" s="16">
        <f t="shared" si="9"/>
        <v>42009.432280092595</v>
      </c>
      <c r="T216" s="14">
        <f t="shared" si="10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P217" s="5">
        <f t="shared" si="11"/>
        <v>10</v>
      </c>
      <c r="Q217" t="s">
        <v>8310</v>
      </c>
      <c r="R217" t="s">
        <v>8314</v>
      </c>
      <c r="S217" s="16">
        <f t="shared" si="9"/>
        <v>42375.021782407406</v>
      </c>
      <c r="T217" s="14">
        <f t="shared" si="10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P218" s="5">
        <f t="shared" si="11"/>
        <v>331</v>
      </c>
      <c r="Q218" t="s">
        <v>8310</v>
      </c>
      <c r="R218" t="s">
        <v>8314</v>
      </c>
      <c r="S218" s="16">
        <f t="shared" si="9"/>
        <v>42066.750428240739</v>
      </c>
      <c r="T218" s="14">
        <f t="shared" si="10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P219" s="5">
        <f t="shared" si="11"/>
        <v>314</v>
      </c>
      <c r="Q219" t="s">
        <v>8310</v>
      </c>
      <c r="R219" t="s">
        <v>8314</v>
      </c>
      <c r="S219" s="16">
        <f t="shared" si="9"/>
        <v>41970.432280092595</v>
      </c>
      <c r="T219" s="14">
        <f t="shared" si="10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P220" s="5">
        <f t="shared" si="11"/>
        <v>100</v>
      </c>
      <c r="Q220" t="s">
        <v>8310</v>
      </c>
      <c r="R220" t="s">
        <v>8314</v>
      </c>
      <c r="S220" s="16">
        <f t="shared" si="9"/>
        <v>42079.420011574075</v>
      </c>
      <c r="T220" s="14">
        <f t="shared" si="10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P221" s="5">
        <f t="shared" si="11"/>
        <v>115</v>
      </c>
      <c r="Q221" t="s">
        <v>8310</v>
      </c>
      <c r="R221" t="s">
        <v>8314</v>
      </c>
      <c r="S221" s="16">
        <f t="shared" si="9"/>
        <v>42429.118344907409</v>
      </c>
      <c r="T221" s="14">
        <f t="shared" si="10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P222" s="5">
        <f t="shared" si="11"/>
        <v>120</v>
      </c>
      <c r="Q222" t="s">
        <v>8310</v>
      </c>
      <c r="R222" t="s">
        <v>8314</v>
      </c>
      <c r="S222" s="16">
        <f t="shared" si="9"/>
        <v>42195.435532407406</v>
      </c>
      <c r="T222" s="14">
        <f t="shared" si="10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P223" s="5" t="e">
        <f t="shared" si="11"/>
        <v>#DIV/0!</v>
      </c>
      <c r="Q223" t="s">
        <v>8310</v>
      </c>
      <c r="R223" t="s">
        <v>8314</v>
      </c>
      <c r="S223" s="16">
        <f t="shared" si="9"/>
        <v>42031.629212962966</v>
      </c>
      <c r="T223" s="14">
        <f t="shared" si="10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P224" s="5">
        <f t="shared" si="11"/>
        <v>65</v>
      </c>
      <c r="Q224" t="s">
        <v>8310</v>
      </c>
      <c r="R224" t="s">
        <v>8314</v>
      </c>
      <c r="S224" s="16">
        <f t="shared" si="9"/>
        <v>42031.561550925922</v>
      </c>
      <c r="T224" s="14">
        <f t="shared" si="10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P225" s="5" t="e">
        <f t="shared" si="11"/>
        <v>#DIV/0!</v>
      </c>
      <c r="Q225" t="s">
        <v>8310</v>
      </c>
      <c r="R225" t="s">
        <v>8314</v>
      </c>
      <c r="S225" s="16">
        <f t="shared" si="9"/>
        <v>42481.839699074073</v>
      </c>
      <c r="T225" s="14">
        <f t="shared" si="10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P226" s="5" t="e">
        <f t="shared" si="11"/>
        <v>#DIV/0!</v>
      </c>
      <c r="Q226" t="s">
        <v>8310</v>
      </c>
      <c r="R226" t="s">
        <v>8314</v>
      </c>
      <c r="S226" s="16">
        <f t="shared" si="9"/>
        <v>42135.026921296296</v>
      </c>
      <c r="T226" s="14">
        <f t="shared" si="10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P227" s="5" t="e">
        <f t="shared" si="11"/>
        <v>#DIV/0!</v>
      </c>
      <c r="Q227" t="s">
        <v>8310</v>
      </c>
      <c r="R227" t="s">
        <v>8314</v>
      </c>
      <c r="S227" s="16">
        <f t="shared" si="9"/>
        <v>42438.752939814811</v>
      </c>
      <c r="T227" s="14">
        <f t="shared" si="10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P228" s="5">
        <f t="shared" si="11"/>
        <v>125</v>
      </c>
      <c r="Q228" t="s">
        <v>8310</v>
      </c>
      <c r="R228" t="s">
        <v>8314</v>
      </c>
      <c r="S228" s="16">
        <f t="shared" si="9"/>
        <v>42106.457685185182</v>
      </c>
      <c r="T228" s="14">
        <f t="shared" si="10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P229" s="5" t="e">
        <f t="shared" si="11"/>
        <v>#DIV/0!</v>
      </c>
      <c r="Q229" t="s">
        <v>8310</v>
      </c>
      <c r="R229" t="s">
        <v>8314</v>
      </c>
      <c r="S229" s="16">
        <f t="shared" si="9"/>
        <v>42164.685659722221</v>
      </c>
      <c r="T229" s="14">
        <f t="shared" si="10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P230" s="5" t="e">
        <f t="shared" si="11"/>
        <v>#DIV/0!</v>
      </c>
      <c r="Q230" t="s">
        <v>8310</v>
      </c>
      <c r="R230" t="s">
        <v>8314</v>
      </c>
      <c r="S230" s="16">
        <f t="shared" si="9"/>
        <v>42096.478067129625</v>
      </c>
      <c r="T230" s="14">
        <f t="shared" si="10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P231" s="5" t="e">
        <f t="shared" si="11"/>
        <v>#DIV/0!</v>
      </c>
      <c r="Q231" t="s">
        <v>8310</v>
      </c>
      <c r="R231" t="s">
        <v>8314</v>
      </c>
      <c r="S231" s="16">
        <f t="shared" si="9"/>
        <v>42383.725659722222</v>
      </c>
      <c r="T231" s="14">
        <f t="shared" si="10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P232" s="5">
        <f t="shared" si="11"/>
        <v>30</v>
      </c>
      <c r="Q232" t="s">
        <v>8310</v>
      </c>
      <c r="R232" t="s">
        <v>8314</v>
      </c>
      <c r="S232" s="16">
        <f t="shared" si="9"/>
        <v>42129.568877314814</v>
      </c>
      <c r="T232" s="14">
        <f t="shared" si="10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P233" s="5" t="e">
        <f t="shared" si="11"/>
        <v>#DIV/0!</v>
      </c>
      <c r="Q233" t="s">
        <v>8310</v>
      </c>
      <c r="R233" t="s">
        <v>8314</v>
      </c>
      <c r="S233" s="16">
        <f t="shared" si="9"/>
        <v>42341.75059027777</v>
      </c>
      <c r="T233" s="14">
        <f t="shared" si="10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P234" s="5">
        <f t="shared" si="11"/>
        <v>15</v>
      </c>
      <c r="Q234" t="s">
        <v>8310</v>
      </c>
      <c r="R234" t="s">
        <v>8314</v>
      </c>
      <c r="S234" s="16">
        <f t="shared" si="9"/>
        <v>42032.617430555554</v>
      </c>
      <c r="T234" s="14">
        <f t="shared" si="10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P235" s="5" t="e">
        <f t="shared" si="11"/>
        <v>#DIV/0!</v>
      </c>
      <c r="Q235" t="s">
        <v>8310</v>
      </c>
      <c r="R235" t="s">
        <v>8314</v>
      </c>
      <c r="S235" s="16">
        <f t="shared" si="9"/>
        <v>42612.703379629624</v>
      </c>
      <c r="T235" s="14">
        <f t="shared" si="10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P236" s="5">
        <f t="shared" si="11"/>
        <v>80</v>
      </c>
      <c r="Q236" t="s">
        <v>8310</v>
      </c>
      <c r="R236" t="s">
        <v>8314</v>
      </c>
      <c r="S236" s="16">
        <f t="shared" si="9"/>
        <v>42135.82707175926</v>
      </c>
      <c r="T236" s="14">
        <f t="shared" si="10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P237" s="5" t="e">
        <f t="shared" si="11"/>
        <v>#DIV/0!</v>
      </c>
      <c r="Q237" t="s">
        <v>8310</v>
      </c>
      <c r="R237" t="s">
        <v>8314</v>
      </c>
      <c r="S237" s="16">
        <f t="shared" si="9"/>
        <v>42164.700196759259</v>
      </c>
      <c r="T237" s="14">
        <f t="shared" si="10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P238" s="5" t="e">
        <f t="shared" si="11"/>
        <v>#DIV/0!</v>
      </c>
      <c r="Q238" t="s">
        <v>8310</v>
      </c>
      <c r="R238" t="s">
        <v>8314</v>
      </c>
      <c r="S238" s="16">
        <f t="shared" si="9"/>
        <v>42320.876145833332</v>
      </c>
      <c r="T238" s="14">
        <f t="shared" si="10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P239" s="5">
        <f t="shared" si="11"/>
        <v>50</v>
      </c>
      <c r="Q239" t="s">
        <v>8310</v>
      </c>
      <c r="R239" t="s">
        <v>8314</v>
      </c>
      <c r="S239" s="16">
        <f t="shared" si="9"/>
        <v>42377.368854166663</v>
      </c>
      <c r="T239" s="14">
        <f t="shared" si="10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P240" s="5" t="e">
        <f t="shared" si="11"/>
        <v>#DIV/0!</v>
      </c>
      <c r="Q240" t="s">
        <v>8310</v>
      </c>
      <c r="R240" t="s">
        <v>8314</v>
      </c>
      <c r="S240" s="16">
        <f t="shared" si="9"/>
        <v>42713.754166666666</v>
      </c>
      <c r="T240" s="14">
        <f t="shared" si="10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P241" s="5">
        <f t="shared" si="11"/>
        <v>50</v>
      </c>
      <c r="Q241" t="s">
        <v>8310</v>
      </c>
      <c r="R241" t="s">
        <v>8314</v>
      </c>
      <c r="S241" s="16">
        <f t="shared" si="9"/>
        <v>42296.901967592588</v>
      </c>
      <c r="T241" s="14">
        <f t="shared" si="10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P242" s="5">
        <f t="shared" si="11"/>
        <v>117</v>
      </c>
      <c r="Q242" t="s">
        <v>8310</v>
      </c>
      <c r="R242" t="s">
        <v>8315</v>
      </c>
      <c r="S242" s="16">
        <f t="shared" si="9"/>
        <v>41354.500127314815</v>
      </c>
      <c r="T242" s="14">
        <f t="shared" si="10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P243" s="5">
        <f t="shared" si="11"/>
        <v>109</v>
      </c>
      <c r="Q243" t="s">
        <v>8310</v>
      </c>
      <c r="R243" t="s">
        <v>8315</v>
      </c>
      <c r="S243" s="16">
        <f t="shared" si="9"/>
        <v>41949.489629629628</v>
      </c>
      <c r="T243" s="14">
        <f t="shared" si="10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P244" s="5">
        <f t="shared" si="11"/>
        <v>73</v>
      </c>
      <c r="Q244" t="s">
        <v>8310</v>
      </c>
      <c r="R244" t="s">
        <v>8315</v>
      </c>
      <c r="S244" s="16">
        <f t="shared" si="9"/>
        <v>40862.28460648148</v>
      </c>
      <c r="T244" s="14">
        <f t="shared" si="10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P245" s="5">
        <f t="shared" si="11"/>
        <v>78</v>
      </c>
      <c r="Q245" t="s">
        <v>8310</v>
      </c>
      <c r="R245" t="s">
        <v>8315</v>
      </c>
      <c r="S245" s="16">
        <f t="shared" si="9"/>
        <v>41661.839166666665</v>
      </c>
      <c r="T245" s="14">
        <f t="shared" si="10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P246" s="5">
        <f t="shared" si="11"/>
        <v>47</v>
      </c>
      <c r="Q246" t="s">
        <v>8310</v>
      </c>
      <c r="R246" t="s">
        <v>8315</v>
      </c>
      <c r="S246" s="16">
        <f t="shared" si="9"/>
        <v>40213.115266203698</v>
      </c>
      <c r="T246" s="14">
        <f t="shared" si="10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P247" s="5">
        <f t="shared" si="11"/>
        <v>54</v>
      </c>
      <c r="Q247" t="s">
        <v>8310</v>
      </c>
      <c r="R247" t="s">
        <v>8315</v>
      </c>
      <c r="S247" s="16">
        <f t="shared" si="9"/>
        <v>41106.844733796293</v>
      </c>
      <c r="T247" s="14">
        <f t="shared" si="10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P248" s="5">
        <f t="shared" si="11"/>
        <v>68</v>
      </c>
      <c r="Q248" t="s">
        <v>8310</v>
      </c>
      <c r="R248" t="s">
        <v>8315</v>
      </c>
      <c r="S248" s="16">
        <f t="shared" si="9"/>
        <v>40480.155150462961</v>
      </c>
      <c r="T248" s="14">
        <f t="shared" si="10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P249" s="5">
        <f t="shared" si="11"/>
        <v>108</v>
      </c>
      <c r="Q249" t="s">
        <v>8310</v>
      </c>
      <c r="R249" t="s">
        <v>8315</v>
      </c>
      <c r="S249" s="16">
        <f t="shared" si="9"/>
        <v>40430.395995370367</v>
      </c>
      <c r="T249" s="14">
        <f t="shared" si="10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P250" s="5">
        <f t="shared" si="11"/>
        <v>589</v>
      </c>
      <c r="Q250" t="s">
        <v>8310</v>
      </c>
      <c r="R250" t="s">
        <v>8315</v>
      </c>
      <c r="S250" s="16">
        <f t="shared" si="9"/>
        <v>40870.566076388888</v>
      </c>
      <c r="T250" s="14">
        <f t="shared" si="10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P251" s="5">
        <f t="shared" si="11"/>
        <v>48</v>
      </c>
      <c r="Q251" t="s">
        <v>8310</v>
      </c>
      <c r="R251" t="s">
        <v>8315</v>
      </c>
      <c r="S251" s="16">
        <f t="shared" si="9"/>
        <v>40332.715509259258</v>
      </c>
      <c r="T251" s="14">
        <f t="shared" si="10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P252" s="5">
        <f t="shared" si="11"/>
        <v>72</v>
      </c>
      <c r="Q252" t="s">
        <v>8310</v>
      </c>
      <c r="R252" t="s">
        <v>8315</v>
      </c>
      <c r="S252" s="16">
        <f t="shared" si="9"/>
        <v>41401.357534722221</v>
      </c>
      <c r="T252" s="14">
        <f t="shared" si="10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P253" s="5">
        <f t="shared" si="11"/>
        <v>57</v>
      </c>
      <c r="Q253" t="s">
        <v>8310</v>
      </c>
      <c r="R253" t="s">
        <v>8315</v>
      </c>
      <c r="S253" s="16">
        <f t="shared" si="9"/>
        <v>41013.579236111109</v>
      </c>
      <c r="T253" s="14">
        <f t="shared" si="10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P254" s="5">
        <f t="shared" si="11"/>
        <v>85</v>
      </c>
      <c r="Q254" t="s">
        <v>8310</v>
      </c>
      <c r="R254" t="s">
        <v>8315</v>
      </c>
      <c r="S254" s="16">
        <f t="shared" si="9"/>
        <v>40266.454374999994</v>
      </c>
      <c r="T254" s="14">
        <f t="shared" si="10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P255" s="5">
        <f t="shared" si="11"/>
        <v>215</v>
      </c>
      <c r="Q255" t="s">
        <v>8310</v>
      </c>
      <c r="R255" t="s">
        <v>8315</v>
      </c>
      <c r="S255" s="16">
        <f t="shared" si="9"/>
        <v>40924.44253472222</v>
      </c>
      <c r="T255" s="14">
        <f t="shared" si="10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P256" s="5">
        <f t="shared" si="11"/>
        <v>89</v>
      </c>
      <c r="Q256" t="s">
        <v>8310</v>
      </c>
      <c r="R256" t="s">
        <v>8315</v>
      </c>
      <c r="S256" s="16">
        <f t="shared" si="9"/>
        <v>42263.744328703702</v>
      </c>
      <c r="T256" s="14">
        <f t="shared" si="10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P257" s="5">
        <f t="shared" si="11"/>
        <v>45</v>
      </c>
      <c r="Q257" t="s">
        <v>8310</v>
      </c>
      <c r="R257" t="s">
        <v>8315</v>
      </c>
      <c r="S257" s="16">
        <f t="shared" si="9"/>
        <v>40588.318078703705</v>
      </c>
      <c r="T257" s="14">
        <f t="shared" si="10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P258" s="5">
        <f t="shared" si="11"/>
        <v>65</v>
      </c>
      <c r="Q258" t="s">
        <v>8310</v>
      </c>
      <c r="R258" t="s">
        <v>8315</v>
      </c>
      <c r="S258" s="16">
        <f t="shared" si="9"/>
        <v>41319.560960648145</v>
      </c>
      <c r="T258" s="14">
        <f t="shared" si="10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P259" s="5">
        <f t="shared" si="11"/>
        <v>66</v>
      </c>
      <c r="Q259" t="s">
        <v>8310</v>
      </c>
      <c r="R259" t="s">
        <v>8315</v>
      </c>
      <c r="S259" s="16">
        <f t="shared" ref="S259:S322" si="12">(J259/86400)+25569+(-5/24)</f>
        <v>42479.418541666666</v>
      </c>
      <c r="T259" s="14">
        <f t="shared" ref="T259:T322" si="13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P260" s="5">
        <f t="shared" ref="P260:P323" si="14">QUOTIENT(E260,L260)</f>
        <v>83</v>
      </c>
      <c r="Q260" t="s">
        <v>8310</v>
      </c>
      <c r="R260" t="s">
        <v>8315</v>
      </c>
      <c r="S260" s="16">
        <f t="shared" si="12"/>
        <v>40681.843356481477</v>
      </c>
      <c r="T260" s="14">
        <f t="shared" si="13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P261" s="5">
        <f t="shared" si="14"/>
        <v>105</v>
      </c>
      <c r="Q261" t="s">
        <v>8310</v>
      </c>
      <c r="R261" t="s">
        <v>8315</v>
      </c>
      <c r="S261" s="16">
        <f t="shared" si="12"/>
        <v>42072.529733796291</v>
      </c>
      <c r="T261" s="14">
        <f t="shared" si="13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P262" s="5">
        <f t="shared" si="14"/>
        <v>120</v>
      </c>
      <c r="Q262" t="s">
        <v>8310</v>
      </c>
      <c r="R262" t="s">
        <v>8315</v>
      </c>
      <c r="S262" s="16">
        <f t="shared" si="12"/>
        <v>40330.547210648147</v>
      </c>
      <c r="T262" s="14">
        <f t="shared" si="13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P263" s="5">
        <f t="shared" si="14"/>
        <v>97</v>
      </c>
      <c r="Q263" t="s">
        <v>8310</v>
      </c>
      <c r="R263" t="s">
        <v>8315</v>
      </c>
      <c r="S263" s="16">
        <f t="shared" si="12"/>
        <v>41017.677129629628</v>
      </c>
      <c r="T263" s="14">
        <f t="shared" si="13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P264" s="5">
        <f t="shared" si="14"/>
        <v>41</v>
      </c>
      <c r="Q264" t="s">
        <v>8310</v>
      </c>
      <c r="R264" t="s">
        <v>8315</v>
      </c>
      <c r="S264" s="16">
        <f t="shared" si="12"/>
        <v>40555.039675925924</v>
      </c>
      <c r="T264" s="14">
        <f t="shared" si="13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P265" s="5">
        <f t="shared" si="14"/>
        <v>30</v>
      </c>
      <c r="Q265" t="s">
        <v>8310</v>
      </c>
      <c r="R265" t="s">
        <v>8315</v>
      </c>
      <c r="S265" s="16">
        <f t="shared" si="12"/>
        <v>41149.746458333328</v>
      </c>
      <c r="T265" s="14">
        <f t="shared" si="13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P266" s="5">
        <f t="shared" si="14"/>
        <v>64</v>
      </c>
      <c r="Q266" t="s">
        <v>8310</v>
      </c>
      <c r="R266" t="s">
        <v>8315</v>
      </c>
      <c r="S266" s="16">
        <f t="shared" si="12"/>
        <v>41010.411979166667</v>
      </c>
      <c r="T266" s="14">
        <f t="shared" si="13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P267" s="5">
        <f t="shared" si="14"/>
        <v>95</v>
      </c>
      <c r="Q267" t="s">
        <v>8310</v>
      </c>
      <c r="R267" t="s">
        <v>8315</v>
      </c>
      <c r="S267" s="16">
        <f t="shared" si="12"/>
        <v>40267.03738425926</v>
      </c>
      <c r="T267" s="14">
        <f t="shared" si="13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P268" s="5">
        <f t="shared" si="14"/>
        <v>40</v>
      </c>
      <c r="Q268" t="s">
        <v>8310</v>
      </c>
      <c r="R268" t="s">
        <v>8315</v>
      </c>
      <c r="S268" s="16">
        <f t="shared" si="12"/>
        <v>40204.966516203705</v>
      </c>
      <c r="T268" s="14">
        <f t="shared" si="13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P269" s="5">
        <f t="shared" si="14"/>
        <v>78</v>
      </c>
      <c r="Q269" t="s">
        <v>8310</v>
      </c>
      <c r="R269" t="s">
        <v>8315</v>
      </c>
      <c r="S269" s="16">
        <f t="shared" si="12"/>
        <v>41785.244201388887</v>
      </c>
      <c r="T269" s="14">
        <f t="shared" si="13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P270" s="5">
        <f t="shared" si="14"/>
        <v>50</v>
      </c>
      <c r="Q270" t="s">
        <v>8310</v>
      </c>
      <c r="R270" t="s">
        <v>8315</v>
      </c>
      <c r="S270" s="16">
        <f t="shared" si="12"/>
        <v>40808.944189814814</v>
      </c>
      <c r="T270" s="14">
        <f t="shared" si="13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P271" s="5">
        <f t="shared" si="14"/>
        <v>92</v>
      </c>
      <c r="Q271" t="s">
        <v>8310</v>
      </c>
      <c r="R271" t="s">
        <v>8315</v>
      </c>
      <c r="S271" s="16">
        <f t="shared" si="12"/>
        <v>42757.988680555551</v>
      </c>
      <c r="T271" s="14">
        <f t="shared" si="13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P272" s="5">
        <f t="shared" si="14"/>
        <v>57</v>
      </c>
      <c r="Q272" t="s">
        <v>8310</v>
      </c>
      <c r="R272" t="s">
        <v>8315</v>
      </c>
      <c r="S272" s="16">
        <f t="shared" si="12"/>
        <v>40637.658217592594</v>
      </c>
      <c r="T272" s="14">
        <f t="shared" si="13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P273" s="5">
        <f t="shared" si="14"/>
        <v>109</v>
      </c>
      <c r="Q273" t="s">
        <v>8310</v>
      </c>
      <c r="R273" t="s">
        <v>8315</v>
      </c>
      <c r="S273" s="16">
        <f t="shared" si="12"/>
        <v>41611.891909722217</v>
      </c>
      <c r="T273" s="14">
        <f t="shared" si="13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P274" s="5">
        <f t="shared" si="14"/>
        <v>81</v>
      </c>
      <c r="Q274" t="s">
        <v>8310</v>
      </c>
      <c r="R274" t="s">
        <v>8315</v>
      </c>
      <c r="S274" s="16">
        <f t="shared" si="12"/>
        <v>40235.692025462959</v>
      </c>
      <c r="T274" s="14">
        <f t="shared" si="13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P275" s="5">
        <f t="shared" si="14"/>
        <v>45</v>
      </c>
      <c r="Q275" t="s">
        <v>8310</v>
      </c>
      <c r="R275" t="s">
        <v>8315</v>
      </c>
      <c r="S275" s="16">
        <f t="shared" si="12"/>
        <v>40697.29011574074</v>
      </c>
      <c r="T275" s="14">
        <f t="shared" si="13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P276" s="5">
        <f t="shared" si="14"/>
        <v>55</v>
      </c>
      <c r="Q276" t="s">
        <v>8310</v>
      </c>
      <c r="R276" t="s">
        <v>8315</v>
      </c>
      <c r="S276" s="16">
        <f t="shared" si="12"/>
        <v>40969.704039351847</v>
      </c>
      <c r="T276" s="14">
        <f t="shared" si="13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P277" s="5">
        <f t="shared" si="14"/>
        <v>65</v>
      </c>
      <c r="Q277" t="s">
        <v>8310</v>
      </c>
      <c r="R277" t="s">
        <v>8315</v>
      </c>
      <c r="S277" s="16">
        <f t="shared" si="12"/>
        <v>41192.823680555557</v>
      </c>
      <c r="T277" s="14">
        <f t="shared" si="13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P278" s="5">
        <f t="shared" si="14"/>
        <v>95</v>
      </c>
      <c r="Q278" t="s">
        <v>8310</v>
      </c>
      <c r="R278" t="s">
        <v>8315</v>
      </c>
      <c r="S278" s="16">
        <f t="shared" si="12"/>
        <v>40966.873541666668</v>
      </c>
      <c r="T278" s="14">
        <f t="shared" si="13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P279" s="5">
        <f t="shared" si="14"/>
        <v>75</v>
      </c>
      <c r="Q279" t="s">
        <v>8310</v>
      </c>
      <c r="R279" t="s">
        <v>8315</v>
      </c>
      <c r="S279" s="16">
        <f t="shared" si="12"/>
        <v>42117.68309027778</v>
      </c>
      <c r="T279" s="14">
        <f t="shared" si="13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P280" s="5">
        <f t="shared" si="14"/>
        <v>97</v>
      </c>
      <c r="Q280" t="s">
        <v>8310</v>
      </c>
      <c r="R280" t="s">
        <v>8315</v>
      </c>
      <c r="S280" s="16">
        <f t="shared" si="12"/>
        <v>41163.832627314812</v>
      </c>
      <c r="T280" s="14">
        <f t="shared" si="13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P281" s="5">
        <f t="shared" si="14"/>
        <v>87</v>
      </c>
      <c r="Q281" t="s">
        <v>8310</v>
      </c>
      <c r="R281" t="s">
        <v>8315</v>
      </c>
      <c r="S281" s="16">
        <f t="shared" si="12"/>
        <v>42759.035833333335</v>
      </c>
      <c r="T281" s="14">
        <f t="shared" si="13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P282" s="5">
        <f t="shared" si="14"/>
        <v>54</v>
      </c>
      <c r="Q282" t="s">
        <v>8310</v>
      </c>
      <c r="R282" t="s">
        <v>8315</v>
      </c>
      <c r="S282" s="16">
        <f t="shared" si="12"/>
        <v>41744.382349537038</v>
      </c>
      <c r="T282" s="14">
        <f t="shared" si="13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P283" s="5">
        <f t="shared" si="14"/>
        <v>83</v>
      </c>
      <c r="Q283" t="s">
        <v>8310</v>
      </c>
      <c r="R283" t="s">
        <v>8315</v>
      </c>
      <c r="S283" s="16">
        <f t="shared" si="12"/>
        <v>39949.955011574071</v>
      </c>
      <c r="T283" s="14">
        <f t="shared" si="13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P284" s="5">
        <f t="shared" si="14"/>
        <v>254</v>
      </c>
      <c r="Q284" t="s">
        <v>8310</v>
      </c>
      <c r="R284" t="s">
        <v>8315</v>
      </c>
      <c r="S284" s="16">
        <f t="shared" si="12"/>
        <v>40194.711712962962</v>
      </c>
      <c r="T284" s="14">
        <f t="shared" si="13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P285" s="5">
        <f t="shared" si="14"/>
        <v>101</v>
      </c>
      <c r="Q285" t="s">
        <v>8310</v>
      </c>
      <c r="R285" t="s">
        <v>8315</v>
      </c>
      <c r="S285" s="16">
        <f t="shared" si="12"/>
        <v>40675.501666666663</v>
      </c>
      <c r="T285" s="14">
        <f t="shared" si="13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P286" s="5">
        <f t="shared" si="14"/>
        <v>55</v>
      </c>
      <c r="Q286" t="s">
        <v>8310</v>
      </c>
      <c r="R286" t="s">
        <v>8315</v>
      </c>
      <c r="S286" s="16">
        <f t="shared" si="12"/>
        <v>40904.529861111107</v>
      </c>
      <c r="T286" s="14">
        <f t="shared" si="13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P287" s="5">
        <f t="shared" si="14"/>
        <v>56</v>
      </c>
      <c r="Q287" t="s">
        <v>8310</v>
      </c>
      <c r="R287" t="s">
        <v>8315</v>
      </c>
      <c r="S287" s="16">
        <f t="shared" si="12"/>
        <v>41506.547777777778</v>
      </c>
      <c r="T287" s="14">
        <f t="shared" si="13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P288" s="5">
        <f t="shared" si="14"/>
        <v>121</v>
      </c>
      <c r="Q288" t="s">
        <v>8310</v>
      </c>
      <c r="R288" t="s">
        <v>8315</v>
      </c>
      <c r="S288" s="16">
        <f t="shared" si="12"/>
        <v>41313.607916666668</v>
      </c>
      <c r="T288" s="14">
        <f t="shared" si="13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P289" s="5">
        <f t="shared" si="14"/>
        <v>91</v>
      </c>
      <c r="Q289" t="s">
        <v>8310</v>
      </c>
      <c r="R289" t="s">
        <v>8315</v>
      </c>
      <c r="S289" s="16">
        <f t="shared" si="12"/>
        <v>41184.069652777776</v>
      </c>
      <c r="T289" s="14">
        <f t="shared" si="13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P290" s="5">
        <f t="shared" si="14"/>
        <v>115</v>
      </c>
      <c r="Q290" t="s">
        <v>8310</v>
      </c>
      <c r="R290" t="s">
        <v>8315</v>
      </c>
      <c r="S290" s="16">
        <f t="shared" si="12"/>
        <v>41050.960567129623</v>
      </c>
      <c r="T290" s="14">
        <f t="shared" si="13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P291" s="5">
        <f t="shared" si="14"/>
        <v>67</v>
      </c>
      <c r="Q291" t="s">
        <v>8310</v>
      </c>
      <c r="R291" t="s">
        <v>8315</v>
      </c>
      <c r="S291" s="16">
        <f t="shared" si="12"/>
        <v>41550.248078703698</v>
      </c>
      <c r="T291" s="14">
        <f t="shared" si="13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P292" s="5">
        <f t="shared" si="14"/>
        <v>28</v>
      </c>
      <c r="Q292" t="s">
        <v>8310</v>
      </c>
      <c r="R292" t="s">
        <v>8315</v>
      </c>
      <c r="S292" s="16">
        <f t="shared" si="12"/>
        <v>40526.160844907405</v>
      </c>
      <c r="T292" s="14">
        <f t="shared" si="13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P293" s="5">
        <f t="shared" si="14"/>
        <v>46</v>
      </c>
      <c r="Q293" t="s">
        <v>8310</v>
      </c>
      <c r="R293" t="s">
        <v>8315</v>
      </c>
      <c r="S293" s="16">
        <f t="shared" si="12"/>
        <v>41376.560717592591</v>
      </c>
      <c r="T293" s="14">
        <f t="shared" si="13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P294" s="5">
        <f t="shared" si="14"/>
        <v>154</v>
      </c>
      <c r="Q294" t="s">
        <v>8310</v>
      </c>
      <c r="R294" t="s">
        <v>8315</v>
      </c>
      <c r="S294" s="16">
        <f t="shared" si="12"/>
        <v>40812.594895833332</v>
      </c>
      <c r="T294" s="14">
        <f t="shared" si="13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P295" s="5">
        <f t="shared" si="14"/>
        <v>201</v>
      </c>
      <c r="Q295" t="s">
        <v>8310</v>
      </c>
      <c r="R295" t="s">
        <v>8315</v>
      </c>
      <c r="S295" s="16">
        <f t="shared" si="12"/>
        <v>41719.459652777776</v>
      </c>
      <c r="T295" s="14">
        <f t="shared" si="13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P296" s="5">
        <f t="shared" si="14"/>
        <v>100</v>
      </c>
      <c r="Q296" t="s">
        <v>8310</v>
      </c>
      <c r="R296" t="s">
        <v>8315</v>
      </c>
      <c r="S296" s="16">
        <f t="shared" si="12"/>
        <v>40342.876087962963</v>
      </c>
      <c r="T296" s="14">
        <f t="shared" si="13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P297" s="5">
        <f t="shared" si="14"/>
        <v>100</v>
      </c>
      <c r="Q297" t="s">
        <v>8310</v>
      </c>
      <c r="R297" t="s">
        <v>8315</v>
      </c>
      <c r="S297" s="16">
        <f t="shared" si="12"/>
        <v>41518.796400462961</v>
      </c>
      <c r="T297" s="14">
        <f t="shared" si="13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P298" s="5">
        <f t="shared" si="14"/>
        <v>230</v>
      </c>
      <c r="Q298" t="s">
        <v>8310</v>
      </c>
      <c r="R298" t="s">
        <v>8315</v>
      </c>
      <c r="S298" s="16">
        <f t="shared" si="12"/>
        <v>41134.267164351848</v>
      </c>
      <c r="T298" s="14">
        <f t="shared" si="13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P299" s="5">
        <f t="shared" si="14"/>
        <v>141</v>
      </c>
      <c r="Q299" t="s">
        <v>8310</v>
      </c>
      <c r="R299" t="s">
        <v>8315</v>
      </c>
      <c r="S299" s="16">
        <f t="shared" si="12"/>
        <v>42089.519687499997</v>
      </c>
      <c r="T299" s="14">
        <f t="shared" si="13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P300" s="5">
        <f t="shared" si="14"/>
        <v>56</v>
      </c>
      <c r="Q300" t="s">
        <v>8310</v>
      </c>
      <c r="R300" t="s">
        <v>8315</v>
      </c>
      <c r="S300" s="16">
        <f t="shared" si="12"/>
        <v>41709.255185185182</v>
      </c>
      <c r="T300" s="14">
        <f t="shared" si="13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P301" s="5">
        <f t="shared" si="14"/>
        <v>73</v>
      </c>
      <c r="Q301" t="s">
        <v>8310</v>
      </c>
      <c r="R301" t="s">
        <v>8315</v>
      </c>
      <c r="S301" s="16">
        <f t="shared" si="12"/>
        <v>40469.016898148147</v>
      </c>
      <c r="T301" s="14">
        <f t="shared" si="13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P302" s="5">
        <f t="shared" si="14"/>
        <v>85</v>
      </c>
      <c r="Q302" t="s">
        <v>8310</v>
      </c>
      <c r="R302" t="s">
        <v>8315</v>
      </c>
      <c r="S302" s="16">
        <f t="shared" si="12"/>
        <v>40626.751597222217</v>
      </c>
      <c r="T302" s="14">
        <f t="shared" si="13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P303" s="5">
        <f t="shared" si="14"/>
        <v>61</v>
      </c>
      <c r="Q303" t="s">
        <v>8310</v>
      </c>
      <c r="R303" t="s">
        <v>8315</v>
      </c>
      <c r="S303" s="16">
        <f t="shared" si="12"/>
        <v>41312.529340277775</v>
      </c>
      <c r="T303" s="14">
        <f t="shared" si="13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P304" s="5">
        <f t="shared" si="14"/>
        <v>93</v>
      </c>
      <c r="Q304" t="s">
        <v>8310</v>
      </c>
      <c r="R304" t="s">
        <v>8315</v>
      </c>
      <c r="S304" s="16">
        <f t="shared" si="12"/>
        <v>40933.648587962962</v>
      </c>
      <c r="T304" s="14">
        <f t="shared" si="13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P305" s="5">
        <f t="shared" si="14"/>
        <v>50</v>
      </c>
      <c r="Q305" t="s">
        <v>8310</v>
      </c>
      <c r="R305" t="s">
        <v>8315</v>
      </c>
      <c r="S305" s="16">
        <f t="shared" si="12"/>
        <v>41031.862800925919</v>
      </c>
      <c r="T305" s="14">
        <f t="shared" si="13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P306" s="5">
        <f t="shared" si="14"/>
        <v>106</v>
      </c>
      <c r="Q306" t="s">
        <v>8310</v>
      </c>
      <c r="R306" t="s">
        <v>8315</v>
      </c>
      <c r="S306" s="16">
        <f t="shared" si="12"/>
        <v>41113.88653935185</v>
      </c>
      <c r="T306" s="14">
        <f t="shared" si="13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P307" s="5">
        <f t="shared" si="14"/>
        <v>51</v>
      </c>
      <c r="Q307" t="s">
        <v>8310</v>
      </c>
      <c r="R307" t="s">
        <v>8315</v>
      </c>
      <c r="S307" s="16">
        <f t="shared" si="12"/>
        <v>40948.421863425923</v>
      </c>
      <c r="T307" s="14">
        <f t="shared" si="13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P308" s="5">
        <f t="shared" si="14"/>
        <v>36</v>
      </c>
      <c r="Q308" t="s">
        <v>8310</v>
      </c>
      <c r="R308" t="s">
        <v>8315</v>
      </c>
      <c r="S308" s="16">
        <f t="shared" si="12"/>
        <v>41333.628854166665</v>
      </c>
      <c r="T308" s="14">
        <f t="shared" si="13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P309" s="5">
        <f t="shared" si="14"/>
        <v>42</v>
      </c>
      <c r="Q309" t="s">
        <v>8310</v>
      </c>
      <c r="R309" t="s">
        <v>8315</v>
      </c>
      <c r="S309" s="16">
        <f t="shared" si="12"/>
        <v>41282.736122685186</v>
      </c>
      <c r="T309" s="14">
        <f t="shared" si="13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P310" s="5">
        <f t="shared" si="14"/>
        <v>62</v>
      </c>
      <c r="Q310" t="s">
        <v>8310</v>
      </c>
      <c r="R310" t="s">
        <v>8315</v>
      </c>
      <c r="S310" s="16">
        <f t="shared" si="12"/>
        <v>40567.486226851848</v>
      </c>
      <c r="T310" s="14">
        <f t="shared" si="13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P311" s="5">
        <f t="shared" si="14"/>
        <v>89</v>
      </c>
      <c r="Q311" t="s">
        <v>8310</v>
      </c>
      <c r="R311" t="s">
        <v>8315</v>
      </c>
      <c r="S311" s="16">
        <f t="shared" si="12"/>
        <v>41134.543217592589</v>
      </c>
      <c r="T311" s="14">
        <f t="shared" si="13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P312" s="5">
        <f t="shared" si="14"/>
        <v>28</v>
      </c>
      <c r="Q312" t="s">
        <v>8310</v>
      </c>
      <c r="R312" t="s">
        <v>8315</v>
      </c>
      <c r="S312" s="16">
        <f t="shared" si="12"/>
        <v>40820.974803240737</v>
      </c>
      <c r="T312" s="14">
        <f t="shared" si="13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P313" s="5">
        <f t="shared" si="14"/>
        <v>138</v>
      </c>
      <c r="Q313" t="s">
        <v>8310</v>
      </c>
      <c r="R313" t="s">
        <v>8315</v>
      </c>
      <c r="S313" s="16">
        <f t="shared" si="12"/>
        <v>40868.011481481481</v>
      </c>
      <c r="T313" s="14">
        <f t="shared" si="13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P314" s="5">
        <f t="shared" si="14"/>
        <v>61</v>
      </c>
      <c r="Q314" t="s">
        <v>8310</v>
      </c>
      <c r="R314" t="s">
        <v>8315</v>
      </c>
      <c r="S314" s="16">
        <f t="shared" si="12"/>
        <v>41348.669351851851</v>
      </c>
      <c r="T314" s="14">
        <f t="shared" si="13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P315" s="5">
        <f t="shared" si="14"/>
        <v>80</v>
      </c>
      <c r="Q315" t="s">
        <v>8310</v>
      </c>
      <c r="R315" t="s">
        <v>8315</v>
      </c>
      <c r="S315" s="16">
        <f t="shared" si="12"/>
        <v>40357.019606481481</v>
      </c>
      <c r="T315" s="14">
        <f t="shared" si="13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P316" s="5">
        <f t="shared" si="14"/>
        <v>32</v>
      </c>
      <c r="Q316" t="s">
        <v>8310</v>
      </c>
      <c r="R316" t="s">
        <v>8315</v>
      </c>
      <c r="S316" s="16">
        <f t="shared" si="12"/>
        <v>41304.624861111108</v>
      </c>
      <c r="T316" s="14">
        <f t="shared" si="13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P317" s="5">
        <f t="shared" si="14"/>
        <v>200</v>
      </c>
      <c r="Q317" t="s">
        <v>8310</v>
      </c>
      <c r="R317" t="s">
        <v>8315</v>
      </c>
      <c r="S317" s="16">
        <f t="shared" si="12"/>
        <v>41113.564050925925</v>
      </c>
      <c r="T317" s="14">
        <f t="shared" si="13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P318" s="5">
        <f t="shared" si="14"/>
        <v>108</v>
      </c>
      <c r="Q318" t="s">
        <v>8310</v>
      </c>
      <c r="R318" t="s">
        <v>8315</v>
      </c>
      <c r="S318" s="16">
        <f t="shared" si="12"/>
        <v>41950.715243055551</v>
      </c>
      <c r="T318" s="14">
        <f t="shared" si="13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P319" s="5">
        <f t="shared" si="14"/>
        <v>95</v>
      </c>
      <c r="Q319" t="s">
        <v>8310</v>
      </c>
      <c r="R319" t="s">
        <v>8315</v>
      </c>
      <c r="S319" s="16">
        <f t="shared" si="12"/>
        <v>41589.468553240738</v>
      </c>
      <c r="T319" s="14">
        <f t="shared" si="13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P320" s="5">
        <f t="shared" si="14"/>
        <v>49</v>
      </c>
      <c r="Q320" t="s">
        <v>8310</v>
      </c>
      <c r="R320" t="s">
        <v>8315</v>
      </c>
      <c r="S320" s="16">
        <f t="shared" si="12"/>
        <v>41329.830451388887</v>
      </c>
      <c r="T320" s="14">
        <f t="shared" si="13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P321" s="5">
        <f t="shared" si="14"/>
        <v>110</v>
      </c>
      <c r="Q321" t="s">
        <v>8310</v>
      </c>
      <c r="R321" t="s">
        <v>8315</v>
      </c>
      <c r="S321" s="16">
        <f t="shared" si="12"/>
        <v>40123.629965277774</v>
      </c>
      <c r="T321" s="14">
        <f t="shared" si="13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P322" s="5">
        <f t="shared" si="14"/>
        <v>134</v>
      </c>
      <c r="Q322" t="s">
        <v>8310</v>
      </c>
      <c r="R322" t="s">
        <v>8315</v>
      </c>
      <c r="S322" s="16">
        <f t="shared" si="12"/>
        <v>42331.34297453703</v>
      </c>
      <c r="T322" s="14">
        <f t="shared" si="13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P323" s="5">
        <f t="shared" si="14"/>
        <v>106</v>
      </c>
      <c r="Q323" t="s">
        <v>8310</v>
      </c>
      <c r="R323" t="s">
        <v>8315</v>
      </c>
      <c r="S323" s="16">
        <f t="shared" ref="S323:S386" si="15">(J323/86400)+25569+(-5/24)</f>
        <v>42647.238263888888</v>
      </c>
      <c r="T323" s="14">
        <f t="shared" ref="T323:T386" si="16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P324" s="5">
        <f t="shared" ref="P324:P387" si="17">QUOTIENT(E324,L324)</f>
        <v>145</v>
      </c>
      <c r="Q324" t="s">
        <v>8310</v>
      </c>
      <c r="R324" t="s">
        <v>8315</v>
      </c>
      <c r="S324" s="16">
        <f t="shared" si="15"/>
        <v>42473.361666666664</v>
      </c>
      <c r="T324" s="14">
        <f t="shared" si="16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P325" s="5">
        <f t="shared" si="17"/>
        <v>114</v>
      </c>
      <c r="Q325" t="s">
        <v>8310</v>
      </c>
      <c r="R325" t="s">
        <v>8315</v>
      </c>
      <c r="S325" s="16">
        <f t="shared" si="15"/>
        <v>42697.113032407404</v>
      </c>
      <c r="T325" s="14">
        <f t="shared" si="16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P326" s="5">
        <f t="shared" si="17"/>
        <v>105</v>
      </c>
      <c r="Q326" t="s">
        <v>8310</v>
      </c>
      <c r="R326" t="s">
        <v>8315</v>
      </c>
      <c r="S326" s="16">
        <f t="shared" si="15"/>
        <v>42184.417916666665</v>
      </c>
      <c r="T326" s="14">
        <f t="shared" si="16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P327" s="5">
        <f t="shared" si="17"/>
        <v>70</v>
      </c>
      <c r="Q327" t="s">
        <v>8310</v>
      </c>
      <c r="R327" t="s">
        <v>8315</v>
      </c>
      <c r="S327" s="16">
        <f t="shared" si="15"/>
        <v>42688.979548611103</v>
      </c>
      <c r="T327" s="14">
        <f t="shared" si="16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P328" s="5">
        <f t="shared" si="17"/>
        <v>147</v>
      </c>
      <c r="Q328" t="s">
        <v>8310</v>
      </c>
      <c r="R328" t="s">
        <v>8315</v>
      </c>
      <c r="S328" s="16">
        <f t="shared" si="15"/>
        <v>42775.106550925928</v>
      </c>
      <c r="T328" s="14">
        <f t="shared" si="16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P329" s="5">
        <f t="shared" si="17"/>
        <v>160</v>
      </c>
      <c r="Q329" t="s">
        <v>8310</v>
      </c>
      <c r="R329" t="s">
        <v>8315</v>
      </c>
      <c r="S329" s="16">
        <f t="shared" si="15"/>
        <v>42058.026956018519</v>
      </c>
      <c r="T329" s="14">
        <f t="shared" si="16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P330" s="5">
        <f t="shared" si="17"/>
        <v>156</v>
      </c>
      <c r="Q330" t="s">
        <v>8310</v>
      </c>
      <c r="R330" t="s">
        <v>8315</v>
      </c>
      <c r="S330" s="16">
        <f t="shared" si="15"/>
        <v>42278.738287037035</v>
      </c>
      <c r="T330" s="14">
        <f t="shared" si="16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P331" s="5">
        <f t="shared" si="17"/>
        <v>63</v>
      </c>
      <c r="Q331" t="s">
        <v>8310</v>
      </c>
      <c r="R331" t="s">
        <v>8315</v>
      </c>
      <c r="S331" s="16">
        <f t="shared" si="15"/>
        <v>42291.258414351854</v>
      </c>
      <c r="T331" s="14">
        <f t="shared" si="16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P332" s="5">
        <f t="shared" si="17"/>
        <v>104</v>
      </c>
      <c r="Q332" t="s">
        <v>8310</v>
      </c>
      <c r="R332" t="s">
        <v>8315</v>
      </c>
      <c r="S332" s="16">
        <f t="shared" si="15"/>
        <v>41379.307442129626</v>
      </c>
      <c r="T332" s="14">
        <f t="shared" si="16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P333" s="5">
        <f t="shared" si="17"/>
        <v>97</v>
      </c>
      <c r="Q333" t="s">
        <v>8310</v>
      </c>
      <c r="R333" t="s">
        <v>8315</v>
      </c>
      <c r="S333" s="16">
        <f t="shared" si="15"/>
        <v>42507.373078703698</v>
      </c>
      <c r="T333" s="14">
        <f t="shared" si="16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P334" s="5">
        <f t="shared" si="17"/>
        <v>203</v>
      </c>
      <c r="Q334" t="s">
        <v>8310</v>
      </c>
      <c r="R334" t="s">
        <v>8315</v>
      </c>
      <c r="S334" s="16">
        <f t="shared" si="15"/>
        <v>42263.471956018511</v>
      </c>
      <c r="T334" s="14">
        <f t="shared" si="16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P335" s="5">
        <f t="shared" si="17"/>
        <v>188</v>
      </c>
      <c r="Q335" t="s">
        <v>8310</v>
      </c>
      <c r="R335" t="s">
        <v>8315</v>
      </c>
      <c r="S335" s="16">
        <f t="shared" si="15"/>
        <v>42437.428136574068</v>
      </c>
      <c r="T335" s="14">
        <f t="shared" si="16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P336" s="5">
        <f t="shared" si="17"/>
        <v>146</v>
      </c>
      <c r="Q336" t="s">
        <v>8310</v>
      </c>
      <c r="R336" t="s">
        <v>8315</v>
      </c>
      <c r="S336" s="16">
        <f t="shared" si="15"/>
        <v>42101.474039351851</v>
      </c>
      <c r="T336" s="14">
        <f t="shared" si="16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P337" s="5">
        <f t="shared" si="17"/>
        <v>109</v>
      </c>
      <c r="Q337" t="s">
        <v>8310</v>
      </c>
      <c r="R337" t="s">
        <v>8315</v>
      </c>
      <c r="S337" s="16">
        <f t="shared" si="15"/>
        <v>42101.529108796291</v>
      </c>
      <c r="T337" s="14">
        <f t="shared" si="16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P338" s="5">
        <f t="shared" si="17"/>
        <v>59</v>
      </c>
      <c r="Q338" t="s">
        <v>8310</v>
      </c>
      <c r="R338" t="s">
        <v>8315</v>
      </c>
      <c r="S338" s="16">
        <f t="shared" si="15"/>
        <v>42291.387939814813</v>
      </c>
      <c r="T338" s="14">
        <f t="shared" si="16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P339" s="5">
        <f t="shared" si="17"/>
        <v>97</v>
      </c>
      <c r="Q339" t="s">
        <v>8310</v>
      </c>
      <c r="R339" t="s">
        <v>8315</v>
      </c>
      <c r="S339" s="16">
        <f t="shared" si="15"/>
        <v>42046.920231481483</v>
      </c>
      <c r="T339" s="14">
        <f t="shared" si="16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P340" s="5">
        <f t="shared" si="17"/>
        <v>70</v>
      </c>
      <c r="Q340" t="s">
        <v>8310</v>
      </c>
      <c r="R340" t="s">
        <v>8315</v>
      </c>
      <c r="S340" s="16">
        <f t="shared" si="15"/>
        <v>42559.547337962962</v>
      </c>
      <c r="T340" s="14">
        <f t="shared" si="16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P341" s="5">
        <f t="shared" si="17"/>
        <v>72</v>
      </c>
      <c r="Q341" t="s">
        <v>8310</v>
      </c>
      <c r="R341" t="s">
        <v>8315</v>
      </c>
      <c r="S341" s="16">
        <f t="shared" si="15"/>
        <v>42093.551712962959</v>
      </c>
      <c r="T341" s="14">
        <f t="shared" si="16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P342" s="5">
        <f t="shared" si="17"/>
        <v>146</v>
      </c>
      <c r="Q342" t="s">
        <v>8310</v>
      </c>
      <c r="R342" t="s">
        <v>8315</v>
      </c>
      <c r="S342" s="16">
        <f t="shared" si="15"/>
        <v>42772.460729166669</v>
      </c>
      <c r="T342" s="14">
        <f t="shared" si="16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P343" s="5">
        <f t="shared" si="17"/>
        <v>67</v>
      </c>
      <c r="Q343" t="s">
        <v>8310</v>
      </c>
      <c r="R343" t="s">
        <v>8315</v>
      </c>
      <c r="S343" s="16">
        <f t="shared" si="15"/>
        <v>41894.671273148146</v>
      </c>
      <c r="T343" s="14">
        <f t="shared" si="16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P344" s="5">
        <f t="shared" si="17"/>
        <v>169</v>
      </c>
      <c r="Q344" t="s">
        <v>8310</v>
      </c>
      <c r="R344" t="s">
        <v>8315</v>
      </c>
      <c r="S344" s="16">
        <f t="shared" si="15"/>
        <v>42459.572511574072</v>
      </c>
      <c r="T344" s="14">
        <f t="shared" si="16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P345" s="5">
        <f t="shared" si="17"/>
        <v>58</v>
      </c>
      <c r="Q345" t="s">
        <v>8310</v>
      </c>
      <c r="R345" t="s">
        <v>8315</v>
      </c>
      <c r="S345" s="16">
        <f t="shared" si="15"/>
        <v>41926.529456018514</v>
      </c>
      <c r="T345" s="14">
        <f t="shared" si="16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P346" s="5">
        <f t="shared" si="17"/>
        <v>119</v>
      </c>
      <c r="Q346" t="s">
        <v>8310</v>
      </c>
      <c r="R346" t="s">
        <v>8315</v>
      </c>
      <c r="S346" s="16">
        <f t="shared" si="15"/>
        <v>42111.762662037036</v>
      </c>
      <c r="T346" s="14">
        <f t="shared" si="16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P347" s="5">
        <f t="shared" si="17"/>
        <v>99</v>
      </c>
      <c r="Q347" t="s">
        <v>8310</v>
      </c>
      <c r="R347" t="s">
        <v>8315</v>
      </c>
      <c r="S347" s="16">
        <f t="shared" si="15"/>
        <v>42114.735995370364</v>
      </c>
      <c r="T347" s="14">
        <f t="shared" si="16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P348" s="5">
        <f t="shared" si="17"/>
        <v>90</v>
      </c>
      <c r="Q348" t="s">
        <v>8310</v>
      </c>
      <c r="R348" t="s">
        <v>8315</v>
      </c>
      <c r="S348" s="16">
        <f t="shared" si="15"/>
        <v>42261.291909722218</v>
      </c>
      <c r="T348" s="14">
        <f t="shared" si="16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P349" s="5">
        <f t="shared" si="17"/>
        <v>117</v>
      </c>
      <c r="Q349" t="s">
        <v>8310</v>
      </c>
      <c r="R349" t="s">
        <v>8315</v>
      </c>
      <c r="S349" s="16">
        <f t="shared" si="15"/>
        <v>42292.287141203698</v>
      </c>
      <c r="T349" s="14">
        <f t="shared" si="16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P350" s="5">
        <f t="shared" si="17"/>
        <v>86</v>
      </c>
      <c r="Q350" t="s">
        <v>8310</v>
      </c>
      <c r="R350" t="s">
        <v>8315</v>
      </c>
      <c r="S350" s="16">
        <f t="shared" si="15"/>
        <v>42207.378657407404</v>
      </c>
      <c r="T350" s="14">
        <f t="shared" si="16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P351" s="5">
        <f t="shared" si="17"/>
        <v>71</v>
      </c>
      <c r="Q351" t="s">
        <v>8310</v>
      </c>
      <c r="R351" t="s">
        <v>8315</v>
      </c>
      <c r="S351" s="16">
        <f t="shared" si="15"/>
        <v>42760.290601851848</v>
      </c>
      <c r="T351" s="14">
        <f t="shared" si="16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P352" s="5">
        <f t="shared" si="17"/>
        <v>129</v>
      </c>
      <c r="Q352" t="s">
        <v>8310</v>
      </c>
      <c r="R352" t="s">
        <v>8315</v>
      </c>
      <c r="S352" s="16">
        <f t="shared" si="15"/>
        <v>42585.857743055552</v>
      </c>
      <c r="T352" s="14">
        <f t="shared" si="16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P353" s="5">
        <f t="shared" si="17"/>
        <v>44</v>
      </c>
      <c r="Q353" t="s">
        <v>8310</v>
      </c>
      <c r="R353" t="s">
        <v>8315</v>
      </c>
      <c r="S353" s="16">
        <f t="shared" si="15"/>
        <v>42427.75641203703</v>
      </c>
      <c r="T353" s="14">
        <f t="shared" si="16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P354" s="5">
        <f t="shared" si="17"/>
        <v>40</v>
      </c>
      <c r="Q354" t="s">
        <v>8310</v>
      </c>
      <c r="R354" t="s">
        <v>8315</v>
      </c>
      <c r="S354" s="16">
        <f t="shared" si="15"/>
        <v>41889.959120370368</v>
      </c>
      <c r="T354" s="14">
        <f t="shared" si="16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P355" s="5">
        <f t="shared" si="17"/>
        <v>103</v>
      </c>
      <c r="Q355" t="s">
        <v>8310</v>
      </c>
      <c r="R355" t="s">
        <v>8315</v>
      </c>
      <c r="S355" s="16">
        <f t="shared" si="15"/>
        <v>42297.583553240744</v>
      </c>
      <c r="T355" s="14">
        <f t="shared" si="16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P356" s="5">
        <f t="shared" si="17"/>
        <v>125</v>
      </c>
      <c r="Q356" t="s">
        <v>8310</v>
      </c>
      <c r="R356" t="s">
        <v>8315</v>
      </c>
      <c r="S356" s="16">
        <f t="shared" si="15"/>
        <v>42438.619456018518</v>
      </c>
      <c r="T356" s="14">
        <f t="shared" si="16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P357" s="5">
        <f t="shared" si="17"/>
        <v>246</v>
      </c>
      <c r="Q357" t="s">
        <v>8310</v>
      </c>
      <c r="R357" t="s">
        <v>8315</v>
      </c>
      <c r="S357" s="16">
        <f t="shared" si="15"/>
        <v>41943.0855787037</v>
      </c>
      <c r="T357" s="14">
        <f t="shared" si="16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P358" s="5">
        <f t="shared" si="17"/>
        <v>79</v>
      </c>
      <c r="Q358" t="s">
        <v>8310</v>
      </c>
      <c r="R358" t="s">
        <v>8315</v>
      </c>
      <c r="S358" s="16">
        <f t="shared" si="15"/>
        <v>42415.594826388886</v>
      </c>
      <c r="T358" s="14">
        <f t="shared" si="16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P359" s="5">
        <f t="shared" si="17"/>
        <v>86</v>
      </c>
      <c r="Q359" t="s">
        <v>8310</v>
      </c>
      <c r="R359" t="s">
        <v>8315</v>
      </c>
      <c r="S359" s="16">
        <f t="shared" si="15"/>
        <v>42078.01385416666</v>
      </c>
      <c r="T359" s="14">
        <f t="shared" si="16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P360" s="5">
        <f t="shared" si="17"/>
        <v>193</v>
      </c>
      <c r="Q360" t="s">
        <v>8310</v>
      </c>
      <c r="R360" t="s">
        <v>8315</v>
      </c>
      <c r="S360" s="16">
        <f t="shared" si="15"/>
        <v>42507.651863425919</v>
      </c>
      <c r="T360" s="14">
        <f t="shared" si="16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P361" s="5">
        <f t="shared" si="17"/>
        <v>84</v>
      </c>
      <c r="Q361" t="s">
        <v>8310</v>
      </c>
      <c r="R361" t="s">
        <v>8315</v>
      </c>
      <c r="S361" s="16">
        <f t="shared" si="15"/>
        <v>41934.86215277778</v>
      </c>
      <c r="T361" s="14">
        <f t="shared" si="16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P362" s="5">
        <f t="shared" si="17"/>
        <v>139</v>
      </c>
      <c r="Q362" t="s">
        <v>8310</v>
      </c>
      <c r="R362" t="s">
        <v>8315</v>
      </c>
      <c r="S362" s="16">
        <f t="shared" si="15"/>
        <v>42163.689583333333</v>
      </c>
      <c r="T362" s="14">
        <f t="shared" si="16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P363" s="5">
        <f t="shared" si="17"/>
        <v>109</v>
      </c>
      <c r="Q363" t="s">
        <v>8310</v>
      </c>
      <c r="R363" t="s">
        <v>8315</v>
      </c>
      <c r="S363" s="16">
        <f t="shared" si="15"/>
        <v>41935.792893518512</v>
      </c>
      <c r="T363" s="14">
        <f t="shared" si="16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P364" s="5">
        <f t="shared" si="17"/>
        <v>139</v>
      </c>
      <c r="Q364" t="s">
        <v>8310</v>
      </c>
      <c r="R364" t="s">
        <v>8315</v>
      </c>
      <c r="S364" s="16">
        <f t="shared" si="15"/>
        <v>41837.002210648148</v>
      </c>
      <c r="T364" s="14">
        <f t="shared" si="16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P365" s="5">
        <f t="shared" si="17"/>
        <v>347</v>
      </c>
      <c r="Q365" t="s">
        <v>8310</v>
      </c>
      <c r="R365" t="s">
        <v>8315</v>
      </c>
      <c r="S365" s="16">
        <f t="shared" si="15"/>
        <v>40255.53629629629</v>
      </c>
      <c r="T365" s="14">
        <f t="shared" si="16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P366" s="5">
        <f t="shared" si="17"/>
        <v>68</v>
      </c>
      <c r="Q366" t="s">
        <v>8310</v>
      </c>
      <c r="R366" t="s">
        <v>8315</v>
      </c>
      <c r="S366" s="16">
        <f t="shared" si="15"/>
        <v>41780.651296296295</v>
      </c>
      <c r="T366" s="14">
        <f t="shared" si="16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P367" s="5">
        <f t="shared" si="17"/>
        <v>239</v>
      </c>
      <c r="Q367" t="s">
        <v>8310</v>
      </c>
      <c r="R367" t="s">
        <v>8315</v>
      </c>
      <c r="S367" s="16">
        <f t="shared" si="15"/>
        <v>41668.398136574069</v>
      </c>
      <c r="T367" s="14">
        <f t="shared" si="16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P368" s="5">
        <f t="shared" si="17"/>
        <v>287</v>
      </c>
      <c r="Q368" t="s">
        <v>8310</v>
      </c>
      <c r="R368" t="s">
        <v>8315</v>
      </c>
      <c r="S368" s="16">
        <f t="shared" si="15"/>
        <v>41019.584699074076</v>
      </c>
      <c r="T368" s="14">
        <f t="shared" si="16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P369" s="5">
        <f t="shared" si="17"/>
        <v>86</v>
      </c>
      <c r="Q369" t="s">
        <v>8310</v>
      </c>
      <c r="R369" t="s">
        <v>8315</v>
      </c>
      <c r="S369" s="16">
        <f t="shared" si="15"/>
        <v>41355.368958333333</v>
      </c>
      <c r="T369" s="14">
        <f t="shared" si="16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P370" s="5">
        <f t="shared" si="17"/>
        <v>81</v>
      </c>
      <c r="Q370" t="s">
        <v>8310</v>
      </c>
      <c r="R370" t="s">
        <v>8315</v>
      </c>
      <c r="S370" s="16">
        <f t="shared" si="15"/>
        <v>42043.397245370368</v>
      </c>
      <c r="T370" s="14">
        <f t="shared" si="16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P371" s="5">
        <f t="shared" si="17"/>
        <v>42</v>
      </c>
      <c r="Q371" t="s">
        <v>8310</v>
      </c>
      <c r="R371" t="s">
        <v>8315</v>
      </c>
      <c r="S371" s="16">
        <f t="shared" si="15"/>
        <v>40893.3433912037</v>
      </c>
      <c r="T371" s="14">
        <f t="shared" si="16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P372" s="5">
        <f t="shared" si="17"/>
        <v>709</v>
      </c>
      <c r="Q372" t="s">
        <v>8310</v>
      </c>
      <c r="R372" t="s">
        <v>8315</v>
      </c>
      <c r="S372" s="16">
        <f t="shared" si="15"/>
        <v>42711.586805555555</v>
      </c>
      <c r="T372" s="14">
        <f t="shared" si="16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P373" s="5">
        <f t="shared" si="17"/>
        <v>161</v>
      </c>
      <c r="Q373" t="s">
        <v>8310</v>
      </c>
      <c r="R373" t="s">
        <v>8315</v>
      </c>
      <c r="S373" s="16">
        <f t="shared" si="15"/>
        <v>41261.559479166666</v>
      </c>
      <c r="T373" s="14">
        <f t="shared" si="16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P374" s="5">
        <f t="shared" si="17"/>
        <v>41</v>
      </c>
      <c r="Q374" t="s">
        <v>8310</v>
      </c>
      <c r="R374" t="s">
        <v>8315</v>
      </c>
      <c r="S374" s="16">
        <f t="shared" si="15"/>
        <v>42425.368564814817</v>
      </c>
      <c r="T374" s="14">
        <f t="shared" si="16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P375" s="5">
        <f t="shared" si="17"/>
        <v>89</v>
      </c>
      <c r="Q375" t="s">
        <v>8310</v>
      </c>
      <c r="R375" t="s">
        <v>8315</v>
      </c>
      <c r="S375" s="16">
        <f t="shared" si="15"/>
        <v>41078.703680555554</v>
      </c>
      <c r="T375" s="14">
        <f t="shared" si="16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P376" s="5">
        <f t="shared" si="17"/>
        <v>45</v>
      </c>
      <c r="Q376" t="s">
        <v>8310</v>
      </c>
      <c r="R376" t="s">
        <v>8315</v>
      </c>
      <c r="S376" s="16">
        <f t="shared" si="15"/>
        <v>40757.680914351848</v>
      </c>
      <c r="T376" s="14">
        <f t="shared" si="16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P377" s="5">
        <f t="shared" si="17"/>
        <v>42</v>
      </c>
      <c r="Q377" t="s">
        <v>8310</v>
      </c>
      <c r="R377" t="s">
        <v>8315</v>
      </c>
      <c r="S377" s="16">
        <f t="shared" si="15"/>
        <v>41657.77674768518</v>
      </c>
      <c r="T377" s="14">
        <f t="shared" si="16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P378" s="5">
        <f t="shared" si="17"/>
        <v>54</v>
      </c>
      <c r="Q378" t="s">
        <v>8310</v>
      </c>
      <c r="R378" t="s">
        <v>8315</v>
      </c>
      <c r="S378" s="16">
        <f t="shared" si="15"/>
        <v>42576.244398148141</v>
      </c>
      <c r="T378" s="14">
        <f t="shared" si="16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P379" s="5">
        <f t="shared" si="17"/>
        <v>103</v>
      </c>
      <c r="Q379" t="s">
        <v>8310</v>
      </c>
      <c r="R379" t="s">
        <v>8315</v>
      </c>
      <c r="S379" s="16">
        <f t="shared" si="15"/>
        <v>42292.042453703696</v>
      </c>
      <c r="T379" s="14">
        <f t="shared" si="16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P380" s="5">
        <f t="shared" si="17"/>
        <v>40</v>
      </c>
      <c r="Q380" t="s">
        <v>8310</v>
      </c>
      <c r="R380" t="s">
        <v>8315</v>
      </c>
      <c r="S380" s="16">
        <f t="shared" si="15"/>
        <v>42370.363518518519</v>
      </c>
      <c r="T380" s="14">
        <f t="shared" si="16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P381" s="5">
        <f t="shared" si="17"/>
        <v>116</v>
      </c>
      <c r="Q381" t="s">
        <v>8310</v>
      </c>
      <c r="R381" t="s">
        <v>8315</v>
      </c>
      <c r="S381" s="16">
        <f t="shared" si="15"/>
        <v>40987.479999999996</v>
      </c>
      <c r="T381" s="14">
        <f t="shared" si="16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P382" s="5">
        <f t="shared" si="17"/>
        <v>115</v>
      </c>
      <c r="Q382" t="s">
        <v>8310</v>
      </c>
      <c r="R382" t="s">
        <v>8315</v>
      </c>
      <c r="S382" s="16">
        <f t="shared" si="15"/>
        <v>42367.511481481481</v>
      </c>
      <c r="T382" s="14">
        <f t="shared" si="16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P383" s="5">
        <f t="shared" si="17"/>
        <v>104</v>
      </c>
      <c r="Q383" t="s">
        <v>8310</v>
      </c>
      <c r="R383" t="s">
        <v>8315</v>
      </c>
      <c r="S383" s="16">
        <f t="shared" si="15"/>
        <v>41085.48978009259</v>
      </c>
      <c r="T383" s="14">
        <f t="shared" si="16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P384" s="5">
        <f t="shared" si="17"/>
        <v>69</v>
      </c>
      <c r="Q384" t="s">
        <v>8310</v>
      </c>
      <c r="R384" t="s">
        <v>8315</v>
      </c>
      <c r="S384" s="16">
        <f t="shared" si="15"/>
        <v>41144.501157407409</v>
      </c>
      <c r="T384" s="14">
        <f t="shared" si="16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P385" s="5">
        <f t="shared" si="17"/>
        <v>43</v>
      </c>
      <c r="Q385" t="s">
        <v>8310</v>
      </c>
      <c r="R385" t="s">
        <v>8315</v>
      </c>
      <c r="S385" s="16">
        <f t="shared" si="15"/>
        <v>41754.90924768518</v>
      </c>
      <c r="T385" s="14">
        <f t="shared" si="16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P386" s="5">
        <f t="shared" si="17"/>
        <v>58</v>
      </c>
      <c r="Q386" t="s">
        <v>8310</v>
      </c>
      <c r="R386" t="s">
        <v>8315</v>
      </c>
      <c r="S386" s="16">
        <f t="shared" si="15"/>
        <v>41980.573460648149</v>
      </c>
      <c r="T386" s="14">
        <f t="shared" si="16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P387" s="5">
        <f t="shared" si="17"/>
        <v>111</v>
      </c>
      <c r="Q387" t="s">
        <v>8310</v>
      </c>
      <c r="R387" t="s">
        <v>8315</v>
      </c>
      <c r="S387" s="16">
        <f t="shared" ref="S387:S450" si="18">(J387/86400)+25569+(-5/24)</f>
        <v>41934.376168981478</v>
      </c>
      <c r="T387" s="14">
        <f t="shared" ref="T387:T450" si="19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P388" s="5">
        <f t="shared" ref="P388:P451" si="20">QUOTIENT(E388,L388)</f>
        <v>46</v>
      </c>
      <c r="Q388" t="s">
        <v>8310</v>
      </c>
      <c r="R388" t="s">
        <v>8315</v>
      </c>
      <c r="S388" s="16">
        <f t="shared" si="18"/>
        <v>42211.742951388886</v>
      </c>
      <c r="T388" s="14">
        <f t="shared" si="19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P389" s="5">
        <f t="shared" si="20"/>
        <v>144</v>
      </c>
      <c r="Q389" t="s">
        <v>8310</v>
      </c>
      <c r="R389" t="s">
        <v>8315</v>
      </c>
      <c r="S389" s="16">
        <f t="shared" si="18"/>
        <v>42200.468263888884</v>
      </c>
      <c r="T389" s="14">
        <f t="shared" si="19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P390" s="5">
        <f t="shared" si="20"/>
        <v>88</v>
      </c>
      <c r="Q390" t="s">
        <v>8310</v>
      </c>
      <c r="R390" t="s">
        <v>8315</v>
      </c>
      <c r="S390" s="16">
        <f t="shared" si="18"/>
        <v>42548.86782407407</v>
      </c>
      <c r="T390" s="14">
        <f t="shared" si="19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P391" s="5">
        <f t="shared" si="20"/>
        <v>81</v>
      </c>
      <c r="Q391" t="s">
        <v>8310</v>
      </c>
      <c r="R391" t="s">
        <v>8315</v>
      </c>
      <c r="S391" s="16">
        <f t="shared" si="18"/>
        <v>41673.854745370372</v>
      </c>
      <c r="T391" s="14">
        <f t="shared" si="19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P392" s="5">
        <f t="shared" si="20"/>
        <v>71</v>
      </c>
      <c r="Q392" t="s">
        <v>8310</v>
      </c>
      <c r="R392" t="s">
        <v>8315</v>
      </c>
      <c r="S392" s="16">
        <f t="shared" si="18"/>
        <v>42111.828379629624</v>
      </c>
      <c r="T392" s="14">
        <f t="shared" si="19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P393" s="5">
        <f t="shared" si="20"/>
        <v>104</v>
      </c>
      <c r="Q393" t="s">
        <v>8310</v>
      </c>
      <c r="R393" t="s">
        <v>8315</v>
      </c>
      <c r="S393" s="16">
        <f t="shared" si="18"/>
        <v>40864.833923611106</v>
      </c>
      <c r="T393" s="14">
        <f t="shared" si="19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P394" s="5">
        <f t="shared" si="20"/>
        <v>90</v>
      </c>
      <c r="Q394" t="s">
        <v>8310</v>
      </c>
      <c r="R394" t="s">
        <v>8315</v>
      </c>
      <c r="S394" s="16">
        <f t="shared" si="18"/>
        <v>40763.508923611109</v>
      </c>
      <c r="T394" s="14">
        <f t="shared" si="19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P395" s="5">
        <f t="shared" si="20"/>
        <v>157</v>
      </c>
      <c r="Q395" t="s">
        <v>8310</v>
      </c>
      <c r="R395" t="s">
        <v>8315</v>
      </c>
      <c r="S395" s="16">
        <f t="shared" si="18"/>
        <v>41526.500601851847</v>
      </c>
      <c r="T395" s="14">
        <f t="shared" si="19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P396" s="5">
        <f t="shared" si="20"/>
        <v>105</v>
      </c>
      <c r="Q396" t="s">
        <v>8310</v>
      </c>
      <c r="R396" t="s">
        <v>8315</v>
      </c>
      <c r="S396" s="16">
        <f t="shared" si="18"/>
        <v>42417.60974537037</v>
      </c>
      <c r="T396" s="14">
        <f t="shared" si="19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P397" s="5">
        <f t="shared" si="20"/>
        <v>58</v>
      </c>
      <c r="Q397" t="s">
        <v>8310</v>
      </c>
      <c r="R397" t="s">
        <v>8315</v>
      </c>
      <c r="S397" s="16">
        <f t="shared" si="18"/>
        <v>40990.700925925921</v>
      </c>
      <c r="T397" s="14">
        <f t="shared" si="19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P398" s="5">
        <f t="shared" si="20"/>
        <v>81</v>
      </c>
      <c r="Q398" t="s">
        <v>8310</v>
      </c>
      <c r="R398" t="s">
        <v>8315</v>
      </c>
      <c r="S398" s="16">
        <f t="shared" si="18"/>
        <v>41082.356550925928</v>
      </c>
      <c r="T398" s="14">
        <f t="shared" si="19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P399" s="5">
        <f t="shared" si="20"/>
        <v>56</v>
      </c>
      <c r="Q399" t="s">
        <v>8310</v>
      </c>
      <c r="R399" t="s">
        <v>8315</v>
      </c>
      <c r="S399" s="16">
        <f t="shared" si="18"/>
        <v>40379.568101851852</v>
      </c>
      <c r="T399" s="14">
        <f t="shared" si="19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P400" s="5">
        <f t="shared" si="20"/>
        <v>140</v>
      </c>
      <c r="Q400" t="s">
        <v>8310</v>
      </c>
      <c r="R400" t="s">
        <v>8315</v>
      </c>
      <c r="S400" s="16">
        <f t="shared" si="18"/>
        <v>42078.584791666661</v>
      </c>
      <c r="T400" s="14">
        <f t="shared" si="19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P401" s="5">
        <f t="shared" si="20"/>
        <v>224</v>
      </c>
      <c r="Q401" t="s">
        <v>8310</v>
      </c>
      <c r="R401" t="s">
        <v>8315</v>
      </c>
      <c r="S401" s="16">
        <f t="shared" si="18"/>
        <v>42687.667442129627</v>
      </c>
      <c r="T401" s="14">
        <f t="shared" si="19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P402" s="5">
        <f t="shared" si="20"/>
        <v>181</v>
      </c>
      <c r="Q402" t="s">
        <v>8310</v>
      </c>
      <c r="R402" t="s">
        <v>8315</v>
      </c>
      <c r="S402" s="16">
        <f t="shared" si="18"/>
        <v>41745.427627314813</v>
      </c>
      <c r="T402" s="14">
        <f t="shared" si="19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P403" s="5">
        <f t="shared" si="20"/>
        <v>711</v>
      </c>
      <c r="Q403" t="s">
        <v>8310</v>
      </c>
      <c r="R403" t="s">
        <v>8315</v>
      </c>
      <c r="S403" s="16">
        <f t="shared" si="18"/>
        <v>40732.633912037032</v>
      </c>
      <c r="T403" s="14">
        <f t="shared" si="19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P404" s="5">
        <f t="shared" si="20"/>
        <v>65</v>
      </c>
      <c r="Q404" t="s">
        <v>8310</v>
      </c>
      <c r="R404" t="s">
        <v>8315</v>
      </c>
      <c r="S404" s="16">
        <f t="shared" si="18"/>
        <v>42292.331215277773</v>
      </c>
      <c r="T404" s="14">
        <f t="shared" si="19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P405" s="5">
        <f t="shared" si="20"/>
        <v>75</v>
      </c>
      <c r="Q405" t="s">
        <v>8310</v>
      </c>
      <c r="R405" t="s">
        <v>8315</v>
      </c>
      <c r="S405" s="16">
        <f t="shared" si="18"/>
        <v>40718.102326388886</v>
      </c>
      <c r="T405" s="14">
        <f t="shared" si="19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P406" s="5">
        <f t="shared" si="20"/>
        <v>133</v>
      </c>
      <c r="Q406" t="s">
        <v>8310</v>
      </c>
      <c r="R406" t="s">
        <v>8315</v>
      </c>
      <c r="S406" s="16">
        <f t="shared" si="18"/>
        <v>41646.419699074067</v>
      </c>
      <c r="T406" s="14">
        <f t="shared" si="19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P407" s="5">
        <f t="shared" si="20"/>
        <v>55</v>
      </c>
      <c r="Q407" t="s">
        <v>8310</v>
      </c>
      <c r="R407" t="s">
        <v>8315</v>
      </c>
      <c r="S407" s="16">
        <f t="shared" si="18"/>
        <v>41673.876608796294</v>
      </c>
      <c r="T407" s="14">
        <f t="shared" si="19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P408" s="5">
        <f t="shared" si="20"/>
        <v>86</v>
      </c>
      <c r="Q408" t="s">
        <v>8310</v>
      </c>
      <c r="R408" t="s">
        <v>8315</v>
      </c>
      <c r="S408" s="16">
        <f t="shared" si="18"/>
        <v>40637.95413194444</v>
      </c>
      <c r="T408" s="14">
        <f t="shared" si="19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P409" s="5">
        <f t="shared" si="20"/>
        <v>92</v>
      </c>
      <c r="Q409" t="s">
        <v>8310</v>
      </c>
      <c r="R409" t="s">
        <v>8315</v>
      </c>
      <c r="S409" s="16">
        <f t="shared" si="18"/>
        <v>40806.662615740737</v>
      </c>
      <c r="T409" s="14">
        <f t="shared" si="19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P410" s="5">
        <f t="shared" si="20"/>
        <v>160</v>
      </c>
      <c r="Q410" t="s">
        <v>8310</v>
      </c>
      <c r="R410" t="s">
        <v>8315</v>
      </c>
      <c r="S410" s="16">
        <f t="shared" si="18"/>
        <v>41543.527662037035</v>
      </c>
      <c r="T410" s="14">
        <f t="shared" si="19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P411" s="5">
        <f t="shared" si="20"/>
        <v>45</v>
      </c>
      <c r="Q411" t="s">
        <v>8310</v>
      </c>
      <c r="R411" t="s">
        <v>8315</v>
      </c>
      <c r="S411" s="16">
        <f t="shared" si="18"/>
        <v>42543.654444444437</v>
      </c>
      <c r="T411" s="14">
        <f t="shared" si="19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P412" s="5">
        <f t="shared" si="20"/>
        <v>183</v>
      </c>
      <c r="Q412" t="s">
        <v>8310</v>
      </c>
      <c r="R412" t="s">
        <v>8315</v>
      </c>
      <c r="S412" s="16">
        <f t="shared" si="18"/>
        <v>42113.773113425923</v>
      </c>
      <c r="T412" s="14">
        <f t="shared" si="19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P413" s="5">
        <f t="shared" si="20"/>
        <v>125</v>
      </c>
      <c r="Q413" t="s">
        <v>8310</v>
      </c>
      <c r="R413" t="s">
        <v>8315</v>
      </c>
      <c r="S413" s="16">
        <f t="shared" si="18"/>
        <v>41597.967638888884</v>
      </c>
      <c r="T413" s="14">
        <f t="shared" si="19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P414" s="5">
        <f t="shared" si="20"/>
        <v>57</v>
      </c>
      <c r="Q414" t="s">
        <v>8310</v>
      </c>
      <c r="R414" t="s">
        <v>8315</v>
      </c>
      <c r="S414" s="16">
        <f t="shared" si="18"/>
        <v>41099.534467592588</v>
      </c>
      <c r="T414" s="14">
        <f t="shared" si="19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P415" s="5">
        <f t="shared" si="20"/>
        <v>78</v>
      </c>
      <c r="Q415" t="s">
        <v>8310</v>
      </c>
      <c r="R415" t="s">
        <v>8315</v>
      </c>
      <c r="S415" s="16">
        <f t="shared" si="18"/>
        <v>41079.66910879629</v>
      </c>
      <c r="T415" s="14">
        <f t="shared" si="19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P416" s="5">
        <f t="shared" si="20"/>
        <v>91</v>
      </c>
      <c r="Q416" t="s">
        <v>8310</v>
      </c>
      <c r="R416" t="s">
        <v>8315</v>
      </c>
      <c r="S416" s="16">
        <f t="shared" si="18"/>
        <v>41528.85491898148</v>
      </c>
      <c r="T416" s="14">
        <f t="shared" si="19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P417" s="5">
        <f t="shared" si="20"/>
        <v>68</v>
      </c>
      <c r="Q417" t="s">
        <v>8310</v>
      </c>
      <c r="R417" t="s">
        <v>8315</v>
      </c>
      <c r="S417" s="16">
        <f t="shared" si="18"/>
        <v>41904.643541666665</v>
      </c>
      <c r="T417" s="14">
        <f t="shared" si="19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P418" s="5">
        <f t="shared" si="20"/>
        <v>48</v>
      </c>
      <c r="Q418" t="s">
        <v>8310</v>
      </c>
      <c r="R418" t="s">
        <v>8315</v>
      </c>
      <c r="S418" s="16">
        <f t="shared" si="18"/>
        <v>41648.187858796293</v>
      </c>
      <c r="T418" s="14">
        <f t="shared" si="19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P419" s="5">
        <f t="shared" si="20"/>
        <v>202</v>
      </c>
      <c r="Q419" t="s">
        <v>8310</v>
      </c>
      <c r="R419" t="s">
        <v>8315</v>
      </c>
      <c r="S419" s="16">
        <f t="shared" si="18"/>
        <v>41360.762268518512</v>
      </c>
      <c r="T419" s="14">
        <f t="shared" si="19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P420" s="5">
        <f t="shared" si="20"/>
        <v>216</v>
      </c>
      <c r="Q420" t="s">
        <v>8310</v>
      </c>
      <c r="R420" t="s">
        <v>8315</v>
      </c>
      <c r="S420" s="16">
        <f t="shared" si="18"/>
        <v>42178.07403935185</v>
      </c>
      <c r="T420" s="14">
        <f t="shared" si="19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P421" s="5">
        <f t="shared" si="20"/>
        <v>110</v>
      </c>
      <c r="Q421" t="s">
        <v>8310</v>
      </c>
      <c r="R421" t="s">
        <v>8315</v>
      </c>
      <c r="S421" s="16">
        <f t="shared" si="18"/>
        <v>41394.634108796294</v>
      </c>
      <c r="T421" s="14">
        <f t="shared" si="19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 s="5">
        <f t="shared" si="20"/>
        <v>4</v>
      </c>
      <c r="Q422" t="s">
        <v>8310</v>
      </c>
      <c r="R422" t="s">
        <v>8316</v>
      </c>
      <c r="S422" s="16">
        <f t="shared" si="18"/>
        <v>41682.028136574074</v>
      </c>
      <c r="T422" s="14">
        <f t="shared" si="19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 s="5">
        <f t="shared" si="20"/>
        <v>50</v>
      </c>
      <c r="Q423" t="s">
        <v>8310</v>
      </c>
      <c r="R423" t="s">
        <v>8316</v>
      </c>
      <c r="S423" s="16">
        <f t="shared" si="18"/>
        <v>42177.283055555548</v>
      </c>
      <c r="T423" s="14">
        <f t="shared" si="19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 s="5">
        <f t="shared" si="20"/>
        <v>35</v>
      </c>
      <c r="Q424" t="s">
        <v>8310</v>
      </c>
      <c r="R424" t="s">
        <v>8316</v>
      </c>
      <c r="S424" s="16">
        <f t="shared" si="18"/>
        <v>41863.052048611113</v>
      </c>
      <c r="T424" s="14">
        <f t="shared" si="19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 s="5">
        <f t="shared" si="20"/>
        <v>11</v>
      </c>
      <c r="Q425" t="s">
        <v>8310</v>
      </c>
      <c r="R425" t="s">
        <v>8316</v>
      </c>
      <c r="S425" s="16">
        <f t="shared" si="18"/>
        <v>41400.717939814815</v>
      </c>
      <c r="T425" s="14">
        <f t="shared" si="19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 s="5">
        <f t="shared" si="20"/>
        <v>40</v>
      </c>
      <c r="Q426" t="s">
        <v>8310</v>
      </c>
      <c r="R426" t="s">
        <v>8316</v>
      </c>
      <c r="S426" s="16">
        <f t="shared" si="18"/>
        <v>40934.167812499996</v>
      </c>
      <c r="T426" s="14">
        <f t="shared" si="19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 s="5">
        <f t="shared" si="20"/>
        <v>3</v>
      </c>
      <c r="Q427" t="s">
        <v>8310</v>
      </c>
      <c r="R427" t="s">
        <v>8316</v>
      </c>
      <c r="S427" s="16">
        <f t="shared" si="18"/>
        <v>42275.652824074066</v>
      </c>
      <c r="T427" s="14">
        <f t="shared" si="19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 s="5">
        <f t="shared" si="20"/>
        <v>16</v>
      </c>
      <c r="Q428" t="s">
        <v>8310</v>
      </c>
      <c r="R428" t="s">
        <v>8316</v>
      </c>
      <c r="S428" s="16">
        <f t="shared" si="18"/>
        <v>42400.503634259258</v>
      </c>
      <c r="T428" s="14">
        <f t="shared" si="19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s="5" t="e">
        <f t="shared" si="20"/>
        <v>#DIV/0!</v>
      </c>
      <c r="Q429" t="s">
        <v>8310</v>
      </c>
      <c r="R429" t="s">
        <v>8316</v>
      </c>
      <c r="S429" s="16">
        <f t="shared" si="18"/>
        <v>42285.700694444444</v>
      </c>
      <c r="T429" s="14">
        <f t="shared" si="19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 s="5">
        <f t="shared" si="20"/>
        <v>52</v>
      </c>
      <c r="Q430" t="s">
        <v>8310</v>
      </c>
      <c r="R430" t="s">
        <v>8316</v>
      </c>
      <c r="S430" s="16">
        <f t="shared" si="18"/>
        <v>41778.558391203704</v>
      </c>
      <c r="T430" s="14">
        <f t="shared" si="19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s="5" t="e">
        <f t="shared" si="20"/>
        <v>#DIV/0!</v>
      </c>
      <c r="Q431" t="s">
        <v>8310</v>
      </c>
      <c r="R431" t="s">
        <v>8316</v>
      </c>
      <c r="S431" s="16">
        <f t="shared" si="18"/>
        <v>40070.693078703705</v>
      </c>
      <c r="T431" s="14">
        <f t="shared" si="19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 s="5">
        <f t="shared" si="20"/>
        <v>4</v>
      </c>
      <c r="Q432" t="s">
        <v>8310</v>
      </c>
      <c r="R432" t="s">
        <v>8316</v>
      </c>
      <c r="S432" s="16">
        <f t="shared" si="18"/>
        <v>41512.898923611108</v>
      </c>
      <c r="T432" s="14">
        <f t="shared" si="19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 s="5">
        <f t="shared" si="20"/>
        <v>51</v>
      </c>
      <c r="Q433" t="s">
        <v>8310</v>
      </c>
      <c r="R433" t="s">
        <v>8316</v>
      </c>
      <c r="S433" s="16">
        <f t="shared" si="18"/>
        <v>42526.662997685184</v>
      </c>
      <c r="T433" s="14">
        <f t="shared" si="19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 s="5">
        <f t="shared" si="20"/>
        <v>71</v>
      </c>
      <c r="Q434" t="s">
        <v>8310</v>
      </c>
      <c r="R434" t="s">
        <v>8316</v>
      </c>
      <c r="S434" s="16">
        <f t="shared" si="18"/>
        <v>42238.51829861111</v>
      </c>
      <c r="T434" s="14">
        <f t="shared" si="19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s="5" t="e">
        <f t="shared" si="20"/>
        <v>#DIV/0!</v>
      </c>
      <c r="Q435" t="s">
        <v>8310</v>
      </c>
      <c r="R435" t="s">
        <v>8316</v>
      </c>
      <c r="S435" s="16">
        <f t="shared" si="18"/>
        <v>42228.421550925923</v>
      </c>
      <c r="T435" s="14">
        <f t="shared" si="19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 s="5">
        <f t="shared" si="20"/>
        <v>62</v>
      </c>
      <c r="Q436" t="s">
        <v>8310</v>
      </c>
      <c r="R436" t="s">
        <v>8316</v>
      </c>
      <c r="S436" s="16">
        <f t="shared" si="18"/>
        <v>41576.626180555555</v>
      </c>
      <c r="T436" s="14">
        <f t="shared" si="19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 s="5">
        <f t="shared" si="20"/>
        <v>1</v>
      </c>
      <c r="Q437" t="s">
        <v>8310</v>
      </c>
      <c r="R437" t="s">
        <v>8316</v>
      </c>
      <c r="S437" s="16">
        <f t="shared" si="18"/>
        <v>41500.539120370369</v>
      </c>
      <c r="T437" s="14">
        <f t="shared" si="19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s="5" t="e">
        <f t="shared" si="20"/>
        <v>#DIV/0!</v>
      </c>
      <c r="Q438" t="s">
        <v>8310</v>
      </c>
      <c r="R438" t="s">
        <v>8316</v>
      </c>
      <c r="S438" s="16">
        <f t="shared" si="18"/>
        <v>41456.154085648144</v>
      </c>
      <c r="T438" s="14">
        <f t="shared" si="19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s="5" t="e">
        <f t="shared" si="20"/>
        <v>#DIV/0!</v>
      </c>
      <c r="Q439" t="s">
        <v>8310</v>
      </c>
      <c r="R439" t="s">
        <v>8316</v>
      </c>
      <c r="S439" s="16">
        <f t="shared" si="18"/>
        <v>42591.110254629624</v>
      </c>
      <c r="T439" s="14">
        <f t="shared" si="19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 s="5">
        <f t="shared" si="20"/>
        <v>170</v>
      </c>
      <c r="Q440" t="s">
        <v>8310</v>
      </c>
      <c r="R440" t="s">
        <v>8316</v>
      </c>
      <c r="S440" s="16">
        <f t="shared" si="18"/>
        <v>42296.052754629629</v>
      </c>
      <c r="T440" s="14">
        <f t="shared" si="19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s="5" t="e">
        <f t="shared" si="20"/>
        <v>#DIV/0!</v>
      </c>
      <c r="Q441" t="s">
        <v>8310</v>
      </c>
      <c r="R441" t="s">
        <v>8316</v>
      </c>
      <c r="S441" s="16">
        <f t="shared" si="18"/>
        <v>41919.553449074076</v>
      </c>
      <c r="T441" s="14">
        <f t="shared" si="19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 s="5">
        <f t="shared" si="20"/>
        <v>5</v>
      </c>
      <c r="Q442" t="s">
        <v>8310</v>
      </c>
      <c r="R442" t="s">
        <v>8316</v>
      </c>
      <c r="S442" s="16">
        <f t="shared" si="18"/>
        <v>42423.777233796289</v>
      </c>
      <c r="T442" s="14">
        <f t="shared" si="19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s="5" t="e">
        <f t="shared" si="20"/>
        <v>#DIV/0!</v>
      </c>
      <c r="Q443" t="s">
        <v>8310</v>
      </c>
      <c r="R443" t="s">
        <v>8316</v>
      </c>
      <c r="S443" s="16">
        <f t="shared" si="18"/>
        <v>41550.585601851846</v>
      </c>
      <c r="T443" s="14">
        <f t="shared" si="19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 s="5">
        <f t="shared" si="20"/>
        <v>393</v>
      </c>
      <c r="Q444" t="s">
        <v>8310</v>
      </c>
      <c r="R444" t="s">
        <v>8316</v>
      </c>
      <c r="S444" s="16">
        <f t="shared" si="18"/>
        <v>42024.680358796293</v>
      </c>
      <c r="T444" s="14">
        <f t="shared" si="19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 s="5">
        <f t="shared" si="20"/>
        <v>5</v>
      </c>
      <c r="Q445" t="s">
        <v>8310</v>
      </c>
      <c r="R445" t="s">
        <v>8316</v>
      </c>
      <c r="S445" s="16">
        <f t="shared" si="18"/>
        <v>41649.806724537033</v>
      </c>
      <c r="T445" s="14">
        <f t="shared" si="19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 s="5">
        <f t="shared" si="20"/>
        <v>50</v>
      </c>
      <c r="Q446" t="s">
        <v>8310</v>
      </c>
      <c r="R446" t="s">
        <v>8316</v>
      </c>
      <c r="S446" s="16">
        <f t="shared" si="18"/>
        <v>40894.69862268518</v>
      </c>
      <c r="T446" s="14">
        <f t="shared" si="19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 s="5">
        <f t="shared" si="20"/>
        <v>1</v>
      </c>
      <c r="Q447" t="s">
        <v>8310</v>
      </c>
      <c r="R447" t="s">
        <v>8316</v>
      </c>
      <c r="S447" s="16">
        <f t="shared" si="18"/>
        <v>42130.127025462956</v>
      </c>
      <c r="T447" s="14">
        <f t="shared" si="19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 s="5">
        <f t="shared" si="20"/>
        <v>47</v>
      </c>
      <c r="Q448" t="s">
        <v>8310</v>
      </c>
      <c r="R448" t="s">
        <v>8316</v>
      </c>
      <c r="S448" s="16">
        <f t="shared" si="18"/>
        <v>42036.875231481477</v>
      </c>
      <c r="T448" s="14">
        <f t="shared" si="19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 s="5">
        <f t="shared" si="20"/>
        <v>5</v>
      </c>
      <c r="Q449" t="s">
        <v>8310</v>
      </c>
      <c r="R449" t="s">
        <v>8316</v>
      </c>
      <c r="S449" s="16">
        <f t="shared" si="18"/>
        <v>41331.34679398148</v>
      </c>
      <c r="T449" s="14">
        <f t="shared" si="19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 s="5">
        <f t="shared" si="20"/>
        <v>20</v>
      </c>
      <c r="Q450" t="s">
        <v>8310</v>
      </c>
      <c r="R450" t="s">
        <v>8316</v>
      </c>
      <c r="S450" s="16">
        <f t="shared" si="18"/>
        <v>41753.549710648142</v>
      </c>
      <c r="T450" s="14">
        <f t="shared" si="19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 s="5">
        <f t="shared" si="20"/>
        <v>9</v>
      </c>
      <c r="Q451" t="s">
        <v>8310</v>
      </c>
      <c r="R451" t="s">
        <v>8316</v>
      </c>
      <c r="S451" s="16">
        <f t="shared" ref="S451:S514" si="21">(J451/86400)+25569+(-5/24)</f>
        <v>41534.359780092593</v>
      </c>
      <c r="T451" s="14">
        <f t="shared" ref="T451:T514" si="22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 s="5">
        <f t="shared" ref="P452:P515" si="23">QUOTIENT(E452,L452)</f>
        <v>56</v>
      </c>
      <c r="Q452" t="s">
        <v>8310</v>
      </c>
      <c r="R452" t="s">
        <v>8316</v>
      </c>
      <c r="S452" s="16">
        <f t="shared" si="21"/>
        <v>41654.73842592592</v>
      </c>
      <c r="T452" s="14">
        <f t="shared" si="22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s="5" t="e">
        <f t="shared" si="23"/>
        <v>#DIV/0!</v>
      </c>
      <c r="Q453" t="s">
        <v>8310</v>
      </c>
      <c r="R453" t="s">
        <v>8316</v>
      </c>
      <c r="S453" s="16">
        <f t="shared" si="21"/>
        <v>41634.506840277776</v>
      </c>
      <c r="T453" s="14">
        <f t="shared" si="22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 s="5">
        <f t="shared" si="23"/>
        <v>40</v>
      </c>
      <c r="Q454" t="s">
        <v>8310</v>
      </c>
      <c r="R454" t="s">
        <v>8316</v>
      </c>
      <c r="S454" s="16">
        <f t="shared" si="21"/>
        <v>42107.49554398148</v>
      </c>
      <c r="T454" s="14">
        <f t="shared" si="22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 s="5">
        <f t="shared" si="23"/>
        <v>13</v>
      </c>
      <c r="Q455" t="s">
        <v>8310</v>
      </c>
      <c r="R455" t="s">
        <v>8316</v>
      </c>
      <c r="S455" s="16">
        <f t="shared" si="21"/>
        <v>42038.616655092592</v>
      </c>
      <c r="T455" s="14">
        <f t="shared" si="22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 s="5">
        <f t="shared" si="23"/>
        <v>16</v>
      </c>
      <c r="Q456" t="s">
        <v>8310</v>
      </c>
      <c r="R456" t="s">
        <v>8316</v>
      </c>
      <c r="S456" s="16">
        <f t="shared" si="21"/>
        <v>41938.508923611109</v>
      </c>
      <c r="T456" s="14">
        <f t="shared" si="22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 s="5">
        <f t="shared" si="23"/>
        <v>22</v>
      </c>
      <c r="Q457" t="s">
        <v>8310</v>
      </c>
      <c r="R457" t="s">
        <v>8316</v>
      </c>
      <c r="S457" s="16">
        <f t="shared" si="21"/>
        <v>40970.794236111113</v>
      </c>
      <c r="T457" s="14">
        <f t="shared" si="22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 s="5">
        <f t="shared" si="23"/>
        <v>20</v>
      </c>
      <c r="Q458" t="s">
        <v>8310</v>
      </c>
      <c r="R458" t="s">
        <v>8316</v>
      </c>
      <c r="S458" s="16">
        <f t="shared" si="21"/>
        <v>41547.486122685186</v>
      </c>
      <c r="T458" s="14">
        <f t="shared" si="22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s="5" t="e">
        <f t="shared" si="23"/>
        <v>#DIV/0!</v>
      </c>
      <c r="Q459" t="s">
        <v>8310</v>
      </c>
      <c r="R459" t="s">
        <v>8316</v>
      </c>
      <c r="S459" s="16">
        <f t="shared" si="21"/>
        <v>41837.559166666666</v>
      </c>
      <c r="T459" s="14">
        <f t="shared" si="22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 s="5">
        <f t="shared" si="23"/>
        <v>16</v>
      </c>
      <c r="Q460" t="s">
        <v>8310</v>
      </c>
      <c r="R460" t="s">
        <v>8316</v>
      </c>
      <c r="S460" s="16">
        <f t="shared" si="21"/>
        <v>41378.491435185184</v>
      </c>
      <c r="T460" s="14">
        <f t="shared" si="22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 s="5">
        <f t="shared" si="23"/>
        <v>25</v>
      </c>
      <c r="Q461" t="s">
        <v>8310</v>
      </c>
      <c r="R461" t="s">
        <v>8316</v>
      </c>
      <c r="S461" s="16">
        <f t="shared" si="21"/>
        <v>40800.432025462964</v>
      </c>
      <c r="T461" s="14">
        <f t="shared" si="22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 s="5">
        <f t="shared" si="23"/>
        <v>12</v>
      </c>
      <c r="Q462" t="s">
        <v>8310</v>
      </c>
      <c r="R462" t="s">
        <v>8316</v>
      </c>
      <c r="S462" s="16">
        <f t="shared" si="21"/>
        <v>41759.334201388883</v>
      </c>
      <c r="T462" s="14">
        <f t="shared" si="22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s="5" t="e">
        <f t="shared" si="23"/>
        <v>#DIV/0!</v>
      </c>
      <c r="Q463" t="s">
        <v>8310</v>
      </c>
      <c r="R463" t="s">
        <v>8316</v>
      </c>
      <c r="S463" s="16">
        <f t="shared" si="21"/>
        <v>41407.638506944444</v>
      </c>
      <c r="T463" s="14">
        <f t="shared" si="22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s="5" t="e">
        <f t="shared" si="23"/>
        <v>#DIV/0!</v>
      </c>
      <c r="Q464" t="s">
        <v>8310</v>
      </c>
      <c r="R464" t="s">
        <v>8316</v>
      </c>
      <c r="S464" s="16">
        <f t="shared" si="21"/>
        <v>40704.918298611105</v>
      </c>
      <c r="T464" s="14">
        <f t="shared" si="22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 s="5">
        <f t="shared" si="23"/>
        <v>113</v>
      </c>
      <c r="Q465" t="s">
        <v>8310</v>
      </c>
      <c r="R465" t="s">
        <v>8316</v>
      </c>
      <c r="S465" s="16">
        <f t="shared" si="21"/>
        <v>40750.501770833333</v>
      </c>
      <c r="T465" s="14">
        <f t="shared" si="22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 s="5">
        <f t="shared" si="23"/>
        <v>1</v>
      </c>
      <c r="Q466" t="s">
        <v>8310</v>
      </c>
      <c r="R466" t="s">
        <v>8316</v>
      </c>
      <c r="S466" s="16">
        <f t="shared" si="21"/>
        <v>42488.640451388885</v>
      </c>
      <c r="T466" s="14">
        <f t="shared" si="22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 s="5">
        <f t="shared" si="23"/>
        <v>17</v>
      </c>
      <c r="Q467" t="s">
        <v>8310</v>
      </c>
      <c r="R467" t="s">
        <v>8316</v>
      </c>
      <c r="S467" s="16">
        <f t="shared" si="21"/>
        <v>41800.911736111106</v>
      </c>
      <c r="T467" s="14">
        <f t="shared" si="22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 s="5">
        <f t="shared" si="23"/>
        <v>15</v>
      </c>
      <c r="Q468" t="s">
        <v>8310</v>
      </c>
      <c r="R468" t="s">
        <v>8316</v>
      </c>
      <c r="S468" s="16">
        <f t="shared" si="21"/>
        <v>41129.734537037039</v>
      </c>
      <c r="T468" s="14">
        <f t="shared" si="22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 s="5">
        <f t="shared" si="23"/>
        <v>110</v>
      </c>
      <c r="Q469" t="s">
        <v>8310</v>
      </c>
      <c r="R469" t="s">
        <v>8316</v>
      </c>
      <c r="S469" s="16">
        <f t="shared" si="21"/>
        <v>41135.471458333333</v>
      </c>
      <c r="T469" s="14">
        <f t="shared" si="22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s="5" t="e">
        <f t="shared" si="23"/>
        <v>#DIV/0!</v>
      </c>
      <c r="Q470" t="s">
        <v>8310</v>
      </c>
      <c r="R470" t="s">
        <v>8316</v>
      </c>
      <c r="S470" s="16">
        <f t="shared" si="21"/>
        <v>41040.959293981483</v>
      </c>
      <c r="T470" s="14">
        <f t="shared" si="22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s="5" t="e">
        <f t="shared" si="23"/>
        <v>#DIV/0!</v>
      </c>
      <c r="Q471" t="s">
        <v>8310</v>
      </c>
      <c r="R471" t="s">
        <v>8316</v>
      </c>
      <c r="S471" s="16">
        <f t="shared" si="21"/>
        <v>41827.781527777777</v>
      </c>
      <c r="T471" s="14">
        <f t="shared" si="22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 s="5">
        <f t="shared" si="23"/>
        <v>25</v>
      </c>
      <c r="Q472" t="s">
        <v>8310</v>
      </c>
      <c r="R472" t="s">
        <v>8316</v>
      </c>
      <c r="S472" s="16">
        <f t="shared" si="21"/>
        <v>41604.959363425922</v>
      </c>
      <c r="T472" s="14">
        <f t="shared" si="22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 s="5">
        <f t="shared" si="23"/>
        <v>38</v>
      </c>
      <c r="Q473" t="s">
        <v>8310</v>
      </c>
      <c r="R473" t="s">
        <v>8316</v>
      </c>
      <c r="S473" s="16">
        <f t="shared" si="21"/>
        <v>41703.513645833329</v>
      </c>
      <c r="T473" s="14">
        <f t="shared" si="22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 s="5">
        <f t="shared" si="23"/>
        <v>28</v>
      </c>
      <c r="Q474" t="s">
        <v>8310</v>
      </c>
      <c r="R474" t="s">
        <v>8316</v>
      </c>
      <c r="S474" s="16">
        <f t="shared" si="21"/>
        <v>41844.714328703703</v>
      </c>
      <c r="T474" s="14">
        <f t="shared" si="22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 s="5">
        <f t="shared" si="23"/>
        <v>61</v>
      </c>
      <c r="Q475" t="s">
        <v>8310</v>
      </c>
      <c r="R475" t="s">
        <v>8316</v>
      </c>
      <c r="S475" s="16">
        <f t="shared" si="21"/>
        <v>41869.489803240736</v>
      </c>
      <c r="T475" s="14">
        <f t="shared" si="22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 s="5">
        <f t="shared" si="23"/>
        <v>1</v>
      </c>
      <c r="Q476" t="s">
        <v>8310</v>
      </c>
      <c r="R476" t="s">
        <v>8316</v>
      </c>
      <c r="S476" s="16">
        <f t="shared" si="21"/>
        <v>42753.120706018519</v>
      </c>
      <c r="T476" s="14">
        <f t="shared" si="22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s="5" t="e">
        <f t="shared" si="23"/>
        <v>#DIV/0!</v>
      </c>
      <c r="Q477" t="s">
        <v>8310</v>
      </c>
      <c r="R477" t="s">
        <v>8316</v>
      </c>
      <c r="S477" s="16">
        <f t="shared" si="21"/>
        <v>42099.877812500003</v>
      </c>
      <c r="T477" s="14">
        <f t="shared" si="22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 s="5">
        <f t="shared" si="23"/>
        <v>39</v>
      </c>
      <c r="Q478" t="s">
        <v>8310</v>
      </c>
      <c r="R478" t="s">
        <v>8316</v>
      </c>
      <c r="S478" s="16">
        <f t="shared" si="21"/>
        <v>41757.76667824074</v>
      </c>
      <c r="T478" s="14">
        <f t="shared" si="22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s="5" t="e">
        <f t="shared" si="23"/>
        <v>#DIV/0!</v>
      </c>
      <c r="Q479" t="s">
        <v>8310</v>
      </c>
      <c r="R479" t="s">
        <v>8316</v>
      </c>
      <c r="S479" s="16">
        <f t="shared" si="21"/>
        <v>40987.626550925925</v>
      </c>
      <c r="T479" s="14">
        <f t="shared" si="22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s="5" t="e">
        <f t="shared" si="23"/>
        <v>#DIV/0!</v>
      </c>
      <c r="Q480" t="s">
        <v>8310</v>
      </c>
      <c r="R480" t="s">
        <v>8316</v>
      </c>
      <c r="S480" s="16">
        <f t="shared" si="21"/>
        <v>42065.702650462961</v>
      </c>
      <c r="T480" s="14">
        <f t="shared" si="22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 s="5">
        <f t="shared" si="23"/>
        <v>88</v>
      </c>
      <c r="Q481" t="s">
        <v>8310</v>
      </c>
      <c r="R481" t="s">
        <v>8316</v>
      </c>
      <c r="S481" s="16">
        <f t="shared" si="21"/>
        <v>41904.199479166666</v>
      </c>
      <c r="T481" s="14">
        <f t="shared" si="22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 s="5">
        <f t="shared" si="23"/>
        <v>55</v>
      </c>
      <c r="Q482" t="s">
        <v>8310</v>
      </c>
      <c r="R482" t="s">
        <v>8316</v>
      </c>
      <c r="S482" s="16">
        <f t="shared" si="21"/>
        <v>41465.29184027778</v>
      </c>
      <c r="T482" s="14">
        <f t="shared" si="22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 s="5">
        <f t="shared" si="23"/>
        <v>87</v>
      </c>
      <c r="Q483" t="s">
        <v>8310</v>
      </c>
      <c r="R483" t="s">
        <v>8316</v>
      </c>
      <c r="S483" s="16">
        <f t="shared" si="21"/>
        <v>41162.46399305555</v>
      </c>
      <c r="T483" s="14">
        <f t="shared" si="22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 s="5">
        <f t="shared" si="23"/>
        <v>10</v>
      </c>
      <c r="Q484" t="s">
        <v>8310</v>
      </c>
      <c r="R484" t="s">
        <v>8316</v>
      </c>
      <c r="S484" s="16">
        <f t="shared" si="21"/>
        <v>42447.688541666663</v>
      </c>
      <c r="T484" s="14">
        <f t="shared" si="22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 s="5">
        <f t="shared" si="23"/>
        <v>51</v>
      </c>
      <c r="Q485" t="s">
        <v>8310</v>
      </c>
      <c r="R485" t="s">
        <v>8316</v>
      </c>
      <c r="S485" s="16">
        <f t="shared" si="21"/>
        <v>41242.989259259259</v>
      </c>
      <c r="T485" s="14">
        <f t="shared" si="22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 s="5">
        <f t="shared" si="23"/>
        <v>13</v>
      </c>
      <c r="Q486" t="s">
        <v>8310</v>
      </c>
      <c r="R486" t="s">
        <v>8316</v>
      </c>
      <c r="S486" s="16">
        <f t="shared" si="21"/>
        <v>42272.731157407405</v>
      </c>
      <c r="T486" s="14">
        <f t="shared" si="22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 s="5">
        <f t="shared" si="23"/>
        <v>66</v>
      </c>
      <c r="Q487" t="s">
        <v>8310</v>
      </c>
      <c r="R487" t="s">
        <v>8316</v>
      </c>
      <c r="S487" s="16">
        <f t="shared" si="21"/>
        <v>41381.297442129631</v>
      </c>
      <c r="T487" s="14">
        <f t="shared" si="22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 s="5">
        <f t="shared" si="23"/>
        <v>50</v>
      </c>
      <c r="Q488" t="s">
        <v>8310</v>
      </c>
      <c r="R488" t="s">
        <v>8316</v>
      </c>
      <c r="S488" s="16">
        <f t="shared" si="21"/>
        <v>41761.734247685185</v>
      </c>
      <c r="T488" s="14">
        <f t="shared" si="22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s="5" t="e">
        <f t="shared" si="23"/>
        <v>#DIV/0!</v>
      </c>
      <c r="Q489" t="s">
        <v>8310</v>
      </c>
      <c r="R489" t="s">
        <v>8316</v>
      </c>
      <c r="S489" s="16">
        <f t="shared" si="21"/>
        <v>42669.386504629627</v>
      </c>
      <c r="T489" s="14">
        <f t="shared" si="22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s="5" t="e">
        <f t="shared" si="23"/>
        <v>#DIV/0!</v>
      </c>
      <c r="Q490" t="s">
        <v>8310</v>
      </c>
      <c r="R490" t="s">
        <v>8316</v>
      </c>
      <c r="S490" s="16">
        <f t="shared" si="21"/>
        <v>42713.84606481481</v>
      </c>
      <c r="T490" s="14">
        <f t="shared" si="22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 s="5">
        <f t="shared" si="23"/>
        <v>71</v>
      </c>
      <c r="Q491" t="s">
        <v>8310</v>
      </c>
      <c r="R491" t="s">
        <v>8316</v>
      </c>
      <c r="S491" s="16">
        <f t="shared" si="21"/>
        <v>40882.273333333331</v>
      </c>
      <c r="T491" s="14">
        <f t="shared" si="22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s="5" t="e">
        <f t="shared" si="23"/>
        <v>#DIV/0!</v>
      </c>
      <c r="Q492" t="s">
        <v>8310</v>
      </c>
      <c r="R492" t="s">
        <v>8316</v>
      </c>
      <c r="S492" s="16">
        <f t="shared" si="21"/>
        <v>41113.760243055549</v>
      </c>
      <c r="T492" s="14">
        <f t="shared" si="22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s="5" t="e">
        <f t="shared" si="23"/>
        <v>#DIV/0!</v>
      </c>
      <c r="Q493" t="s">
        <v>8310</v>
      </c>
      <c r="R493" t="s">
        <v>8316</v>
      </c>
      <c r="S493" s="16">
        <f t="shared" si="21"/>
        <v>42366.774293981478</v>
      </c>
      <c r="T493" s="14">
        <f t="shared" si="22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s="5" t="e">
        <f t="shared" si="23"/>
        <v>#DIV/0!</v>
      </c>
      <c r="Q494" t="s">
        <v>8310</v>
      </c>
      <c r="R494" t="s">
        <v>8316</v>
      </c>
      <c r="S494" s="16">
        <f t="shared" si="21"/>
        <v>42595.826736111114</v>
      </c>
      <c r="T494" s="14">
        <f t="shared" si="22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s="5" t="e">
        <f t="shared" si="23"/>
        <v>#DIV/0!</v>
      </c>
      <c r="Q495" t="s">
        <v>8310</v>
      </c>
      <c r="R495" t="s">
        <v>8316</v>
      </c>
      <c r="S495" s="16">
        <f t="shared" si="21"/>
        <v>42114.517800925925</v>
      </c>
      <c r="T495" s="14">
        <f t="shared" si="22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 s="5">
        <f t="shared" si="23"/>
        <v>10</v>
      </c>
      <c r="Q496" t="s">
        <v>8310</v>
      </c>
      <c r="R496" t="s">
        <v>8316</v>
      </c>
      <c r="S496" s="16">
        <f t="shared" si="21"/>
        <v>41799.62228009259</v>
      </c>
      <c r="T496" s="14">
        <f t="shared" si="22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s="5" t="e">
        <f t="shared" si="23"/>
        <v>#DIV/0!</v>
      </c>
      <c r="Q497" t="s">
        <v>8310</v>
      </c>
      <c r="R497" t="s">
        <v>8316</v>
      </c>
      <c r="S497" s="16">
        <f t="shared" si="21"/>
        <v>42171.619270833333</v>
      </c>
      <c r="T497" s="14">
        <f t="shared" si="22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 s="5">
        <f t="shared" si="23"/>
        <v>1</v>
      </c>
      <c r="Q498" t="s">
        <v>8310</v>
      </c>
      <c r="R498" t="s">
        <v>8316</v>
      </c>
      <c r="S498" s="16">
        <f t="shared" si="21"/>
        <v>41620.723078703704</v>
      </c>
      <c r="T498" s="14">
        <f t="shared" si="22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 s="5">
        <f t="shared" si="23"/>
        <v>10</v>
      </c>
      <c r="Q499" t="s">
        <v>8310</v>
      </c>
      <c r="R499" t="s">
        <v>8316</v>
      </c>
      <c r="S499" s="16">
        <f t="shared" si="21"/>
        <v>41944.829456018517</v>
      </c>
      <c r="T499" s="14">
        <f t="shared" si="22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 s="5">
        <f t="shared" si="23"/>
        <v>136</v>
      </c>
      <c r="Q500" t="s">
        <v>8310</v>
      </c>
      <c r="R500" t="s">
        <v>8316</v>
      </c>
      <c r="S500" s="16">
        <f t="shared" si="21"/>
        <v>40858.553807870368</v>
      </c>
      <c r="T500" s="14">
        <f t="shared" si="22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 s="5">
        <f t="shared" si="23"/>
        <v>73</v>
      </c>
      <c r="Q501" t="s">
        <v>8310</v>
      </c>
      <c r="R501" t="s">
        <v>8316</v>
      </c>
      <c r="S501" s="16">
        <f t="shared" si="21"/>
        <v>40043.687129629623</v>
      </c>
      <c r="T501" s="14">
        <f t="shared" si="22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 s="5">
        <f t="shared" si="23"/>
        <v>53</v>
      </c>
      <c r="Q502" t="s">
        <v>8310</v>
      </c>
      <c r="R502" t="s">
        <v>8316</v>
      </c>
      <c r="S502" s="16">
        <f t="shared" si="21"/>
        <v>40247.677673611106</v>
      </c>
      <c r="T502" s="14">
        <f t="shared" si="22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s="5" t="e">
        <f t="shared" si="23"/>
        <v>#DIV/0!</v>
      </c>
      <c r="Q503" t="s">
        <v>8310</v>
      </c>
      <c r="R503" t="s">
        <v>8316</v>
      </c>
      <c r="S503" s="16">
        <f t="shared" si="21"/>
        <v>40703.026053240741</v>
      </c>
      <c r="T503" s="14">
        <f t="shared" si="22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 s="5">
        <f t="shared" si="23"/>
        <v>57</v>
      </c>
      <c r="Q504" t="s">
        <v>8310</v>
      </c>
      <c r="R504" t="s">
        <v>8316</v>
      </c>
      <c r="S504" s="16">
        <f t="shared" si="21"/>
        <v>40956.345196759255</v>
      </c>
      <c r="T504" s="14">
        <f t="shared" si="22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 s="5">
        <f t="shared" si="23"/>
        <v>12</v>
      </c>
      <c r="Q505" t="s">
        <v>8310</v>
      </c>
      <c r="R505" t="s">
        <v>8316</v>
      </c>
      <c r="S505" s="16">
        <f t="shared" si="21"/>
        <v>41991.318321759252</v>
      </c>
      <c r="T505" s="14">
        <f t="shared" si="22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 s="5">
        <f t="shared" si="23"/>
        <v>67</v>
      </c>
      <c r="Q506" t="s">
        <v>8310</v>
      </c>
      <c r="R506" t="s">
        <v>8316</v>
      </c>
      <c r="S506" s="16">
        <f t="shared" si="21"/>
        <v>40949.775312499994</v>
      </c>
      <c r="T506" s="14">
        <f t="shared" si="22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 s="5">
        <f t="shared" si="23"/>
        <v>3</v>
      </c>
      <c r="Q507" t="s">
        <v>8310</v>
      </c>
      <c r="R507" t="s">
        <v>8316</v>
      </c>
      <c r="S507" s="16">
        <f t="shared" si="21"/>
        <v>42317.889884259253</v>
      </c>
      <c r="T507" s="14">
        <f t="shared" si="22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 s="5">
        <f t="shared" si="23"/>
        <v>250</v>
      </c>
      <c r="Q508" t="s">
        <v>8310</v>
      </c>
      <c r="R508" t="s">
        <v>8316</v>
      </c>
      <c r="S508" s="16">
        <f t="shared" si="21"/>
        <v>41466.343981481477</v>
      </c>
      <c r="T508" s="14">
        <f t="shared" si="22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 s="5">
        <f t="shared" si="23"/>
        <v>64</v>
      </c>
      <c r="Q509" t="s">
        <v>8310</v>
      </c>
      <c r="R509" t="s">
        <v>8316</v>
      </c>
      <c r="S509" s="16">
        <f t="shared" si="21"/>
        <v>41156.750659722216</v>
      </c>
      <c r="T509" s="14">
        <f t="shared" si="22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 s="5">
        <f t="shared" si="23"/>
        <v>133</v>
      </c>
      <c r="Q510" t="s">
        <v>8310</v>
      </c>
      <c r="R510" t="s">
        <v>8316</v>
      </c>
      <c r="S510" s="16">
        <f t="shared" si="21"/>
        <v>40994.815983796296</v>
      </c>
      <c r="T510" s="14">
        <f t="shared" si="22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 s="5">
        <f t="shared" si="23"/>
        <v>10</v>
      </c>
      <c r="Q511" t="s">
        <v>8310</v>
      </c>
      <c r="R511" t="s">
        <v>8316</v>
      </c>
      <c r="S511" s="16">
        <f t="shared" si="21"/>
        <v>42153.423263888886</v>
      </c>
      <c r="T511" s="14">
        <f t="shared" si="22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s="5" t="e">
        <f t="shared" si="23"/>
        <v>#DIV/0!</v>
      </c>
      <c r="Q512" t="s">
        <v>8310</v>
      </c>
      <c r="R512" t="s">
        <v>8316</v>
      </c>
      <c r="S512" s="16">
        <f t="shared" si="21"/>
        <v>42399.968043981477</v>
      </c>
      <c r="T512" s="14">
        <f t="shared" si="22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 s="5">
        <f t="shared" si="23"/>
        <v>30</v>
      </c>
      <c r="Q513" t="s">
        <v>8310</v>
      </c>
      <c r="R513" t="s">
        <v>8316</v>
      </c>
      <c r="S513" s="16">
        <f t="shared" si="21"/>
        <v>41340.09469907407</v>
      </c>
      <c r="T513" s="14">
        <f t="shared" si="22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 s="5">
        <f t="shared" si="23"/>
        <v>5</v>
      </c>
      <c r="Q514" t="s">
        <v>8310</v>
      </c>
      <c r="R514" t="s">
        <v>8316</v>
      </c>
      <c r="S514" s="16">
        <f t="shared" si="21"/>
        <v>42649.533877314818</v>
      </c>
      <c r="T514" s="14">
        <f t="shared" si="22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 s="5">
        <f t="shared" si="23"/>
        <v>102</v>
      </c>
      <c r="Q515" t="s">
        <v>8310</v>
      </c>
      <c r="R515" t="s">
        <v>8316</v>
      </c>
      <c r="S515" s="16">
        <f t="shared" ref="S515:S578" si="24">(J515/86400)+25569+(-5/24)</f>
        <v>42552.445659722223</v>
      </c>
      <c r="T515" s="14">
        <f t="shared" ref="T515:T578" si="2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 s="5">
        <f t="shared" ref="P516:P579" si="26">QUOTIENT(E516,L516)</f>
        <v>16</v>
      </c>
      <c r="Q516" t="s">
        <v>8310</v>
      </c>
      <c r="R516" t="s">
        <v>8316</v>
      </c>
      <c r="S516" s="16">
        <f t="shared" si="24"/>
        <v>41830.405636574069</v>
      </c>
      <c r="T516" s="14">
        <f t="shared" si="2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 s="5">
        <f t="shared" si="26"/>
        <v>725</v>
      </c>
      <c r="Q517" t="s">
        <v>8310</v>
      </c>
      <c r="R517" t="s">
        <v>8316</v>
      </c>
      <c r="S517" s="16">
        <f t="shared" si="24"/>
        <v>42327.282418981478</v>
      </c>
      <c r="T517" s="14">
        <f t="shared" si="2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s="5" t="e">
        <f t="shared" si="26"/>
        <v>#DIV/0!</v>
      </c>
      <c r="Q518" t="s">
        <v>8310</v>
      </c>
      <c r="R518" t="s">
        <v>8316</v>
      </c>
      <c r="S518" s="16">
        <f t="shared" si="24"/>
        <v>42091.570370370369</v>
      </c>
      <c r="T518" s="14">
        <f t="shared" si="2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 s="5">
        <f t="shared" si="26"/>
        <v>68</v>
      </c>
      <c r="Q519" t="s">
        <v>8310</v>
      </c>
      <c r="R519" t="s">
        <v>8316</v>
      </c>
      <c r="S519" s="16">
        <f t="shared" si="24"/>
        <v>42738.406956018516</v>
      </c>
      <c r="T519" s="14">
        <f t="shared" si="2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s="5" t="e">
        <f t="shared" si="26"/>
        <v>#DIV/0!</v>
      </c>
      <c r="Q520" t="s">
        <v>8310</v>
      </c>
      <c r="R520" t="s">
        <v>8316</v>
      </c>
      <c r="S520" s="16">
        <f t="shared" si="24"/>
        <v>42223.407685185179</v>
      </c>
      <c r="T520" s="14">
        <f t="shared" si="2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 s="5">
        <f t="shared" si="26"/>
        <v>39</v>
      </c>
      <c r="Q521" t="s">
        <v>8310</v>
      </c>
      <c r="R521" t="s">
        <v>8316</v>
      </c>
      <c r="S521" s="16">
        <f t="shared" si="24"/>
        <v>41218.183113425919</v>
      </c>
      <c r="T521" s="14">
        <f t="shared" si="2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P522" s="5">
        <f t="shared" si="26"/>
        <v>150</v>
      </c>
      <c r="Q522" t="s">
        <v>8317</v>
      </c>
      <c r="R522" t="s">
        <v>8318</v>
      </c>
      <c r="S522" s="16">
        <f t="shared" si="24"/>
        <v>42318.493761574071</v>
      </c>
      <c r="T522" s="14">
        <f t="shared" si="2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P523" s="5">
        <f t="shared" si="26"/>
        <v>93</v>
      </c>
      <c r="Q523" t="s">
        <v>8317</v>
      </c>
      <c r="R523" t="s">
        <v>8318</v>
      </c>
      <c r="S523" s="16">
        <f t="shared" si="24"/>
        <v>42645.884479166663</v>
      </c>
      <c r="T523" s="14">
        <f t="shared" si="2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P524" s="5">
        <f t="shared" si="26"/>
        <v>110</v>
      </c>
      <c r="Q524" t="s">
        <v>8317</v>
      </c>
      <c r="R524" t="s">
        <v>8318</v>
      </c>
      <c r="S524" s="16">
        <f t="shared" si="24"/>
        <v>42429.832465277774</v>
      </c>
      <c r="T524" s="14">
        <f t="shared" si="2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P525" s="5">
        <f t="shared" si="26"/>
        <v>71</v>
      </c>
      <c r="Q525" t="s">
        <v>8317</v>
      </c>
      <c r="R525" t="s">
        <v>8318</v>
      </c>
      <c r="S525" s="16">
        <f t="shared" si="24"/>
        <v>42237.924490740734</v>
      </c>
      <c r="T525" s="14">
        <f t="shared" si="2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P526" s="5">
        <f t="shared" si="26"/>
        <v>29</v>
      </c>
      <c r="Q526" t="s">
        <v>8317</v>
      </c>
      <c r="R526" t="s">
        <v>8318</v>
      </c>
      <c r="S526" s="16">
        <f t="shared" si="24"/>
        <v>42492.508900462963</v>
      </c>
      <c r="T526" s="14">
        <f t="shared" si="2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P527" s="5">
        <f t="shared" si="26"/>
        <v>1000</v>
      </c>
      <c r="Q527" t="s">
        <v>8317</v>
      </c>
      <c r="R527" t="s">
        <v>8318</v>
      </c>
      <c r="S527" s="16">
        <f t="shared" si="24"/>
        <v>41850.192604166667</v>
      </c>
      <c r="T527" s="14">
        <f t="shared" si="2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P528" s="5">
        <f t="shared" si="26"/>
        <v>74</v>
      </c>
      <c r="Q528" t="s">
        <v>8317</v>
      </c>
      <c r="R528" t="s">
        <v>8318</v>
      </c>
      <c r="S528" s="16">
        <f t="shared" si="24"/>
        <v>42192.383611111109</v>
      </c>
      <c r="T528" s="14">
        <f t="shared" si="2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P529" s="5">
        <f t="shared" si="26"/>
        <v>63</v>
      </c>
      <c r="Q529" t="s">
        <v>8317</v>
      </c>
      <c r="R529" t="s">
        <v>8318</v>
      </c>
      <c r="S529" s="16">
        <f t="shared" si="24"/>
        <v>42752.997291666667</v>
      </c>
      <c r="T529" s="14">
        <f t="shared" si="2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P530" s="5">
        <f t="shared" si="26"/>
        <v>44</v>
      </c>
      <c r="Q530" t="s">
        <v>8317</v>
      </c>
      <c r="R530" t="s">
        <v>8318</v>
      </c>
      <c r="S530" s="16">
        <f t="shared" si="24"/>
        <v>42155.71188657407</v>
      </c>
      <c r="T530" s="14">
        <f t="shared" si="2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P531" s="5">
        <f t="shared" si="26"/>
        <v>86</v>
      </c>
      <c r="Q531" t="s">
        <v>8317</v>
      </c>
      <c r="R531" t="s">
        <v>8318</v>
      </c>
      <c r="S531" s="16">
        <f t="shared" si="24"/>
        <v>42724.822847222218</v>
      </c>
      <c r="T531" s="14">
        <f t="shared" si="2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P532" s="5">
        <f t="shared" si="26"/>
        <v>126</v>
      </c>
      <c r="Q532" t="s">
        <v>8317</v>
      </c>
      <c r="R532" t="s">
        <v>8318</v>
      </c>
      <c r="S532" s="16">
        <f t="shared" si="24"/>
        <v>42157.382731481477</v>
      </c>
      <c r="T532" s="14">
        <f t="shared" si="2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P533" s="5">
        <f t="shared" si="26"/>
        <v>129</v>
      </c>
      <c r="Q533" t="s">
        <v>8317</v>
      </c>
      <c r="R533" t="s">
        <v>8318</v>
      </c>
      <c r="S533" s="16">
        <f t="shared" si="24"/>
        <v>42675.856817129628</v>
      </c>
      <c r="T533" s="14">
        <f t="shared" si="2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P534" s="5">
        <f t="shared" si="26"/>
        <v>71</v>
      </c>
      <c r="Q534" t="s">
        <v>8317</v>
      </c>
      <c r="R534" t="s">
        <v>8318</v>
      </c>
      <c r="S534" s="16">
        <f t="shared" si="24"/>
        <v>42472.798703703702</v>
      </c>
      <c r="T534" s="14">
        <f t="shared" si="2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P535" s="5">
        <f t="shared" si="26"/>
        <v>117</v>
      </c>
      <c r="Q535" t="s">
        <v>8317</v>
      </c>
      <c r="R535" t="s">
        <v>8318</v>
      </c>
      <c r="S535" s="16">
        <f t="shared" si="24"/>
        <v>42482.226446759254</v>
      </c>
      <c r="T535" s="14">
        <f t="shared" si="2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P536" s="5">
        <f t="shared" si="26"/>
        <v>327</v>
      </c>
      <c r="Q536" t="s">
        <v>8317</v>
      </c>
      <c r="R536" t="s">
        <v>8318</v>
      </c>
      <c r="S536" s="16">
        <f t="shared" si="24"/>
        <v>42270.602662037032</v>
      </c>
      <c r="T536" s="14">
        <f t="shared" si="2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P537" s="5">
        <f t="shared" si="26"/>
        <v>34</v>
      </c>
      <c r="Q537" t="s">
        <v>8317</v>
      </c>
      <c r="R537" t="s">
        <v>8318</v>
      </c>
      <c r="S537" s="16">
        <f t="shared" si="24"/>
        <v>42711.336863425924</v>
      </c>
      <c r="T537" s="14">
        <f t="shared" si="2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P538" s="5">
        <f t="shared" si="26"/>
        <v>100</v>
      </c>
      <c r="Q538" t="s">
        <v>8317</v>
      </c>
      <c r="R538" t="s">
        <v>8318</v>
      </c>
      <c r="S538" s="16">
        <f t="shared" si="24"/>
        <v>42179.136655092589</v>
      </c>
      <c r="T538" s="14">
        <f t="shared" si="2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P539" s="5">
        <f t="shared" si="26"/>
        <v>40</v>
      </c>
      <c r="Q539" t="s">
        <v>8317</v>
      </c>
      <c r="R539" t="s">
        <v>8318</v>
      </c>
      <c r="S539" s="16">
        <f t="shared" si="24"/>
        <v>42282.560081018521</v>
      </c>
      <c r="T539" s="14">
        <f t="shared" si="2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P540" s="5">
        <f t="shared" si="26"/>
        <v>252</v>
      </c>
      <c r="Q540" t="s">
        <v>8317</v>
      </c>
      <c r="R540" t="s">
        <v>8318</v>
      </c>
      <c r="S540" s="16">
        <f t="shared" si="24"/>
        <v>42473.586377314808</v>
      </c>
      <c r="T540" s="14">
        <f t="shared" si="2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P541" s="5">
        <f t="shared" si="26"/>
        <v>25</v>
      </c>
      <c r="Q541" t="s">
        <v>8317</v>
      </c>
      <c r="R541" t="s">
        <v>8318</v>
      </c>
      <c r="S541" s="16">
        <f t="shared" si="24"/>
        <v>42534.841516203705</v>
      </c>
      <c r="T541" s="14">
        <f t="shared" si="2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 s="5">
        <f t="shared" si="26"/>
        <v>1</v>
      </c>
      <c r="Q542" t="s">
        <v>8319</v>
      </c>
      <c r="R542" t="s">
        <v>8320</v>
      </c>
      <c r="S542" s="16">
        <f t="shared" si="24"/>
        <v>42009.608865740738</v>
      </c>
      <c r="T542" s="14">
        <f t="shared" si="2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 s="5">
        <f t="shared" si="26"/>
        <v>25</v>
      </c>
      <c r="Q543" t="s">
        <v>8319</v>
      </c>
      <c r="R543" t="s">
        <v>8320</v>
      </c>
      <c r="S543" s="16">
        <f t="shared" si="24"/>
        <v>42275.838356481479</v>
      </c>
      <c r="T543" s="14">
        <f t="shared" si="2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 s="5">
        <f t="shared" si="26"/>
        <v>1</v>
      </c>
      <c r="Q544" t="s">
        <v>8319</v>
      </c>
      <c r="R544" t="s">
        <v>8320</v>
      </c>
      <c r="S544" s="16">
        <f t="shared" si="24"/>
        <v>42433.529120370367</v>
      </c>
      <c r="T544" s="14">
        <f t="shared" si="2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 s="5">
        <f t="shared" si="26"/>
        <v>35</v>
      </c>
      <c r="Q545" t="s">
        <v>8319</v>
      </c>
      <c r="R545" t="s">
        <v>8320</v>
      </c>
      <c r="S545" s="16">
        <f t="shared" si="24"/>
        <v>41913.88381944444</v>
      </c>
      <c r="T545" s="14">
        <f t="shared" si="2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 s="5">
        <f t="shared" si="26"/>
        <v>3</v>
      </c>
      <c r="Q546" t="s">
        <v>8319</v>
      </c>
      <c r="R546" t="s">
        <v>8320</v>
      </c>
      <c r="S546" s="16">
        <f t="shared" si="24"/>
        <v>42525.448611111111</v>
      </c>
      <c r="T546" s="14">
        <f t="shared" si="2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 s="5">
        <f t="shared" si="26"/>
        <v>402</v>
      </c>
      <c r="Q547" t="s">
        <v>8319</v>
      </c>
      <c r="R547" t="s">
        <v>8320</v>
      </c>
      <c r="S547" s="16">
        <f t="shared" si="24"/>
        <v>42283.38413194444</v>
      </c>
      <c r="T547" s="14">
        <f t="shared" si="2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 s="5">
        <f t="shared" si="26"/>
        <v>26</v>
      </c>
      <c r="Q548" t="s">
        <v>8319</v>
      </c>
      <c r="R548" t="s">
        <v>8320</v>
      </c>
      <c r="S548" s="16">
        <f t="shared" si="24"/>
        <v>42249.459664351853</v>
      </c>
      <c r="T548" s="14">
        <f t="shared" si="2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s="5" t="e">
        <f t="shared" si="26"/>
        <v>#DIV/0!</v>
      </c>
      <c r="Q549" t="s">
        <v>8319</v>
      </c>
      <c r="R549" t="s">
        <v>8320</v>
      </c>
      <c r="S549" s="16">
        <f t="shared" si="24"/>
        <v>42380.488009259258</v>
      </c>
      <c r="T549" s="14">
        <f t="shared" si="2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 s="5">
        <f t="shared" si="26"/>
        <v>9</v>
      </c>
      <c r="Q550" t="s">
        <v>8319</v>
      </c>
      <c r="R550" t="s">
        <v>8320</v>
      </c>
      <c r="S550" s="16">
        <f t="shared" si="24"/>
        <v>42276.695</v>
      </c>
      <c r="T550" s="14">
        <f t="shared" si="2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 s="5">
        <f t="shared" si="26"/>
        <v>8</v>
      </c>
      <c r="Q551" t="s">
        <v>8319</v>
      </c>
      <c r="R551" t="s">
        <v>8320</v>
      </c>
      <c r="S551" s="16">
        <f t="shared" si="24"/>
        <v>42163.428495370368</v>
      </c>
      <c r="T551" s="14">
        <f t="shared" si="2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 s="5">
        <f t="shared" si="26"/>
        <v>8</v>
      </c>
      <c r="Q552" t="s">
        <v>8319</v>
      </c>
      <c r="R552" t="s">
        <v>8320</v>
      </c>
      <c r="S552" s="16">
        <f t="shared" si="24"/>
        <v>42753.47042824074</v>
      </c>
      <c r="T552" s="14">
        <f t="shared" si="2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 s="5">
        <f t="shared" si="26"/>
        <v>135</v>
      </c>
      <c r="Q553" t="s">
        <v>8319</v>
      </c>
      <c r="R553" t="s">
        <v>8320</v>
      </c>
      <c r="S553" s="16">
        <f t="shared" si="24"/>
        <v>42173.067407407405</v>
      </c>
      <c r="T553" s="14">
        <f t="shared" si="2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s="5" t="e">
        <f t="shared" si="26"/>
        <v>#DIV/0!</v>
      </c>
      <c r="Q554" t="s">
        <v>8319</v>
      </c>
      <c r="R554" t="s">
        <v>8320</v>
      </c>
      <c r="S554" s="16">
        <f t="shared" si="24"/>
        <v>42318.408518518518</v>
      </c>
      <c r="T554" s="14">
        <f t="shared" si="2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 s="5">
        <f t="shared" si="26"/>
        <v>20</v>
      </c>
      <c r="Q555" t="s">
        <v>8319</v>
      </c>
      <c r="R555" t="s">
        <v>8320</v>
      </c>
      <c r="S555" s="16">
        <f t="shared" si="24"/>
        <v>41927.511469907404</v>
      </c>
      <c r="T555" s="14">
        <f t="shared" si="2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 s="5">
        <f t="shared" si="26"/>
        <v>64</v>
      </c>
      <c r="Q556" t="s">
        <v>8319</v>
      </c>
      <c r="R556" t="s">
        <v>8320</v>
      </c>
      <c r="S556" s="16">
        <f t="shared" si="24"/>
        <v>41901.476527777777</v>
      </c>
      <c r="T556" s="14">
        <f t="shared" si="2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s="5" t="e">
        <f t="shared" si="26"/>
        <v>#DIV/0!</v>
      </c>
      <c r="Q557" t="s">
        <v>8319</v>
      </c>
      <c r="R557" t="s">
        <v>8320</v>
      </c>
      <c r="S557" s="16">
        <f t="shared" si="24"/>
        <v>42503.145173611112</v>
      </c>
      <c r="T557" s="14">
        <f t="shared" si="2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 s="5">
        <f t="shared" si="26"/>
        <v>200</v>
      </c>
      <c r="Q558" t="s">
        <v>8319</v>
      </c>
      <c r="R558" t="s">
        <v>8320</v>
      </c>
      <c r="S558" s="16">
        <f t="shared" si="24"/>
        <v>42345.651817129627</v>
      </c>
      <c r="T558" s="14">
        <f t="shared" si="2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 s="5">
        <f t="shared" si="26"/>
        <v>68</v>
      </c>
      <c r="Q559" t="s">
        <v>8319</v>
      </c>
      <c r="R559" t="s">
        <v>8320</v>
      </c>
      <c r="S559" s="16">
        <f t="shared" si="24"/>
        <v>42676.733831018515</v>
      </c>
      <c r="T559" s="14">
        <f t="shared" si="2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s="5" t="e">
        <f t="shared" si="26"/>
        <v>#DIV/0!</v>
      </c>
      <c r="Q560" t="s">
        <v>8319</v>
      </c>
      <c r="R560" t="s">
        <v>8320</v>
      </c>
      <c r="S560" s="16">
        <f t="shared" si="24"/>
        <v>42057.674826388888</v>
      </c>
      <c r="T560" s="14">
        <f t="shared" si="2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 s="5">
        <f t="shared" si="26"/>
        <v>50</v>
      </c>
      <c r="Q561" t="s">
        <v>8319</v>
      </c>
      <c r="R561" t="s">
        <v>8320</v>
      </c>
      <c r="S561" s="16">
        <f t="shared" si="24"/>
        <v>42321.074768518512</v>
      </c>
      <c r="T561" s="14">
        <f t="shared" si="2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 s="5">
        <f t="shared" si="26"/>
        <v>4</v>
      </c>
      <c r="Q562" t="s">
        <v>8319</v>
      </c>
      <c r="R562" t="s">
        <v>8320</v>
      </c>
      <c r="S562" s="16">
        <f t="shared" si="24"/>
        <v>41960.563020833331</v>
      </c>
      <c r="T562" s="14">
        <f t="shared" si="2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 s="5">
        <f t="shared" si="26"/>
        <v>27</v>
      </c>
      <c r="Q563" t="s">
        <v>8319</v>
      </c>
      <c r="R563" t="s">
        <v>8320</v>
      </c>
      <c r="S563" s="16">
        <f t="shared" si="24"/>
        <v>42268.450381944444</v>
      </c>
      <c r="T563" s="14">
        <f t="shared" si="2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s="5" t="e">
        <f t="shared" si="26"/>
        <v>#DIV/0!</v>
      </c>
      <c r="Q564" t="s">
        <v>8319</v>
      </c>
      <c r="R564" t="s">
        <v>8320</v>
      </c>
      <c r="S564" s="16">
        <f t="shared" si="24"/>
        <v>42692.180729166663</v>
      </c>
      <c r="T564" s="14">
        <f t="shared" si="2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 s="5">
        <f t="shared" si="26"/>
        <v>34</v>
      </c>
      <c r="Q565" t="s">
        <v>8319</v>
      </c>
      <c r="R565" t="s">
        <v>8320</v>
      </c>
      <c r="S565" s="16">
        <f t="shared" si="24"/>
        <v>42021.861655092587</v>
      </c>
      <c r="T565" s="14">
        <f t="shared" si="2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 s="5">
        <f t="shared" si="26"/>
        <v>1</v>
      </c>
      <c r="Q566" t="s">
        <v>8319</v>
      </c>
      <c r="R566" t="s">
        <v>8320</v>
      </c>
      <c r="S566" s="16">
        <f t="shared" si="24"/>
        <v>42411.734664351847</v>
      </c>
      <c r="T566" s="14">
        <f t="shared" si="2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s="5" t="e">
        <f t="shared" si="26"/>
        <v>#DIV/0!</v>
      </c>
      <c r="Q567" t="s">
        <v>8319</v>
      </c>
      <c r="R567" t="s">
        <v>8320</v>
      </c>
      <c r="S567" s="16">
        <f t="shared" si="24"/>
        <v>42165.576956018514</v>
      </c>
      <c r="T567" s="14">
        <f t="shared" si="2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 s="5">
        <f t="shared" si="26"/>
        <v>1</v>
      </c>
      <c r="Q568" t="s">
        <v>8319</v>
      </c>
      <c r="R568" t="s">
        <v>8320</v>
      </c>
      <c r="S568" s="16">
        <f t="shared" si="24"/>
        <v>42535.476076388884</v>
      </c>
      <c r="T568" s="14">
        <f t="shared" si="2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s="5" t="e">
        <f t="shared" si="26"/>
        <v>#DIV/0!</v>
      </c>
      <c r="Q569" t="s">
        <v>8319</v>
      </c>
      <c r="R569" t="s">
        <v>8320</v>
      </c>
      <c r="S569" s="16">
        <f t="shared" si="24"/>
        <v>41975.634189814817</v>
      </c>
      <c r="T569" s="14">
        <f t="shared" si="2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 s="5">
        <f t="shared" si="26"/>
        <v>49</v>
      </c>
      <c r="Q570" t="s">
        <v>8319</v>
      </c>
      <c r="R570" t="s">
        <v>8320</v>
      </c>
      <c r="S570" s="16">
        <f t="shared" si="24"/>
        <v>42348.713229166664</v>
      </c>
      <c r="T570" s="14">
        <f t="shared" si="2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 s="5">
        <f t="shared" si="26"/>
        <v>20</v>
      </c>
      <c r="Q571" t="s">
        <v>8319</v>
      </c>
      <c r="R571" t="s">
        <v>8320</v>
      </c>
      <c r="S571" s="16">
        <f t="shared" si="24"/>
        <v>42340.639027777775</v>
      </c>
      <c r="T571" s="14">
        <f t="shared" si="2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 s="5">
        <f t="shared" si="26"/>
        <v>142</v>
      </c>
      <c r="Q572" t="s">
        <v>8319</v>
      </c>
      <c r="R572" t="s">
        <v>8320</v>
      </c>
      <c r="S572" s="16">
        <f t="shared" si="24"/>
        <v>42388.589918981474</v>
      </c>
      <c r="T572" s="14">
        <f t="shared" si="2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 s="5">
        <f t="shared" si="26"/>
        <v>53</v>
      </c>
      <c r="Q573" t="s">
        <v>8319</v>
      </c>
      <c r="R573" t="s">
        <v>8320</v>
      </c>
      <c r="S573" s="16">
        <f t="shared" si="24"/>
        <v>42192.607905092591</v>
      </c>
      <c r="T573" s="14">
        <f t="shared" si="2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s="5" t="e">
        <f t="shared" si="26"/>
        <v>#DIV/0!</v>
      </c>
      <c r="Q574" t="s">
        <v>8319</v>
      </c>
      <c r="R574" t="s">
        <v>8320</v>
      </c>
      <c r="S574" s="16">
        <f t="shared" si="24"/>
        <v>42282.507962962962</v>
      </c>
      <c r="T574" s="14">
        <f t="shared" si="2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 s="5">
        <f t="shared" si="26"/>
        <v>38</v>
      </c>
      <c r="Q575" t="s">
        <v>8319</v>
      </c>
      <c r="R575" t="s">
        <v>8320</v>
      </c>
      <c r="S575" s="16">
        <f t="shared" si="24"/>
        <v>41962.841793981475</v>
      </c>
      <c r="T575" s="14">
        <f t="shared" si="2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 s="5">
        <f t="shared" si="26"/>
        <v>20</v>
      </c>
      <c r="Q576" t="s">
        <v>8319</v>
      </c>
      <c r="R576" t="s">
        <v>8320</v>
      </c>
      <c r="S576" s="16">
        <f t="shared" si="24"/>
        <v>42632.235034722216</v>
      </c>
      <c r="T576" s="14">
        <f t="shared" si="2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 s="5">
        <f t="shared" si="26"/>
        <v>64</v>
      </c>
      <c r="Q577" t="s">
        <v>8319</v>
      </c>
      <c r="R577" t="s">
        <v>8320</v>
      </c>
      <c r="S577" s="16">
        <f t="shared" si="24"/>
        <v>42138.484293981477</v>
      </c>
      <c r="T577" s="14">
        <f t="shared" si="2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 s="5">
        <f t="shared" si="26"/>
        <v>1</v>
      </c>
      <c r="Q578" t="s">
        <v>8319</v>
      </c>
      <c r="R578" t="s">
        <v>8320</v>
      </c>
      <c r="S578" s="16">
        <f t="shared" si="24"/>
        <v>42031.263333333329</v>
      </c>
      <c r="T578" s="14">
        <f t="shared" si="2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 s="5">
        <f t="shared" si="26"/>
        <v>10</v>
      </c>
      <c r="Q579" t="s">
        <v>8319</v>
      </c>
      <c r="R579" t="s">
        <v>8320</v>
      </c>
      <c r="S579" s="16">
        <f t="shared" ref="S579:S642" si="27">(J579/86400)+25569+(-5/24)</f>
        <v>42450.380810185183</v>
      </c>
      <c r="T579" s="14">
        <f t="shared" ref="T579:T642" si="2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 s="5">
        <f t="shared" ref="P580:P643" si="29">QUOTIENT(E580,L580)</f>
        <v>2</v>
      </c>
      <c r="Q580" t="s">
        <v>8319</v>
      </c>
      <c r="R580" t="s">
        <v>8320</v>
      </c>
      <c r="S580" s="16">
        <f t="shared" si="27"/>
        <v>42230.370289351849</v>
      </c>
      <c r="T580" s="14">
        <f t="shared" si="2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 s="5">
        <f t="shared" si="29"/>
        <v>35</v>
      </c>
      <c r="Q581" t="s">
        <v>8319</v>
      </c>
      <c r="R581" t="s">
        <v>8320</v>
      </c>
      <c r="S581" s="16">
        <f t="shared" si="27"/>
        <v>41968.643784722219</v>
      </c>
      <c r="T581" s="14">
        <f t="shared" si="2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 s="5">
        <f t="shared" si="29"/>
        <v>1</v>
      </c>
      <c r="Q582" t="s">
        <v>8319</v>
      </c>
      <c r="R582" t="s">
        <v>8320</v>
      </c>
      <c r="S582" s="16">
        <f t="shared" si="27"/>
        <v>42605.699849537035</v>
      </c>
      <c r="T582" s="14">
        <f t="shared" si="2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s="5" t="e">
        <f t="shared" si="29"/>
        <v>#DIV/0!</v>
      </c>
      <c r="Q583" t="s">
        <v>8319</v>
      </c>
      <c r="R583" t="s">
        <v>8320</v>
      </c>
      <c r="S583" s="16">
        <f t="shared" si="27"/>
        <v>42187.804444444446</v>
      </c>
      <c r="T583" s="14">
        <f t="shared" si="2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s="5" t="e">
        <f t="shared" si="29"/>
        <v>#DIV/0!</v>
      </c>
      <c r="Q584" t="s">
        <v>8319</v>
      </c>
      <c r="R584" t="s">
        <v>8320</v>
      </c>
      <c r="S584" s="16">
        <f t="shared" si="27"/>
        <v>42055.531469907401</v>
      </c>
      <c r="T584" s="14">
        <f t="shared" si="2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 s="5">
        <f t="shared" si="29"/>
        <v>1</v>
      </c>
      <c r="Q585" t="s">
        <v>8319</v>
      </c>
      <c r="R585" t="s">
        <v>8320</v>
      </c>
      <c r="S585" s="16">
        <f t="shared" si="27"/>
        <v>42052.730173611104</v>
      </c>
      <c r="T585" s="14">
        <f t="shared" si="2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 s="5">
        <f t="shared" si="29"/>
        <v>5</v>
      </c>
      <c r="Q586" t="s">
        <v>8319</v>
      </c>
      <c r="R586" t="s">
        <v>8320</v>
      </c>
      <c r="S586" s="16">
        <f t="shared" si="27"/>
        <v>42049.508287037032</v>
      </c>
      <c r="T586" s="14">
        <f t="shared" si="2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s="5" t="e">
        <f t="shared" si="29"/>
        <v>#DIV/0!</v>
      </c>
      <c r="Q587" t="s">
        <v>8319</v>
      </c>
      <c r="R587" t="s">
        <v>8320</v>
      </c>
      <c r="S587" s="16">
        <f t="shared" si="27"/>
        <v>42283.182604166665</v>
      </c>
      <c r="T587" s="14">
        <f t="shared" si="2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 s="5">
        <f t="shared" si="29"/>
        <v>14</v>
      </c>
      <c r="Q588" t="s">
        <v>8319</v>
      </c>
      <c r="R588" t="s">
        <v>8320</v>
      </c>
      <c r="S588" s="16">
        <f t="shared" si="27"/>
        <v>42020.645914351851</v>
      </c>
      <c r="T588" s="14">
        <f t="shared" si="2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 s="5">
        <f t="shared" si="29"/>
        <v>389</v>
      </c>
      <c r="Q589" t="s">
        <v>8319</v>
      </c>
      <c r="R589" t="s">
        <v>8320</v>
      </c>
      <c r="S589" s="16">
        <f t="shared" si="27"/>
        <v>42080.548993055556</v>
      </c>
      <c r="T589" s="14">
        <f t="shared" si="2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 s="5">
        <f t="shared" si="29"/>
        <v>150</v>
      </c>
      <c r="Q590" t="s">
        <v>8319</v>
      </c>
      <c r="R590" t="s">
        <v>8320</v>
      </c>
      <c r="S590" s="16">
        <f t="shared" si="27"/>
        <v>42631.561180555553</v>
      </c>
      <c r="T590" s="14">
        <f t="shared" si="2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 s="5">
        <f t="shared" si="29"/>
        <v>1</v>
      </c>
      <c r="Q591" t="s">
        <v>8319</v>
      </c>
      <c r="R591" t="s">
        <v>8320</v>
      </c>
      <c r="S591" s="16">
        <f t="shared" si="27"/>
        <v>42178.406238425923</v>
      </c>
      <c r="T591" s="14">
        <f t="shared" si="2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 s="5">
        <f t="shared" si="29"/>
        <v>24</v>
      </c>
      <c r="Q592" t="s">
        <v>8319</v>
      </c>
      <c r="R592" t="s">
        <v>8320</v>
      </c>
      <c r="S592" s="16">
        <f t="shared" si="27"/>
        <v>42377.34642361111</v>
      </c>
      <c r="T592" s="14">
        <f t="shared" si="2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 s="5">
        <f t="shared" si="29"/>
        <v>30</v>
      </c>
      <c r="Q593" t="s">
        <v>8319</v>
      </c>
      <c r="R593" t="s">
        <v>8320</v>
      </c>
      <c r="S593" s="16">
        <f t="shared" si="27"/>
        <v>42177.334837962961</v>
      </c>
      <c r="T593" s="14">
        <f t="shared" si="2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 s="5">
        <f t="shared" si="29"/>
        <v>250</v>
      </c>
      <c r="Q594" t="s">
        <v>8319</v>
      </c>
      <c r="R594" t="s">
        <v>8320</v>
      </c>
      <c r="S594" s="16">
        <f t="shared" si="27"/>
        <v>41946.023842592593</v>
      </c>
      <c r="T594" s="14">
        <f t="shared" si="2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 s="5">
        <f t="shared" si="29"/>
        <v>16</v>
      </c>
      <c r="Q595" t="s">
        <v>8319</v>
      </c>
      <c r="R595" t="s">
        <v>8320</v>
      </c>
      <c r="S595" s="16">
        <f t="shared" si="27"/>
        <v>42070.469270833331</v>
      </c>
      <c r="T595" s="14">
        <f t="shared" si="2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 s="5">
        <f t="shared" si="29"/>
        <v>13</v>
      </c>
      <c r="Q596" t="s">
        <v>8319</v>
      </c>
      <c r="R596" t="s">
        <v>8320</v>
      </c>
      <c r="S596" s="16">
        <f t="shared" si="27"/>
        <v>42446.571828703702</v>
      </c>
      <c r="T596" s="14">
        <f t="shared" si="2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 s="5">
        <f t="shared" si="29"/>
        <v>53</v>
      </c>
      <c r="Q597" t="s">
        <v>8319</v>
      </c>
      <c r="R597" t="s">
        <v>8320</v>
      </c>
      <c r="S597" s="16">
        <f t="shared" si="27"/>
        <v>42082.861550925925</v>
      </c>
      <c r="T597" s="14">
        <f t="shared" si="2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 s="5">
        <f t="shared" si="29"/>
        <v>3</v>
      </c>
      <c r="Q598" t="s">
        <v>8319</v>
      </c>
      <c r="R598" t="s">
        <v>8320</v>
      </c>
      <c r="S598" s="16">
        <f t="shared" si="27"/>
        <v>42646.688564814809</v>
      </c>
      <c r="T598" s="14">
        <f t="shared" si="2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 s="5">
        <f t="shared" si="29"/>
        <v>10</v>
      </c>
      <c r="Q599" t="s">
        <v>8319</v>
      </c>
      <c r="R599" t="s">
        <v>8320</v>
      </c>
      <c r="S599" s="16">
        <f t="shared" si="27"/>
        <v>42545.496932870366</v>
      </c>
      <c r="T599" s="14">
        <f t="shared" si="2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 s="5">
        <f t="shared" si="29"/>
        <v>121</v>
      </c>
      <c r="Q600" t="s">
        <v>8319</v>
      </c>
      <c r="R600" t="s">
        <v>8320</v>
      </c>
      <c r="S600" s="16">
        <f t="shared" si="27"/>
        <v>41947.793761574074</v>
      </c>
      <c r="T600" s="14">
        <f t="shared" si="2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 s="5">
        <f t="shared" si="29"/>
        <v>15</v>
      </c>
      <c r="Q601" t="s">
        <v>8319</v>
      </c>
      <c r="R601" t="s">
        <v>8320</v>
      </c>
      <c r="S601" s="16">
        <f t="shared" si="27"/>
        <v>42047.604189814818</v>
      </c>
      <c r="T601" s="14">
        <f t="shared" si="2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 s="5">
        <f t="shared" si="29"/>
        <v>100</v>
      </c>
      <c r="Q602" t="s">
        <v>8319</v>
      </c>
      <c r="R602" t="s">
        <v>8320</v>
      </c>
      <c r="S602" s="16">
        <f t="shared" si="27"/>
        <v>42073.589837962958</v>
      </c>
      <c r="T602" s="14">
        <f t="shared" si="2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 s="5">
        <f t="shared" si="29"/>
        <v>23</v>
      </c>
      <c r="Q603" t="s">
        <v>8319</v>
      </c>
      <c r="R603" t="s">
        <v>8320</v>
      </c>
      <c r="S603" s="16">
        <f t="shared" si="27"/>
        <v>41969.64975694444</v>
      </c>
      <c r="T603" s="14">
        <f t="shared" si="2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s="5" t="e">
        <f t="shared" si="29"/>
        <v>#DIV/0!</v>
      </c>
      <c r="Q604" t="s">
        <v>8319</v>
      </c>
      <c r="R604" t="s">
        <v>8320</v>
      </c>
      <c r="S604" s="16">
        <f t="shared" si="27"/>
        <v>42143.585821759254</v>
      </c>
      <c r="T604" s="14">
        <f t="shared" si="2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 s="5">
        <f t="shared" si="29"/>
        <v>45</v>
      </c>
      <c r="Q605" t="s">
        <v>8319</v>
      </c>
      <c r="R605" t="s">
        <v>8320</v>
      </c>
      <c r="S605" s="16">
        <f t="shared" si="27"/>
        <v>41835.430821759255</v>
      </c>
      <c r="T605" s="14">
        <f t="shared" si="2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s="5" t="e">
        <f t="shared" si="29"/>
        <v>#DIV/0!</v>
      </c>
      <c r="Q606" t="s">
        <v>8319</v>
      </c>
      <c r="R606" t="s">
        <v>8320</v>
      </c>
      <c r="S606" s="16">
        <f t="shared" si="27"/>
        <v>41848.827037037037</v>
      </c>
      <c r="T606" s="14">
        <f t="shared" si="2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 s="5">
        <f t="shared" si="29"/>
        <v>16</v>
      </c>
      <c r="Q607" t="s">
        <v>8319</v>
      </c>
      <c r="R607" t="s">
        <v>8320</v>
      </c>
      <c r="S607" s="16">
        <f t="shared" si="27"/>
        <v>42194.149398148147</v>
      </c>
      <c r="T607" s="14">
        <f t="shared" si="2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 s="5">
        <f t="shared" si="29"/>
        <v>10</v>
      </c>
      <c r="Q608" t="s">
        <v>8319</v>
      </c>
      <c r="R608" t="s">
        <v>8320</v>
      </c>
      <c r="S608" s="16">
        <f t="shared" si="27"/>
        <v>42102.442233796297</v>
      </c>
      <c r="T608" s="14">
        <f t="shared" si="2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s="5" t="e">
        <f t="shared" si="29"/>
        <v>#DIV/0!</v>
      </c>
      <c r="Q609" t="s">
        <v>8319</v>
      </c>
      <c r="R609" t="s">
        <v>8320</v>
      </c>
      <c r="S609" s="16">
        <f t="shared" si="27"/>
        <v>42300.617314814815</v>
      </c>
      <c r="T609" s="14">
        <f t="shared" si="2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 s="5">
        <f t="shared" si="29"/>
        <v>292</v>
      </c>
      <c r="Q610" t="s">
        <v>8319</v>
      </c>
      <c r="R610" t="s">
        <v>8320</v>
      </c>
      <c r="S610" s="16">
        <f t="shared" si="27"/>
        <v>42140.712731481479</v>
      </c>
      <c r="T610" s="14">
        <f t="shared" si="2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 s="5">
        <f t="shared" si="29"/>
        <v>5</v>
      </c>
      <c r="Q611" t="s">
        <v>8319</v>
      </c>
      <c r="R611" t="s">
        <v>8320</v>
      </c>
      <c r="S611" s="16">
        <f t="shared" si="27"/>
        <v>42306.825740740744</v>
      </c>
      <c r="T611" s="14">
        <f t="shared" si="2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s="5" t="e">
        <f t="shared" si="29"/>
        <v>#DIV/0!</v>
      </c>
      <c r="Q612" t="s">
        <v>8319</v>
      </c>
      <c r="R612" t="s">
        <v>8320</v>
      </c>
      <c r="S612" s="16">
        <f t="shared" si="27"/>
        <v>42086.622523148144</v>
      </c>
      <c r="T612" s="14">
        <f t="shared" si="2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s="5" t="e">
        <f t="shared" si="29"/>
        <v>#DIV/0!</v>
      </c>
      <c r="Q613" t="s">
        <v>8319</v>
      </c>
      <c r="R613" t="s">
        <v>8320</v>
      </c>
      <c r="S613" s="16">
        <f t="shared" si="27"/>
        <v>42328.352280092593</v>
      </c>
      <c r="T613" s="14">
        <f t="shared" si="2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s="5" t="e">
        <f t="shared" si="29"/>
        <v>#DIV/0!</v>
      </c>
      <c r="Q614" t="s">
        <v>8319</v>
      </c>
      <c r="R614" t="s">
        <v>8320</v>
      </c>
      <c r="S614" s="16">
        <f t="shared" si="27"/>
        <v>42584.823449074072</v>
      </c>
      <c r="T614" s="14">
        <f t="shared" si="2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 s="5">
        <f t="shared" si="29"/>
        <v>105</v>
      </c>
      <c r="Q615" t="s">
        <v>8319</v>
      </c>
      <c r="R615" t="s">
        <v>8320</v>
      </c>
      <c r="S615" s="16">
        <f t="shared" si="27"/>
        <v>42247.288425925923</v>
      </c>
      <c r="T615" s="14">
        <f t="shared" si="2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s="5" t="e">
        <f t="shared" si="29"/>
        <v>#DIV/0!</v>
      </c>
      <c r="Q616" t="s">
        <v>8319</v>
      </c>
      <c r="R616" t="s">
        <v>8320</v>
      </c>
      <c r="S616" s="16">
        <f t="shared" si="27"/>
        <v>42514.853472222218</v>
      </c>
      <c r="T616" s="14">
        <f t="shared" si="2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s="5" t="e">
        <f t="shared" si="29"/>
        <v>#DIV/0!</v>
      </c>
      <c r="Q617" t="s">
        <v>8319</v>
      </c>
      <c r="R617" t="s">
        <v>8320</v>
      </c>
      <c r="S617" s="16">
        <f t="shared" si="27"/>
        <v>42241.913877314808</v>
      </c>
      <c r="T617" s="14">
        <f t="shared" si="2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s="5" t="e">
        <f t="shared" si="29"/>
        <v>#DIV/0!</v>
      </c>
      <c r="Q618" t="s">
        <v>8319</v>
      </c>
      <c r="R618" t="s">
        <v>8320</v>
      </c>
      <c r="S618" s="16">
        <f t="shared" si="27"/>
        <v>42761.167905092589</v>
      </c>
      <c r="T618" s="14">
        <f t="shared" si="2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 s="5">
        <f t="shared" si="29"/>
        <v>20</v>
      </c>
      <c r="Q619" t="s">
        <v>8319</v>
      </c>
      <c r="R619" t="s">
        <v>8320</v>
      </c>
      <c r="S619" s="16">
        <f t="shared" si="27"/>
        <v>42087.134756944441</v>
      </c>
      <c r="T619" s="14">
        <f t="shared" si="2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s="5" t="e">
        <f t="shared" si="29"/>
        <v>#DIV/0!</v>
      </c>
      <c r="Q620" t="s">
        <v>8319</v>
      </c>
      <c r="R620" t="s">
        <v>8320</v>
      </c>
      <c r="S620" s="16">
        <f t="shared" si="27"/>
        <v>42317.60188657407</v>
      </c>
      <c r="T620" s="14">
        <f t="shared" si="2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 s="5">
        <f t="shared" si="29"/>
        <v>1</v>
      </c>
      <c r="Q621" t="s">
        <v>8319</v>
      </c>
      <c r="R621" t="s">
        <v>8320</v>
      </c>
      <c r="S621" s="16">
        <f t="shared" si="27"/>
        <v>41908.442013888889</v>
      </c>
      <c r="T621" s="14">
        <f t="shared" si="2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 s="5">
        <f t="shared" si="29"/>
        <v>300</v>
      </c>
      <c r="Q622" t="s">
        <v>8319</v>
      </c>
      <c r="R622" t="s">
        <v>8320</v>
      </c>
      <c r="S622" s="16">
        <f t="shared" si="27"/>
        <v>41831.508541666662</v>
      </c>
      <c r="T622" s="14">
        <f t="shared" si="2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 s="5">
        <f t="shared" si="29"/>
        <v>87</v>
      </c>
      <c r="Q623" t="s">
        <v>8319</v>
      </c>
      <c r="R623" t="s">
        <v>8320</v>
      </c>
      <c r="S623" s="16">
        <f t="shared" si="27"/>
        <v>42528.779363425921</v>
      </c>
      <c r="T623" s="14">
        <f t="shared" si="2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 s="5">
        <f t="shared" si="29"/>
        <v>37</v>
      </c>
      <c r="Q624" t="s">
        <v>8319</v>
      </c>
      <c r="R624" t="s">
        <v>8320</v>
      </c>
      <c r="S624" s="16">
        <f t="shared" si="27"/>
        <v>42532.566412037035</v>
      </c>
      <c r="T624" s="14">
        <f t="shared" si="2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s="5" t="e">
        <f t="shared" si="29"/>
        <v>#DIV/0!</v>
      </c>
      <c r="Q625" t="s">
        <v>8319</v>
      </c>
      <c r="R625" t="s">
        <v>8320</v>
      </c>
      <c r="S625" s="16">
        <f t="shared" si="27"/>
        <v>42121.800891203697</v>
      </c>
      <c r="T625" s="14">
        <f t="shared" si="2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s="5" t="e">
        <f t="shared" si="29"/>
        <v>#DIV/0!</v>
      </c>
      <c r="Q626" t="s">
        <v>8319</v>
      </c>
      <c r="R626" t="s">
        <v>8320</v>
      </c>
      <c r="S626" s="16">
        <f t="shared" si="27"/>
        <v>42108.78056712963</v>
      </c>
      <c r="T626" s="14">
        <f t="shared" si="2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s="5" t="e">
        <f t="shared" si="29"/>
        <v>#DIV/0!</v>
      </c>
      <c r="Q627" t="s">
        <v>8319</v>
      </c>
      <c r="R627" t="s">
        <v>8320</v>
      </c>
      <c r="S627" s="16">
        <f t="shared" si="27"/>
        <v>42790.687233796292</v>
      </c>
      <c r="T627" s="14">
        <f t="shared" si="2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 s="5">
        <f t="shared" si="29"/>
        <v>111</v>
      </c>
      <c r="Q628" t="s">
        <v>8319</v>
      </c>
      <c r="R628" t="s">
        <v>8320</v>
      </c>
      <c r="S628" s="16">
        <f t="shared" si="27"/>
        <v>42198.351145833331</v>
      </c>
      <c r="T628" s="14">
        <f t="shared" si="2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 s="5">
        <f t="shared" si="29"/>
        <v>90</v>
      </c>
      <c r="Q629" t="s">
        <v>8319</v>
      </c>
      <c r="R629" t="s">
        <v>8320</v>
      </c>
      <c r="S629" s="16">
        <f t="shared" si="27"/>
        <v>42384.098506944443</v>
      </c>
      <c r="T629" s="14">
        <f t="shared" si="2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s="5" t="e">
        <f t="shared" si="29"/>
        <v>#DIV/0!</v>
      </c>
      <c r="Q630" t="s">
        <v>8319</v>
      </c>
      <c r="R630" t="s">
        <v>8320</v>
      </c>
      <c r="S630" s="16">
        <f t="shared" si="27"/>
        <v>41803.484456018516</v>
      </c>
      <c r="T630" s="14">
        <f t="shared" si="2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 s="5">
        <f t="shared" si="29"/>
        <v>116</v>
      </c>
      <c r="Q631" t="s">
        <v>8319</v>
      </c>
      <c r="R631" t="s">
        <v>8320</v>
      </c>
      <c r="S631" s="16">
        <f t="shared" si="27"/>
        <v>42474.429490740738</v>
      </c>
      <c r="T631" s="14">
        <f t="shared" si="2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 s="5">
        <f t="shared" si="29"/>
        <v>10</v>
      </c>
      <c r="Q632" t="s">
        <v>8319</v>
      </c>
      <c r="R632" t="s">
        <v>8320</v>
      </c>
      <c r="S632" s="16">
        <f t="shared" si="27"/>
        <v>42223.411122685182</v>
      </c>
      <c r="T632" s="14">
        <f t="shared" si="2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 s="5">
        <f t="shared" si="29"/>
        <v>76</v>
      </c>
      <c r="Q633" t="s">
        <v>8319</v>
      </c>
      <c r="R633" t="s">
        <v>8320</v>
      </c>
      <c r="S633" s="16">
        <f t="shared" si="27"/>
        <v>42489.563993055555</v>
      </c>
      <c r="T633" s="14">
        <f t="shared" si="2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s="5" t="e">
        <f t="shared" si="29"/>
        <v>#DIV/0!</v>
      </c>
      <c r="Q634" t="s">
        <v>8319</v>
      </c>
      <c r="R634" t="s">
        <v>8320</v>
      </c>
      <c r="S634" s="16">
        <f t="shared" si="27"/>
        <v>42303.450983796291</v>
      </c>
      <c r="T634" s="14">
        <f t="shared" si="2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 s="5">
        <f t="shared" si="29"/>
        <v>49</v>
      </c>
      <c r="Q635" t="s">
        <v>8319</v>
      </c>
      <c r="R635" t="s">
        <v>8320</v>
      </c>
      <c r="S635" s="16">
        <f t="shared" si="27"/>
        <v>42507.090995370367</v>
      </c>
      <c r="T635" s="14">
        <f t="shared" si="2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 s="5">
        <f t="shared" si="29"/>
        <v>1</v>
      </c>
      <c r="Q636" t="s">
        <v>8319</v>
      </c>
      <c r="R636" t="s">
        <v>8320</v>
      </c>
      <c r="S636" s="16">
        <f t="shared" si="27"/>
        <v>42031.720243055555</v>
      </c>
      <c r="T636" s="14">
        <f t="shared" si="2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 s="5">
        <f t="shared" si="29"/>
        <v>2</v>
      </c>
      <c r="Q637" t="s">
        <v>8319</v>
      </c>
      <c r="R637" t="s">
        <v>8320</v>
      </c>
      <c r="S637" s="16">
        <f t="shared" si="27"/>
        <v>42075.883819444447</v>
      </c>
      <c r="T637" s="14">
        <f t="shared" si="2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 s="5">
        <f t="shared" si="29"/>
        <v>4</v>
      </c>
      <c r="Q638" t="s">
        <v>8319</v>
      </c>
      <c r="R638" t="s">
        <v>8320</v>
      </c>
      <c r="S638" s="16">
        <f t="shared" si="27"/>
        <v>42131.247106481482</v>
      </c>
      <c r="T638" s="14">
        <f t="shared" si="2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s="5" t="e">
        <f t="shared" si="29"/>
        <v>#DIV/0!</v>
      </c>
      <c r="Q639" t="s">
        <v>8319</v>
      </c>
      <c r="R639" t="s">
        <v>8320</v>
      </c>
      <c r="S639" s="16">
        <f t="shared" si="27"/>
        <v>42762.75368055555</v>
      </c>
      <c r="T639" s="14">
        <f t="shared" si="2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 s="5">
        <f t="shared" si="29"/>
        <v>3</v>
      </c>
      <c r="Q640" t="s">
        <v>8319</v>
      </c>
      <c r="R640" t="s">
        <v>8320</v>
      </c>
      <c r="S640" s="16">
        <f t="shared" si="27"/>
        <v>42759.384976851848</v>
      </c>
      <c r="T640" s="14">
        <f t="shared" si="2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 s="5">
        <f t="shared" si="29"/>
        <v>1</v>
      </c>
      <c r="Q641" t="s">
        <v>8319</v>
      </c>
      <c r="R641" t="s">
        <v>8320</v>
      </c>
      <c r="S641" s="16">
        <f t="shared" si="27"/>
        <v>41865.374942129631</v>
      </c>
      <c r="T641" s="14">
        <f t="shared" si="2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P642" s="5">
        <f t="shared" si="29"/>
        <v>50</v>
      </c>
      <c r="Q642" t="s">
        <v>8319</v>
      </c>
      <c r="R642" t="s">
        <v>8321</v>
      </c>
      <c r="S642" s="16">
        <f t="shared" si="27"/>
        <v>42683.211979166663</v>
      </c>
      <c r="T642" s="14">
        <f t="shared" si="2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P643" s="5">
        <f t="shared" si="29"/>
        <v>151</v>
      </c>
      <c r="Q643" t="s">
        <v>8319</v>
      </c>
      <c r="R643" t="s">
        <v>8321</v>
      </c>
      <c r="S643" s="16">
        <f t="shared" ref="S643:S706" si="30">(J643/86400)+25569+(-5/24)</f>
        <v>42199.361666666664</v>
      </c>
      <c r="T643" s="14">
        <f t="shared" ref="T643:T706" si="31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P644" s="5">
        <f t="shared" ref="P644:P707" si="32">QUOTIENT(E644,L644)</f>
        <v>134</v>
      </c>
      <c r="Q644" t="s">
        <v>8319</v>
      </c>
      <c r="R644" t="s">
        <v>8321</v>
      </c>
      <c r="S644" s="16">
        <f t="shared" si="30"/>
        <v>42199.442986111106</v>
      </c>
      <c r="T644" s="14">
        <f t="shared" si="31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P645" s="5">
        <f t="shared" si="32"/>
        <v>174</v>
      </c>
      <c r="Q645" t="s">
        <v>8319</v>
      </c>
      <c r="R645" t="s">
        <v>8321</v>
      </c>
      <c r="S645" s="16">
        <f t="shared" si="30"/>
        <v>42100.43373842592</v>
      </c>
      <c r="T645" s="14">
        <f t="shared" si="31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P646" s="5">
        <f t="shared" si="32"/>
        <v>73</v>
      </c>
      <c r="Q646" t="s">
        <v>8319</v>
      </c>
      <c r="R646" t="s">
        <v>8321</v>
      </c>
      <c r="S646" s="16">
        <f t="shared" si="30"/>
        <v>41898.457627314812</v>
      </c>
      <c r="T646" s="14">
        <f t="shared" si="31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P647" s="5">
        <f t="shared" si="32"/>
        <v>23</v>
      </c>
      <c r="Q647" t="s">
        <v>8319</v>
      </c>
      <c r="R647" t="s">
        <v>8321</v>
      </c>
      <c r="S647" s="16">
        <f t="shared" si="30"/>
        <v>42563.817986111106</v>
      </c>
      <c r="T647" s="14">
        <f t="shared" si="31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P648" s="5">
        <f t="shared" si="32"/>
        <v>39</v>
      </c>
      <c r="Q648" t="s">
        <v>8319</v>
      </c>
      <c r="R648" t="s">
        <v>8321</v>
      </c>
      <c r="S648" s="16">
        <f t="shared" si="30"/>
        <v>41832.644293981481</v>
      </c>
      <c r="T648" s="14">
        <f t="shared" si="31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P649" s="5">
        <f t="shared" si="32"/>
        <v>125</v>
      </c>
      <c r="Q649" t="s">
        <v>8319</v>
      </c>
      <c r="R649" t="s">
        <v>8321</v>
      </c>
      <c r="S649" s="16">
        <f t="shared" si="30"/>
        <v>42416.559594907405</v>
      </c>
      <c r="T649" s="14">
        <f t="shared" si="31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P650" s="5">
        <f t="shared" si="32"/>
        <v>1644</v>
      </c>
      <c r="Q650" t="s">
        <v>8319</v>
      </c>
      <c r="R650" t="s">
        <v>8321</v>
      </c>
      <c r="S650" s="16">
        <f t="shared" si="30"/>
        <v>41891.485046296293</v>
      </c>
      <c r="T650" s="14">
        <f t="shared" si="31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P651" s="5">
        <f t="shared" si="32"/>
        <v>42</v>
      </c>
      <c r="Q651" t="s">
        <v>8319</v>
      </c>
      <c r="R651" t="s">
        <v>8321</v>
      </c>
      <c r="S651" s="16">
        <f t="shared" si="30"/>
        <v>41877.703854166662</v>
      </c>
      <c r="T651" s="14">
        <f t="shared" si="31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P652" s="5">
        <f t="shared" si="32"/>
        <v>35</v>
      </c>
      <c r="Q652" t="s">
        <v>8319</v>
      </c>
      <c r="R652" t="s">
        <v>8321</v>
      </c>
      <c r="S652" s="16">
        <f t="shared" si="30"/>
        <v>41931.828518518516</v>
      </c>
      <c r="T652" s="14">
        <f t="shared" si="31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P653" s="5">
        <f t="shared" si="32"/>
        <v>239</v>
      </c>
      <c r="Q653" t="s">
        <v>8319</v>
      </c>
      <c r="R653" t="s">
        <v>8321</v>
      </c>
      <c r="S653" s="16">
        <f t="shared" si="30"/>
        <v>41955.809155092589</v>
      </c>
      <c r="T653" s="14">
        <f t="shared" si="31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P654" s="5">
        <f t="shared" si="32"/>
        <v>107</v>
      </c>
      <c r="Q654" t="s">
        <v>8319</v>
      </c>
      <c r="R654" t="s">
        <v>8321</v>
      </c>
      <c r="S654" s="16">
        <f t="shared" si="30"/>
        <v>42675.482060185182</v>
      </c>
      <c r="T654" s="14">
        <f t="shared" si="31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P655" s="5">
        <f t="shared" si="32"/>
        <v>95</v>
      </c>
      <c r="Q655" t="s">
        <v>8319</v>
      </c>
      <c r="R655" t="s">
        <v>8321</v>
      </c>
      <c r="S655" s="16">
        <f t="shared" si="30"/>
        <v>42199.410185185181</v>
      </c>
      <c r="T655" s="14">
        <f t="shared" si="31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P656" s="5">
        <f t="shared" si="32"/>
        <v>31</v>
      </c>
      <c r="Q656" t="s">
        <v>8319</v>
      </c>
      <c r="R656" t="s">
        <v>8321</v>
      </c>
      <c r="S656" s="16">
        <f t="shared" si="30"/>
        <v>42163.748993055553</v>
      </c>
      <c r="T656" s="14">
        <f t="shared" si="31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P657" s="5">
        <f t="shared" si="32"/>
        <v>42</v>
      </c>
      <c r="Q657" t="s">
        <v>8319</v>
      </c>
      <c r="R657" t="s">
        <v>8321</v>
      </c>
      <c r="S657" s="16">
        <f t="shared" si="30"/>
        <v>42045.748981481483</v>
      </c>
      <c r="T657" s="14">
        <f t="shared" si="31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s="5">
        <f t="shared" si="32"/>
        <v>122</v>
      </c>
      <c r="Q658" t="s">
        <v>8319</v>
      </c>
      <c r="R658" t="s">
        <v>8321</v>
      </c>
      <c r="S658" s="16">
        <f t="shared" si="30"/>
        <v>42417.596284722218</v>
      </c>
      <c r="T658" s="14">
        <f t="shared" si="31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s="5">
        <f t="shared" si="32"/>
        <v>190</v>
      </c>
      <c r="Q659" t="s">
        <v>8319</v>
      </c>
      <c r="R659" t="s">
        <v>8321</v>
      </c>
      <c r="S659" s="16">
        <f t="shared" si="30"/>
        <v>42331.637407407405</v>
      </c>
      <c r="T659" s="14">
        <f t="shared" si="31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s="5">
        <f t="shared" si="32"/>
        <v>109</v>
      </c>
      <c r="Q660" t="s">
        <v>8319</v>
      </c>
      <c r="R660" t="s">
        <v>8321</v>
      </c>
      <c r="S660" s="16">
        <f t="shared" si="30"/>
        <v>42178.952418981477</v>
      </c>
      <c r="T660" s="14">
        <f t="shared" si="31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s="5">
        <f t="shared" si="32"/>
        <v>143</v>
      </c>
      <c r="Q661" t="s">
        <v>8319</v>
      </c>
      <c r="R661" t="s">
        <v>8321</v>
      </c>
      <c r="S661" s="16">
        <f t="shared" si="30"/>
        <v>42209.385358796295</v>
      </c>
      <c r="T661" s="14">
        <f t="shared" si="31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5">
        <f t="shared" si="32"/>
        <v>84</v>
      </c>
      <c r="Q662" t="s">
        <v>8319</v>
      </c>
      <c r="R662" t="s">
        <v>8321</v>
      </c>
      <c r="S662" s="16">
        <f t="shared" si="30"/>
        <v>41922.533321759256</v>
      </c>
      <c r="T662" s="14">
        <f t="shared" si="31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5">
        <f t="shared" si="32"/>
        <v>10</v>
      </c>
      <c r="Q663" t="s">
        <v>8319</v>
      </c>
      <c r="R663" t="s">
        <v>8321</v>
      </c>
      <c r="S663" s="16">
        <f t="shared" si="30"/>
        <v>42636.437025462961</v>
      </c>
      <c r="T663" s="14">
        <f t="shared" si="31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5">
        <f t="shared" si="32"/>
        <v>39</v>
      </c>
      <c r="Q664" t="s">
        <v>8319</v>
      </c>
      <c r="R664" t="s">
        <v>8321</v>
      </c>
      <c r="S664" s="16">
        <f t="shared" si="30"/>
        <v>41990.229710648149</v>
      </c>
      <c r="T664" s="14">
        <f t="shared" si="31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5">
        <f t="shared" si="32"/>
        <v>100</v>
      </c>
      <c r="Q665" t="s">
        <v>8319</v>
      </c>
      <c r="R665" t="s">
        <v>8321</v>
      </c>
      <c r="S665" s="16">
        <f t="shared" si="30"/>
        <v>42173.634907407402</v>
      </c>
      <c r="T665" s="14">
        <f t="shared" si="31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5">
        <f t="shared" si="32"/>
        <v>31</v>
      </c>
      <c r="Q666" t="s">
        <v>8319</v>
      </c>
      <c r="R666" t="s">
        <v>8321</v>
      </c>
      <c r="S666" s="16">
        <f t="shared" si="30"/>
        <v>42077.458043981482</v>
      </c>
      <c r="T666" s="14">
        <f t="shared" si="31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5">
        <f t="shared" si="32"/>
        <v>155</v>
      </c>
      <c r="Q667" t="s">
        <v>8319</v>
      </c>
      <c r="R667" t="s">
        <v>8321</v>
      </c>
      <c r="S667" s="16">
        <f t="shared" si="30"/>
        <v>42688.503020833326</v>
      </c>
      <c r="T667" s="14">
        <f t="shared" si="31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5">
        <f t="shared" si="32"/>
        <v>2</v>
      </c>
      <c r="Q668" t="s">
        <v>8319</v>
      </c>
      <c r="R668" t="s">
        <v>8321</v>
      </c>
      <c r="S668" s="16">
        <f t="shared" si="30"/>
        <v>41838.623819444438</v>
      </c>
      <c r="T668" s="14">
        <f t="shared" si="31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5">
        <f t="shared" si="32"/>
        <v>178</v>
      </c>
      <c r="Q669" t="s">
        <v>8319</v>
      </c>
      <c r="R669" t="s">
        <v>8321</v>
      </c>
      <c r="S669" s="16">
        <f t="shared" si="30"/>
        <v>42632.165081018517</v>
      </c>
      <c r="T669" s="14">
        <f t="shared" si="31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5">
        <f t="shared" si="32"/>
        <v>27</v>
      </c>
      <c r="Q670" t="s">
        <v>8319</v>
      </c>
      <c r="R670" t="s">
        <v>8321</v>
      </c>
      <c r="S670" s="16">
        <f t="shared" si="30"/>
        <v>42090.622939814813</v>
      </c>
      <c r="T670" s="14">
        <f t="shared" si="31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5">
        <f t="shared" si="32"/>
        <v>1536</v>
      </c>
      <c r="Q671" t="s">
        <v>8319</v>
      </c>
      <c r="R671" t="s">
        <v>8321</v>
      </c>
      <c r="S671" s="16">
        <f t="shared" si="30"/>
        <v>42527.417337962957</v>
      </c>
      <c r="T671" s="14">
        <f t="shared" si="31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5">
        <f t="shared" si="32"/>
        <v>84</v>
      </c>
      <c r="Q672" t="s">
        <v>8319</v>
      </c>
      <c r="R672" t="s">
        <v>8321</v>
      </c>
      <c r="S672" s="16">
        <f t="shared" si="30"/>
        <v>42506.501388888886</v>
      </c>
      <c r="T672" s="14">
        <f t="shared" si="31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5">
        <f t="shared" si="32"/>
        <v>788</v>
      </c>
      <c r="Q673" t="s">
        <v>8319</v>
      </c>
      <c r="R673" t="s">
        <v>8321</v>
      </c>
      <c r="S673" s="16">
        <f t="shared" si="30"/>
        <v>41984.484398148146</v>
      </c>
      <c r="T673" s="14">
        <f t="shared" si="31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5">
        <f t="shared" si="32"/>
        <v>50</v>
      </c>
      <c r="Q674" t="s">
        <v>8319</v>
      </c>
      <c r="R674" t="s">
        <v>8321</v>
      </c>
      <c r="S674" s="16">
        <f t="shared" si="30"/>
        <v>41974.011157407404</v>
      </c>
      <c r="T674" s="14">
        <f t="shared" si="31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5">
        <f t="shared" si="32"/>
        <v>68</v>
      </c>
      <c r="Q675" t="s">
        <v>8319</v>
      </c>
      <c r="R675" t="s">
        <v>8321</v>
      </c>
      <c r="S675" s="16">
        <f t="shared" si="30"/>
        <v>41838.6321412037</v>
      </c>
      <c r="T675" s="14">
        <f t="shared" si="31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5">
        <f t="shared" si="32"/>
        <v>7</v>
      </c>
      <c r="Q676" t="s">
        <v>8319</v>
      </c>
      <c r="R676" t="s">
        <v>8321</v>
      </c>
      <c r="S676" s="16">
        <f t="shared" si="30"/>
        <v>41802.907719907402</v>
      </c>
      <c r="T676" s="14">
        <f t="shared" si="31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5">
        <f t="shared" si="32"/>
        <v>34</v>
      </c>
      <c r="Q677" t="s">
        <v>8319</v>
      </c>
      <c r="R677" t="s">
        <v>8321</v>
      </c>
      <c r="S677" s="16">
        <f t="shared" si="30"/>
        <v>41975.722268518519</v>
      </c>
      <c r="T677" s="14">
        <f t="shared" si="31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5">
        <f t="shared" si="32"/>
        <v>61</v>
      </c>
      <c r="Q678" t="s">
        <v>8319</v>
      </c>
      <c r="R678" t="s">
        <v>8321</v>
      </c>
      <c r="S678" s="16">
        <f t="shared" si="30"/>
        <v>42012.559965277775</v>
      </c>
      <c r="T678" s="14">
        <f t="shared" si="31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5">
        <f t="shared" si="32"/>
        <v>133</v>
      </c>
      <c r="Q679" t="s">
        <v>8319</v>
      </c>
      <c r="R679" t="s">
        <v>8321</v>
      </c>
      <c r="S679" s="16">
        <f t="shared" si="30"/>
        <v>42504.195543981477</v>
      </c>
      <c r="T679" s="14">
        <f t="shared" si="31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5">
        <f t="shared" si="32"/>
        <v>65</v>
      </c>
      <c r="Q680" t="s">
        <v>8319</v>
      </c>
      <c r="R680" t="s">
        <v>8321</v>
      </c>
      <c r="S680" s="16">
        <f t="shared" si="30"/>
        <v>42481.168263888881</v>
      </c>
      <c r="T680" s="14">
        <f t="shared" si="31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5">
        <f t="shared" si="32"/>
        <v>93</v>
      </c>
      <c r="Q681" t="s">
        <v>8319</v>
      </c>
      <c r="R681" t="s">
        <v>8321</v>
      </c>
      <c r="S681" s="16">
        <f t="shared" si="30"/>
        <v>42556.487372685187</v>
      </c>
      <c r="T681" s="14">
        <f t="shared" si="31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5">
        <f t="shared" si="32"/>
        <v>150</v>
      </c>
      <c r="Q682" t="s">
        <v>8319</v>
      </c>
      <c r="R682" t="s">
        <v>8321</v>
      </c>
      <c r="S682" s="16">
        <f t="shared" si="30"/>
        <v>41864.293182870366</v>
      </c>
      <c r="T682" s="14">
        <f t="shared" si="31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5">
        <f t="shared" si="32"/>
        <v>1</v>
      </c>
      <c r="Q683" t="s">
        <v>8319</v>
      </c>
      <c r="R683" t="s">
        <v>8321</v>
      </c>
      <c r="S683" s="16">
        <f t="shared" si="30"/>
        <v>42639.597268518519</v>
      </c>
      <c r="T683" s="14">
        <f t="shared" si="31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5">
        <f t="shared" si="32"/>
        <v>13</v>
      </c>
      <c r="Q684" t="s">
        <v>8319</v>
      </c>
      <c r="R684" t="s">
        <v>8321</v>
      </c>
      <c r="S684" s="16">
        <f t="shared" si="30"/>
        <v>42778.556967592587</v>
      </c>
      <c r="T684" s="14">
        <f t="shared" si="31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5">
        <f t="shared" si="32"/>
        <v>99</v>
      </c>
      <c r="Q685" t="s">
        <v>8319</v>
      </c>
      <c r="R685" t="s">
        <v>8321</v>
      </c>
      <c r="S685" s="16">
        <f t="shared" si="30"/>
        <v>42634.691712962966</v>
      </c>
      <c r="T685" s="14">
        <f t="shared" si="31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5">
        <f t="shared" si="32"/>
        <v>177</v>
      </c>
      <c r="Q686" t="s">
        <v>8319</v>
      </c>
      <c r="R686" t="s">
        <v>8321</v>
      </c>
      <c r="S686" s="16">
        <f t="shared" si="30"/>
        <v>41809.26494212963</v>
      </c>
      <c r="T686" s="14">
        <f t="shared" si="31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5">
        <f t="shared" si="32"/>
        <v>55</v>
      </c>
      <c r="Q687" t="s">
        <v>8319</v>
      </c>
      <c r="R687" t="s">
        <v>8321</v>
      </c>
      <c r="S687" s="16">
        <f t="shared" si="30"/>
        <v>41971.658240740733</v>
      </c>
      <c r="T687" s="14">
        <f t="shared" si="31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5" t="e">
        <f t="shared" si="32"/>
        <v>#DIV/0!</v>
      </c>
      <c r="Q688" t="s">
        <v>8319</v>
      </c>
      <c r="R688" t="s">
        <v>8321</v>
      </c>
      <c r="S688" s="16">
        <f t="shared" si="30"/>
        <v>42189.464930555558</v>
      </c>
      <c r="T688" s="14">
        <f t="shared" si="31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5">
        <f t="shared" si="32"/>
        <v>591</v>
      </c>
      <c r="Q689" t="s">
        <v>8319</v>
      </c>
      <c r="R689" t="s">
        <v>8321</v>
      </c>
      <c r="S689" s="16">
        <f t="shared" si="30"/>
        <v>42711.542280092595</v>
      </c>
      <c r="T689" s="14">
        <f t="shared" si="31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5">
        <f t="shared" si="32"/>
        <v>405</v>
      </c>
      <c r="Q690" t="s">
        <v>8319</v>
      </c>
      <c r="R690" t="s">
        <v>8321</v>
      </c>
      <c r="S690" s="16">
        <f t="shared" si="30"/>
        <v>42261.896446759252</v>
      </c>
      <c r="T690" s="14">
        <f t="shared" si="31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5">
        <f t="shared" si="32"/>
        <v>343</v>
      </c>
      <c r="Q691" t="s">
        <v>8319</v>
      </c>
      <c r="R691" t="s">
        <v>8321</v>
      </c>
      <c r="S691" s="16">
        <f t="shared" si="30"/>
        <v>42675.459456018514</v>
      </c>
      <c r="T691" s="14">
        <f t="shared" si="31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5">
        <f t="shared" si="32"/>
        <v>72</v>
      </c>
      <c r="Q692" t="s">
        <v>8319</v>
      </c>
      <c r="R692" t="s">
        <v>8321</v>
      </c>
      <c r="S692" s="16">
        <f t="shared" si="30"/>
        <v>42579.426400462959</v>
      </c>
      <c r="T692" s="14">
        <f t="shared" si="31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5">
        <f t="shared" si="32"/>
        <v>26</v>
      </c>
      <c r="Q693" t="s">
        <v>8319</v>
      </c>
      <c r="R693" t="s">
        <v>8321</v>
      </c>
      <c r="S693" s="16">
        <f t="shared" si="30"/>
        <v>42157.819976851846</v>
      </c>
      <c r="T693" s="14">
        <f t="shared" si="31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5">
        <f t="shared" si="32"/>
        <v>6</v>
      </c>
      <c r="Q694" t="s">
        <v>8319</v>
      </c>
      <c r="R694" t="s">
        <v>8321</v>
      </c>
      <c r="S694" s="16">
        <f t="shared" si="30"/>
        <v>42696.167395833334</v>
      </c>
      <c r="T694" s="14">
        <f t="shared" si="31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5">
        <f t="shared" si="32"/>
        <v>119</v>
      </c>
      <c r="Q695" t="s">
        <v>8319</v>
      </c>
      <c r="R695" t="s">
        <v>8321</v>
      </c>
      <c r="S695" s="16">
        <f t="shared" si="30"/>
        <v>42094.599849537037</v>
      </c>
      <c r="T695" s="14">
        <f t="shared" si="31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5">
        <f t="shared" si="32"/>
        <v>84</v>
      </c>
      <c r="Q696" t="s">
        <v>8319</v>
      </c>
      <c r="R696" t="s">
        <v>8321</v>
      </c>
      <c r="S696" s="16">
        <f t="shared" si="30"/>
        <v>42737.455543981479</v>
      </c>
      <c r="T696" s="14">
        <f t="shared" si="31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5">
        <f t="shared" si="32"/>
        <v>90</v>
      </c>
      <c r="Q697" t="s">
        <v>8319</v>
      </c>
      <c r="R697" t="s">
        <v>8321</v>
      </c>
      <c r="S697" s="16">
        <f t="shared" si="30"/>
        <v>41913.312731481477</v>
      </c>
      <c r="T697" s="14">
        <f t="shared" si="31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5">
        <f t="shared" si="32"/>
        <v>1</v>
      </c>
      <c r="Q698" t="s">
        <v>8319</v>
      </c>
      <c r="R698" t="s">
        <v>8321</v>
      </c>
      <c r="S698" s="16">
        <f t="shared" si="30"/>
        <v>41815.718773148146</v>
      </c>
      <c r="T698" s="14">
        <f t="shared" si="31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5">
        <f t="shared" si="32"/>
        <v>20</v>
      </c>
      <c r="Q699" t="s">
        <v>8319</v>
      </c>
      <c r="R699" t="s">
        <v>8321</v>
      </c>
      <c r="S699" s="16">
        <f t="shared" si="30"/>
        <v>42388.314687500002</v>
      </c>
      <c r="T699" s="14">
        <f t="shared" si="31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5">
        <f t="shared" si="32"/>
        <v>530</v>
      </c>
      <c r="Q700" t="s">
        <v>8319</v>
      </c>
      <c r="R700" t="s">
        <v>8321</v>
      </c>
      <c r="S700" s="16">
        <f t="shared" si="30"/>
        <v>41866.722743055558</v>
      </c>
      <c r="T700" s="14">
        <f t="shared" si="31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5">
        <f t="shared" si="32"/>
        <v>120</v>
      </c>
      <c r="Q701" t="s">
        <v>8319</v>
      </c>
      <c r="R701" t="s">
        <v>8321</v>
      </c>
      <c r="S701" s="16">
        <f t="shared" si="30"/>
        <v>41563.277175925927</v>
      </c>
      <c r="T701" s="14">
        <f t="shared" si="31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5">
        <f t="shared" si="32"/>
        <v>13</v>
      </c>
      <c r="Q702" t="s">
        <v>8319</v>
      </c>
      <c r="R702" t="s">
        <v>8321</v>
      </c>
      <c r="S702" s="16">
        <f t="shared" si="30"/>
        <v>42715.480104166665</v>
      </c>
      <c r="T702" s="14">
        <f t="shared" si="31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5">
        <f t="shared" si="32"/>
        <v>291</v>
      </c>
      <c r="Q703" t="s">
        <v>8319</v>
      </c>
      <c r="R703" t="s">
        <v>8321</v>
      </c>
      <c r="S703" s="16">
        <f t="shared" si="30"/>
        <v>41813.454629629625</v>
      </c>
      <c r="T703" s="14">
        <f t="shared" si="31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5">
        <f t="shared" si="32"/>
        <v>124</v>
      </c>
      <c r="Q704" t="s">
        <v>8319</v>
      </c>
      <c r="R704" t="s">
        <v>8321</v>
      </c>
      <c r="S704" s="16">
        <f t="shared" si="30"/>
        <v>42668.518368055556</v>
      </c>
      <c r="T704" s="14">
        <f t="shared" si="31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5">
        <f t="shared" si="32"/>
        <v>119</v>
      </c>
      <c r="Q705" t="s">
        <v>8319</v>
      </c>
      <c r="R705" t="s">
        <v>8321</v>
      </c>
      <c r="S705" s="16">
        <f t="shared" si="30"/>
        <v>42711.742465277777</v>
      </c>
      <c r="T705" s="14">
        <f t="shared" si="31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5">
        <f t="shared" si="32"/>
        <v>120</v>
      </c>
      <c r="Q706" t="s">
        <v>8319</v>
      </c>
      <c r="R706" t="s">
        <v>8321</v>
      </c>
      <c r="S706" s="16">
        <f t="shared" si="30"/>
        <v>42725.984583333331</v>
      </c>
      <c r="T706" s="14">
        <f t="shared" si="31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5">
        <f t="shared" si="32"/>
        <v>195</v>
      </c>
      <c r="Q707" t="s">
        <v>8319</v>
      </c>
      <c r="R707" t="s">
        <v>8321</v>
      </c>
      <c r="S707" s="16">
        <f t="shared" ref="S707:S770" si="33">(J707/86400)+25569+(-5/24)</f>
        <v>42726.283310185179</v>
      </c>
      <c r="T707" s="14">
        <f t="shared" ref="T707:T770" si="34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5" t="e">
        <f t="shared" ref="P708:P771" si="35">QUOTIENT(E708,L708)</f>
        <v>#DIV/0!</v>
      </c>
      <c r="Q708" t="s">
        <v>8319</v>
      </c>
      <c r="R708" t="s">
        <v>8321</v>
      </c>
      <c r="S708" s="16">
        <f t="shared" si="33"/>
        <v>42676.786840277775</v>
      </c>
      <c r="T708" s="14">
        <f t="shared" si="34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5">
        <f t="shared" si="35"/>
        <v>117</v>
      </c>
      <c r="Q709" t="s">
        <v>8319</v>
      </c>
      <c r="R709" t="s">
        <v>8321</v>
      </c>
      <c r="S709" s="16">
        <f t="shared" si="33"/>
        <v>42696.45517361111</v>
      </c>
      <c r="T709" s="14">
        <f t="shared" si="34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5">
        <f t="shared" si="35"/>
        <v>23</v>
      </c>
      <c r="Q710" t="s">
        <v>8319</v>
      </c>
      <c r="R710" t="s">
        <v>8321</v>
      </c>
      <c r="S710" s="16">
        <f t="shared" si="33"/>
        <v>41835.372685185182</v>
      </c>
      <c r="T710" s="14">
        <f t="shared" si="34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5">
        <f t="shared" si="35"/>
        <v>30</v>
      </c>
      <c r="Q711" t="s">
        <v>8319</v>
      </c>
      <c r="R711" t="s">
        <v>8321</v>
      </c>
      <c r="S711" s="16">
        <f t="shared" si="33"/>
        <v>41947.832858796297</v>
      </c>
      <c r="T711" s="14">
        <f t="shared" si="34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5" t="e">
        <f t="shared" si="35"/>
        <v>#DIV/0!</v>
      </c>
      <c r="Q712" t="s">
        <v>8319</v>
      </c>
      <c r="R712" t="s">
        <v>8321</v>
      </c>
      <c r="S712" s="16">
        <f t="shared" si="33"/>
        <v>41837.776643518519</v>
      </c>
      <c r="T712" s="14">
        <f t="shared" si="34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5">
        <f t="shared" si="35"/>
        <v>99</v>
      </c>
      <c r="Q713" t="s">
        <v>8319</v>
      </c>
      <c r="R713" t="s">
        <v>8321</v>
      </c>
      <c r="S713" s="16">
        <f t="shared" si="33"/>
        <v>42678.250787037039</v>
      </c>
      <c r="T713" s="14">
        <f t="shared" si="34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5">
        <f t="shared" si="35"/>
        <v>26</v>
      </c>
      <c r="Q714" t="s">
        <v>8319</v>
      </c>
      <c r="R714" t="s">
        <v>8321</v>
      </c>
      <c r="S714" s="16">
        <f t="shared" si="33"/>
        <v>42384.472592592589</v>
      </c>
      <c r="T714" s="14">
        <f t="shared" si="34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5">
        <f t="shared" si="35"/>
        <v>199</v>
      </c>
      <c r="Q715" t="s">
        <v>8319</v>
      </c>
      <c r="R715" t="s">
        <v>8321</v>
      </c>
      <c r="S715" s="16">
        <f t="shared" si="33"/>
        <v>42496.320972222216</v>
      </c>
      <c r="T715" s="14">
        <f t="shared" si="34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5">
        <f t="shared" si="35"/>
        <v>80</v>
      </c>
      <c r="Q716" t="s">
        <v>8319</v>
      </c>
      <c r="R716" t="s">
        <v>8321</v>
      </c>
      <c r="S716" s="16">
        <f t="shared" si="33"/>
        <v>42734.579652777778</v>
      </c>
      <c r="T716" s="14">
        <f t="shared" si="34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5">
        <f t="shared" si="35"/>
        <v>115</v>
      </c>
      <c r="Q717" t="s">
        <v>8319</v>
      </c>
      <c r="R717" t="s">
        <v>8321</v>
      </c>
      <c r="S717" s="16">
        <f t="shared" si="33"/>
        <v>42272.8824074074</v>
      </c>
      <c r="T717" s="14">
        <f t="shared" si="34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5">
        <f t="shared" si="35"/>
        <v>44</v>
      </c>
      <c r="Q718" t="s">
        <v>8319</v>
      </c>
      <c r="R718" t="s">
        <v>8321</v>
      </c>
      <c r="S718" s="16">
        <f t="shared" si="33"/>
        <v>41940.450312499997</v>
      </c>
      <c r="T718" s="14">
        <f t="shared" si="34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5">
        <f t="shared" si="35"/>
        <v>76</v>
      </c>
      <c r="Q719" t="s">
        <v>8319</v>
      </c>
      <c r="R719" t="s">
        <v>8321</v>
      </c>
      <c r="S719" s="16">
        <f t="shared" si="33"/>
        <v>41857.645856481475</v>
      </c>
      <c r="T719" s="14">
        <f t="shared" si="34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5">
        <f t="shared" si="35"/>
        <v>22</v>
      </c>
      <c r="Q720" t="s">
        <v>8319</v>
      </c>
      <c r="R720" t="s">
        <v>8321</v>
      </c>
      <c r="S720" s="16">
        <f t="shared" si="33"/>
        <v>42752.637118055551</v>
      </c>
      <c r="T720" s="14">
        <f t="shared" si="34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5">
        <f t="shared" si="35"/>
        <v>19</v>
      </c>
      <c r="Q721" t="s">
        <v>8319</v>
      </c>
      <c r="R721" t="s">
        <v>8321</v>
      </c>
      <c r="S721" s="16">
        <f t="shared" si="33"/>
        <v>42408.83189814815</v>
      </c>
      <c r="T721" s="14">
        <f t="shared" si="34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s="5">
        <f t="shared" si="35"/>
        <v>66</v>
      </c>
      <c r="Q722" t="s">
        <v>8322</v>
      </c>
      <c r="R722" t="s">
        <v>8323</v>
      </c>
      <c r="S722" s="16">
        <f t="shared" si="33"/>
        <v>40909.440868055557</v>
      </c>
      <c r="T722" s="14">
        <f t="shared" si="34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s="5">
        <f t="shared" si="35"/>
        <v>84</v>
      </c>
      <c r="Q723" t="s">
        <v>8322</v>
      </c>
      <c r="R723" t="s">
        <v>8323</v>
      </c>
      <c r="S723" s="16">
        <f t="shared" si="33"/>
        <v>41807.363506944443</v>
      </c>
      <c r="T723" s="14">
        <f t="shared" si="34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s="5">
        <f t="shared" si="35"/>
        <v>215</v>
      </c>
      <c r="Q724" t="s">
        <v>8322</v>
      </c>
      <c r="R724" t="s">
        <v>8323</v>
      </c>
      <c r="S724" s="16">
        <f t="shared" si="33"/>
        <v>40977.596967592588</v>
      </c>
      <c r="T724" s="14">
        <f t="shared" si="34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s="5">
        <f t="shared" si="35"/>
        <v>54</v>
      </c>
      <c r="Q725" t="s">
        <v>8322</v>
      </c>
      <c r="R725" t="s">
        <v>8323</v>
      </c>
      <c r="S725" s="16">
        <f t="shared" si="33"/>
        <v>42184.608206018514</v>
      </c>
      <c r="T725" s="14">
        <f t="shared" si="34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s="5">
        <f t="shared" si="35"/>
        <v>51</v>
      </c>
      <c r="Q726" t="s">
        <v>8322</v>
      </c>
      <c r="R726" t="s">
        <v>8323</v>
      </c>
      <c r="S726" s="16">
        <f t="shared" si="33"/>
        <v>40694.430127314808</v>
      </c>
      <c r="T726" s="14">
        <f t="shared" si="34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s="5">
        <f t="shared" si="35"/>
        <v>143</v>
      </c>
      <c r="Q727" t="s">
        <v>8322</v>
      </c>
      <c r="R727" t="s">
        <v>8323</v>
      </c>
      <c r="S727" s="16">
        <f t="shared" si="33"/>
        <v>42321.417962962958</v>
      </c>
      <c r="T727" s="14">
        <f t="shared" si="34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s="5">
        <f t="shared" si="35"/>
        <v>72</v>
      </c>
      <c r="Q728" t="s">
        <v>8322</v>
      </c>
      <c r="R728" t="s">
        <v>8323</v>
      </c>
      <c r="S728" s="16">
        <f t="shared" si="33"/>
        <v>41345.834340277775</v>
      </c>
      <c r="T728" s="14">
        <f t="shared" si="34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s="5">
        <f t="shared" si="35"/>
        <v>36</v>
      </c>
      <c r="Q729" t="s">
        <v>8322</v>
      </c>
      <c r="R729" t="s">
        <v>8323</v>
      </c>
      <c r="S729" s="16">
        <f t="shared" si="33"/>
        <v>41246.811909722222</v>
      </c>
      <c r="T729" s="14">
        <f t="shared" si="34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s="5">
        <f t="shared" si="35"/>
        <v>60</v>
      </c>
      <c r="Q730" t="s">
        <v>8322</v>
      </c>
      <c r="R730" t="s">
        <v>8323</v>
      </c>
      <c r="S730" s="16">
        <f t="shared" si="33"/>
        <v>40731.629131944443</v>
      </c>
      <c r="T730" s="14">
        <f t="shared" si="34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s="5">
        <f t="shared" si="35"/>
        <v>43</v>
      </c>
      <c r="Q731" t="s">
        <v>8322</v>
      </c>
      <c r="R731" t="s">
        <v>8323</v>
      </c>
      <c r="S731" s="16">
        <f t="shared" si="33"/>
        <v>41110.97755787037</v>
      </c>
      <c r="T731" s="14">
        <f t="shared" si="34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5">
        <f t="shared" si="35"/>
        <v>99</v>
      </c>
      <c r="Q732" t="s">
        <v>8322</v>
      </c>
      <c r="R732" t="s">
        <v>8323</v>
      </c>
      <c r="S732" s="16">
        <f t="shared" si="33"/>
        <v>40854.536932870367</v>
      </c>
      <c r="T732" s="14">
        <f t="shared" si="34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5">
        <f t="shared" si="35"/>
        <v>88</v>
      </c>
      <c r="Q733" t="s">
        <v>8322</v>
      </c>
      <c r="R733" t="s">
        <v>8323</v>
      </c>
      <c r="S733" s="16">
        <f t="shared" si="33"/>
        <v>40879.587349537032</v>
      </c>
      <c r="T733" s="14">
        <f t="shared" si="34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5">
        <f t="shared" si="35"/>
        <v>4</v>
      </c>
      <c r="Q734" t="s">
        <v>8322</v>
      </c>
      <c r="R734" t="s">
        <v>8323</v>
      </c>
      <c r="S734" s="16">
        <f t="shared" si="33"/>
        <v>41486.21598379629</v>
      </c>
      <c r="T734" s="14">
        <f t="shared" si="34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5">
        <f t="shared" si="35"/>
        <v>17</v>
      </c>
      <c r="Q735" t="s">
        <v>8322</v>
      </c>
      <c r="R735" t="s">
        <v>8323</v>
      </c>
      <c r="S735" s="16">
        <f t="shared" si="33"/>
        <v>41598.211712962962</v>
      </c>
      <c r="T735" s="14">
        <f t="shared" si="34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5">
        <f t="shared" si="35"/>
        <v>187</v>
      </c>
      <c r="Q736" t="s">
        <v>8322</v>
      </c>
      <c r="R736" t="s">
        <v>8323</v>
      </c>
      <c r="S736" s="16">
        <f t="shared" si="33"/>
        <v>42101.956249999996</v>
      </c>
      <c r="T736" s="14">
        <f t="shared" si="34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5">
        <f t="shared" si="35"/>
        <v>234</v>
      </c>
      <c r="Q737" t="s">
        <v>8322</v>
      </c>
      <c r="R737" t="s">
        <v>8323</v>
      </c>
      <c r="S737" s="16">
        <f t="shared" si="33"/>
        <v>41945.821134259255</v>
      </c>
      <c r="T737" s="14">
        <f t="shared" si="34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5">
        <f t="shared" si="35"/>
        <v>105</v>
      </c>
      <c r="Q738" t="s">
        <v>8322</v>
      </c>
      <c r="R738" t="s">
        <v>8323</v>
      </c>
      <c r="S738" s="16">
        <f t="shared" si="33"/>
        <v>41579.525925925926</v>
      </c>
      <c r="T738" s="14">
        <f t="shared" si="34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5">
        <f t="shared" si="35"/>
        <v>56</v>
      </c>
      <c r="Q739" t="s">
        <v>8322</v>
      </c>
      <c r="R739" t="s">
        <v>8323</v>
      </c>
      <c r="S739" s="16">
        <f t="shared" si="33"/>
        <v>41667.066979166666</v>
      </c>
      <c r="T739" s="14">
        <f t="shared" si="34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5">
        <f t="shared" si="35"/>
        <v>39</v>
      </c>
      <c r="Q740" t="s">
        <v>8322</v>
      </c>
      <c r="R740" t="s">
        <v>8323</v>
      </c>
      <c r="S740" s="16">
        <f t="shared" si="33"/>
        <v>41943.39576388889</v>
      </c>
      <c r="T740" s="14">
        <f t="shared" si="34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5">
        <f t="shared" si="35"/>
        <v>68</v>
      </c>
      <c r="Q741" t="s">
        <v>8322</v>
      </c>
      <c r="R741" t="s">
        <v>8323</v>
      </c>
      <c r="S741" s="16">
        <f t="shared" si="33"/>
        <v>41829.294317129628</v>
      </c>
      <c r="T741" s="14">
        <f t="shared" si="34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5">
        <f t="shared" si="35"/>
        <v>169</v>
      </c>
      <c r="Q742" t="s">
        <v>8322</v>
      </c>
      <c r="R742" t="s">
        <v>8323</v>
      </c>
      <c r="S742" s="16">
        <f t="shared" si="33"/>
        <v>42161.93844907407</v>
      </c>
      <c r="T742" s="14">
        <f t="shared" si="34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5">
        <f t="shared" si="35"/>
        <v>141</v>
      </c>
      <c r="Q743" t="s">
        <v>8322</v>
      </c>
      <c r="R743" t="s">
        <v>8323</v>
      </c>
      <c r="S743" s="16">
        <f t="shared" si="33"/>
        <v>41401.439884259256</v>
      </c>
      <c r="T743" s="14">
        <f t="shared" si="34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5">
        <f t="shared" si="35"/>
        <v>67</v>
      </c>
      <c r="Q744" t="s">
        <v>8322</v>
      </c>
      <c r="R744" t="s">
        <v>8323</v>
      </c>
      <c r="S744" s="16">
        <f t="shared" si="33"/>
        <v>41689.709629629629</v>
      </c>
      <c r="T744" s="14">
        <f t="shared" si="34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5">
        <f t="shared" si="35"/>
        <v>54</v>
      </c>
      <c r="Q745" t="s">
        <v>8322</v>
      </c>
      <c r="R745" t="s">
        <v>8323</v>
      </c>
      <c r="S745" s="16">
        <f t="shared" si="33"/>
        <v>40990.500983796293</v>
      </c>
      <c r="T745" s="14">
        <f t="shared" si="34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5">
        <f t="shared" si="35"/>
        <v>82</v>
      </c>
      <c r="Q746" t="s">
        <v>8322</v>
      </c>
      <c r="R746" t="s">
        <v>8323</v>
      </c>
      <c r="S746" s="16">
        <f t="shared" si="33"/>
        <v>41226.748877314814</v>
      </c>
      <c r="T746" s="14">
        <f t="shared" si="34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5">
        <f t="shared" si="35"/>
        <v>53</v>
      </c>
      <c r="Q747" t="s">
        <v>8322</v>
      </c>
      <c r="R747" t="s">
        <v>8323</v>
      </c>
      <c r="S747" s="16">
        <f t="shared" si="33"/>
        <v>41367.363946759258</v>
      </c>
      <c r="T747" s="14">
        <f t="shared" si="34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5">
        <f t="shared" si="35"/>
        <v>34</v>
      </c>
      <c r="Q748" t="s">
        <v>8322</v>
      </c>
      <c r="R748" t="s">
        <v>8323</v>
      </c>
      <c r="S748" s="16">
        <f t="shared" si="33"/>
        <v>41156.834594907406</v>
      </c>
      <c r="T748" s="14">
        <f t="shared" si="34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5">
        <f t="shared" si="35"/>
        <v>127</v>
      </c>
      <c r="Q749" t="s">
        <v>8322</v>
      </c>
      <c r="R749" t="s">
        <v>8323</v>
      </c>
      <c r="S749" s="16">
        <f t="shared" si="33"/>
        <v>41988.340497685182</v>
      </c>
      <c r="T749" s="14">
        <f t="shared" si="34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5">
        <f t="shared" si="35"/>
        <v>45</v>
      </c>
      <c r="Q750" t="s">
        <v>8322</v>
      </c>
      <c r="R750" t="s">
        <v>8323</v>
      </c>
      <c r="S750" s="16">
        <f t="shared" si="33"/>
        <v>41831.638495370367</v>
      </c>
      <c r="T750" s="14">
        <f t="shared" si="34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5">
        <f t="shared" si="35"/>
        <v>95</v>
      </c>
      <c r="Q751" t="s">
        <v>8322</v>
      </c>
      <c r="R751" t="s">
        <v>8323</v>
      </c>
      <c r="S751" s="16">
        <f t="shared" si="33"/>
        <v>42733.732986111114</v>
      </c>
      <c r="T751" s="14">
        <f t="shared" si="34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5">
        <f t="shared" si="35"/>
        <v>77</v>
      </c>
      <c r="Q752" t="s">
        <v>8322</v>
      </c>
      <c r="R752" t="s">
        <v>8323</v>
      </c>
      <c r="S752" s="16">
        <f t="shared" si="33"/>
        <v>41299.669814814813</v>
      </c>
      <c r="T752" s="14">
        <f t="shared" si="34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5">
        <f t="shared" si="35"/>
        <v>57</v>
      </c>
      <c r="Q753" t="s">
        <v>8322</v>
      </c>
      <c r="R753" t="s">
        <v>8323</v>
      </c>
      <c r="S753" s="16">
        <f t="shared" si="33"/>
        <v>40713.422164351847</v>
      </c>
      <c r="T753" s="14">
        <f t="shared" si="34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5">
        <f t="shared" si="35"/>
        <v>53</v>
      </c>
      <c r="Q754" t="s">
        <v>8322</v>
      </c>
      <c r="R754" t="s">
        <v>8323</v>
      </c>
      <c r="S754" s="16">
        <f t="shared" si="33"/>
        <v>42639.213159722225</v>
      </c>
      <c r="T754" s="14">
        <f t="shared" si="34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5">
        <f t="shared" si="35"/>
        <v>492</v>
      </c>
      <c r="Q755" t="s">
        <v>8322</v>
      </c>
      <c r="R755" t="s">
        <v>8323</v>
      </c>
      <c r="S755" s="16">
        <f t="shared" si="33"/>
        <v>42019.381840277776</v>
      </c>
      <c r="T755" s="14">
        <f t="shared" si="34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5">
        <f t="shared" si="35"/>
        <v>42</v>
      </c>
      <c r="Q756" t="s">
        <v>8322</v>
      </c>
      <c r="R756" t="s">
        <v>8323</v>
      </c>
      <c r="S756" s="16">
        <f t="shared" si="33"/>
        <v>41249.54075231481</v>
      </c>
      <c r="T756" s="14">
        <f t="shared" si="34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5">
        <f t="shared" si="35"/>
        <v>37</v>
      </c>
      <c r="Q757" t="s">
        <v>8322</v>
      </c>
      <c r="R757" t="s">
        <v>8323</v>
      </c>
      <c r="S757" s="16">
        <f t="shared" si="33"/>
        <v>41383.396724537037</v>
      </c>
      <c r="T757" s="14">
        <f t="shared" si="34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5">
        <f t="shared" si="35"/>
        <v>37</v>
      </c>
      <c r="Q758" t="s">
        <v>8322</v>
      </c>
      <c r="R758" t="s">
        <v>8323</v>
      </c>
      <c r="S758" s="16">
        <f t="shared" si="33"/>
        <v>40590.558553240735</v>
      </c>
      <c r="T758" s="14">
        <f t="shared" si="34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5">
        <f t="shared" si="35"/>
        <v>33</v>
      </c>
      <c r="Q759" t="s">
        <v>8322</v>
      </c>
      <c r="R759" t="s">
        <v>8323</v>
      </c>
      <c r="S759" s="16">
        <f t="shared" si="33"/>
        <v>41234.846226851849</v>
      </c>
      <c r="T759" s="14">
        <f t="shared" si="34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5">
        <f t="shared" si="35"/>
        <v>134</v>
      </c>
      <c r="Q760" t="s">
        <v>8322</v>
      </c>
      <c r="R760" t="s">
        <v>8323</v>
      </c>
      <c r="S760" s="16">
        <f t="shared" si="33"/>
        <v>40429.628101851849</v>
      </c>
      <c r="T760" s="14">
        <f t="shared" si="34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5">
        <f t="shared" si="35"/>
        <v>51</v>
      </c>
      <c r="Q761" t="s">
        <v>8322</v>
      </c>
      <c r="R761" t="s">
        <v>8323</v>
      </c>
      <c r="S761" s="16">
        <f t="shared" si="33"/>
        <v>41789.121979166666</v>
      </c>
      <c r="T761" s="14">
        <f t="shared" si="34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5" t="e">
        <f t="shared" si="35"/>
        <v>#DIV/0!</v>
      </c>
      <c r="Q762" t="s">
        <v>8322</v>
      </c>
      <c r="R762" t="s">
        <v>8324</v>
      </c>
      <c r="S762" s="16">
        <f t="shared" si="33"/>
        <v>42670.555706018517</v>
      </c>
      <c r="T762" s="14">
        <f t="shared" si="34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5">
        <f t="shared" si="35"/>
        <v>39</v>
      </c>
      <c r="Q763" t="s">
        <v>8322</v>
      </c>
      <c r="R763" t="s">
        <v>8324</v>
      </c>
      <c r="S763" s="16">
        <f t="shared" si="33"/>
        <v>41642.543124999997</v>
      </c>
      <c r="T763" s="14">
        <f t="shared" si="34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5" t="e">
        <f t="shared" si="35"/>
        <v>#DIV/0!</v>
      </c>
      <c r="Q764" t="s">
        <v>8322</v>
      </c>
      <c r="R764" t="s">
        <v>8324</v>
      </c>
      <c r="S764" s="16">
        <f t="shared" si="33"/>
        <v>42690.65011574074</v>
      </c>
      <c r="T764" s="14">
        <f t="shared" si="34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5">
        <f t="shared" si="35"/>
        <v>5</v>
      </c>
      <c r="Q765" t="s">
        <v>8322</v>
      </c>
      <c r="R765" t="s">
        <v>8324</v>
      </c>
      <c r="S765" s="16">
        <f t="shared" si="33"/>
        <v>41471.238518518519</v>
      </c>
      <c r="T765" s="14">
        <f t="shared" si="34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5" t="e">
        <f t="shared" si="35"/>
        <v>#DIV/0!</v>
      </c>
      <c r="Q766" t="s">
        <v>8322</v>
      </c>
      <c r="R766" t="s">
        <v>8324</v>
      </c>
      <c r="S766" s="16">
        <f t="shared" si="33"/>
        <v>42226.964826388888</v>
      </c>
      <c r="T766" s="14">
        <f t="shared" si="34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5">
        <f t="shared" si="35"/>
        <v>57</v>
      </c>
      <c r="Q767" t="s">
        <v>8322</v>
      </c>
      <c r="R767" t="s">
        <v>8324</v>
      </c>
      <c r="S767" s="16">
        <f t="shared" si="33"/>
        <v>41901.334305555552</v>
      </c>
      <c r="T767" s="14">
        <f t="shared" si="34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5" t="e">
        <f t="shared" si="35"/>
        <v>#DIV/0!</v>
      </c>
      <c r="Q768" t="s">
        <v>8322</v>
      </c>
      <c r="R768" t="s">
        <v>8324</v>
      </c>
      <c r="S768" s="16">
        <f t="shared" si="33"/>
        <v>42021.57503472222</v>
      </c>
      <c r="T768" s="14">
        <f t="shared" si="34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5">
        <f t="shared" si="35"/>
        <v>59</v>
      </c>
      <c r="Q769" t="s">
        <v>8322</v>
      </c>
      <c r="R769" t="s">
        <v>8324</v>
      </c>
      <c r="S769" s="16">
        <f t="shared" si="33"/>
        <v>42114.935300925928</v>
      </c>
      <c r="T769" s="14">
        <f t="shared" si="34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5" t="e">
        <f t="shared" si="35"/>
        <v>#DIV/0!</v>
      </c>
      <c r="Q770" t="s">
        <v>8322</v>
      </c>
      <c r="R770" t="s">
        <v>8324</v>
      </c>
      <c r="S770" s="16">
        <f t="shared" si="33"/>
        <v>41593.998726851853</v>
      </c>
      <c r="T770" s="14">
        <f t="shared" si="34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5">
        <f t="shared" si="35"/>
        <v>31</v>
      </c>
      <c r="Q771" t="s">
        <v>8322</v>
      </c>
      <c r="R771" t="s">
        <v>8324</v>
      </c>
      <c r="S771" s="16">
        <f t="shared" ref="S771:S834" si="36">(J771/86400)+25569+(-5/24)</f>
        <v>41604.788124999999</v>
      </c>
      <c r="T771" s="14">
        <f t="shared" ref="T771:T834" si="3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5" t="e">
        <f t="shared" ref="P772:P835" si="38">QUOTIENT(E772,L772)</f>
        <v>#DIV/0!</v>
      </c>
      <c r="Q772" t="s">
        <v>8322</v>
      </c>
      <c r="R772" t="s">
        <v>8324</v>
      </c>
      <c r="S772" s="16">
        <f t="shared" si="36"/>
        <v>41289.791307870364</v>
      </c>
      <c r="T772" s="14">
        <f t="shared" si="3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5">
        <f t="shared" si="38"/>
        <v>10</v>
      </c>
      <c r="Q773" t="s">
        <v>8322</v>
      </c>
      <c r="R773" t="s">
        <v>8324</v>
      </c>
      <c r="S773" s="16">
        <f t="shared" si="36"/>
        <v>42349.615763888891</v>
      </c>
      <c r="T773" s="14">
        <f t="shared" si="3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5">
        <f t="shared" si="38"/>
        <v>50</v>
      </c>
      <c r="Q774" t="s">
        <v>8322</v>
      </c>
      <c r="R774" t="s">
        <v>8324</v>
      </c>
      <c r="S774" s="16">
        <f t="shared" si="36"/>
        <v>40067.848599537036</v>
      </c>
      <c r="T774" s="14">
        <f t="shared" si="3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5">
        <f t="shared" si="38"/>
        <v>16</v>
      </c>
      <c r="Q775" t="s">
        <v>8322</v>
      </c>
      <c r="R775" t="s">
        <v>8324</v>
      </c>
      <c r="S775" s="16">
        <f t="shared" si="36"/>
        <v>42100.527604166666</v>
      </c>
      <c r="T775" s="14">
        <f t="shared" si="3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5">
        <f t="shared" si="38"/>
        <v>39</v>
      </c>
      <c r="Q776" t="s">
        <v>8322</v>
      </c>
      <c r="R776" t="s">
        <v>8324</v>
      </c>
      <c r="S776" s="16">
        <f t="shared" si="36"/>
        <v>41663.571967592587</v>
      </c>
      <c r="T776" s="14">
        <f t="shared" si="3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5">
        <f t="shared" si="38"/>
        <v>34</v>
      </c>
      <c r="Q777" t="s">
        <v>8322</v>
      </c>
      <c r="R777" t="s">
        <v>8324</v>
      </c>
      <c r="S777" s="16">
        <f t="shared" si="36"/>
        <v>40862.851793981477</v>
      </c>
      <c r="T777" s="14">
        <f t="shared" si="3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5">
        <f t="shared" si="38"/>
        <v>63</v>
      </c>
      <c r="Q778" t="s">
        <v>8322</v>
      </c>
      <c r="R778" t="s">
        <v>8324</v>
      </c>
      <c r="S778" s="16">
        <f t="shared" si="36"/>
        <v>42250.477372685178</v>
      </c>
      <c r="T778" s="14">
        <f t="shared" si="3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5">
        <f t="shared" si="38"/>
        <v>7</v>
      </c>
      <c r="Q779" t="s">
        <v>8322</v>
      </c>
      <c r="R779" t="s">
        <v>8324</v>
      </c>
      <c r="S779" s="16">
        <f t="shared" si="36"/>
        <v>41456.772881944438</v>
      </c>
      <c r="T779" s="14">
        <f t="shared" si="3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5">
        <f t="shared" si="38"/>
        <v>2</v>
      </c>
      <c r="Q780" t="s">
        <v>8322</v>
      </c>
      <c r="R780" t="s">
        <v>8324</v>
      </c>
      <c r="S780" s="16">
        <f t="shared" si="36"/>
        <v>41729.493981481479</v>
      </c>
      <c r="T780" s="14">
        <f t="shared" si="3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5">
        <f t="shared" si="38"/>
        <v>66</v>
      </c>
      <c r="Q781" t="s">
        <v>8322</v>
      </c>
      <c r="R781" t="s">
        <v>8324</v>
      </c>
      <c r="S781" s="16">
        <f t="shared" si="36"/>
        <v>40436.475752314815</v>
      </c>
      <c r="T781" s="14">
        <f t="shared" si="3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5">
        <f t="shared" si="38"/>
        <v>38</v>
      </c>
      <c r="Q782" t="s">
        <v>8325</v>
      </c>
      <c r="R782" t="s">
        <v>8326</v>
      </c>
      <c r="S782" s="16">
        <f t="shared" si="36"/>
        <v>40636.465567129628</v>
      </c>
      <c r="T782" s="14">
        <f t="shared" si="3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5">
        <f t="shared" si="38"/>
        <v>42</v>
      </c>
      <c r="Q783" t="s">
        <v>8325</v>
      </c>
      <c r="R783" t="s">
        <v>8326</v>
      </c>
      <c r="S783" s="16">
        <f t="shared" si="36"/>
        <v>41402.792523148142</v>
      </c>
      <c r="T783" s="14">
        <f t="shared" si="3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5">
        <f t="shared" si="38"/>
        <v>50</v>
      </c>
      <c r="Q784" t="s">
        <v>8325</v>
      </c>
      <c r="R784" t="s">
        <v>8326</v>
      </c>
      <c r="S784" s="16">
        <f t="shared" si="36"/>
        <v>41116.549791666665</v>
      </c>
      <c r="T784" s="14">
        <f t="shared" si="3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5">
        <f t="shared" si="38"/>
        <v>63</v>
      </c>
      <c r="Q785" t="s">
        <v>8325</v>
      </c>
      <c r="R785" t="s">
        <v>8326</v>
      </c>
      <c r="S785" s="16">
        <f t="shared" si="36"/>
        <v>40987.565381944441</v>
      </c>
      <c r="T785" s="14">
        <f t="shared" si="3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5">
        <f t="shared" si="38"/>
        <v>102</v>
      </c>
      <c r="Q786" t="s">
        <v>8325</v>
      </c>
      <c r="R786" t="s">
        <v>8326</v>
      </c>
      <c r="S786" s="16">
        <f t="shared" si="36"/>
        <v>41674.941192129627</v>
      </c>
      <c r="T786" s="14">
        <f t="shared" si="3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5">
        <f t="shared" si="38"/>
        <v>31</v>
      </c>
      <c r="Q787" t="s">
        <v>8325</v>
      </c>
      <c r="R787" t="s">
        <v>8326</v>
      </c>
      <c r="S787" s="16">
        <f t="shared" si="36"/>
        <v>41303.38559027778</v>
      </c>
      <c r="T787" s="14">
        <f t="shared" si="3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5">
        <f t="shared" si="38"/>
        <v>162</v>
      </c>
      <c r="Q788" t="s">
        <v>8325</v>
      </c>
      <c r="R788" t="s">
        <v>8326</v>
      </c>
      <c r="S788" s="16">
        <f t="shared" si="36"/>
        <v>40982.847615740735</v>
      </c>
      <c r="T788" s="14">
        <f t="shared" si="3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5">
        <f t="shared" si="38"/>
        <v>80</v>
      </c>
      <c r="Q789" t="s">
        <v>8325</v>
      </c>
      <c r="R789" t="s">
        <v>8326</v>
      </c>
      <c r="S789" s="16">
        <f t="shared" si="36"/>
        <v>41549.419282407405</v>
      </c>
      <c r="T789" s="14">
        <f t="shared" si="3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5">
        <f t="shared" si="38"/>
        <v>59</v>
      </c>
      <c r="Q790" t="s">
        <v>8325</v>
      </c>
      <c r="R790" t="s">
        <v>8326</v>
      </c>
      <c r="S790" s="16">
        <f t="shared" si="36"/>
        <v>41058.798472222217</v>
      </c>
      <c r="T790" s="14">
        <f t="shared" si="3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5">
        <f t="shared" si="38"/>
        <v>132</v>
      </c>
      <c r="Q791" t="s">
        <v>8325</v>
      </c>
      <c r="R791" t="s">
        <v>8326</v>
      </c>
      <c r="S791" s="16">
        <f t="shared" si="36"/>
        <v>41276.977777777771</v>
      </c>
      <c r="T791" s="14">
        <f t="shared" si="3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5">
        <f t="shared" si="38"/>
        <v>92</v>
      </c>
      <c r="Q792" t="s">
        <v>8325</v>
      </c>
      <c r="R792" t="s">
        <v>8326</v>
      </c>
      <c r="S792" s="16">
        <f t="shared" si="36"/>
        <v>41275.839571759258</v>
      </c>
      <c r="T792" s="14">
        <f t="shared" si="3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5">
        <f t="shared" si="38"/>
        <v>60</v>
      </c>
      <c r="Q793" t="s">
        <v>8325</v>
      </c>
      <c r="R793" t="s">
        <v>8326</v>
      </c>
      <c r="S793" s="16">
        <f t="shared" si="36"/>
        <v>41557.572291666664</v>
      </c>
      <c r="T793" s="14">
        <f t="shared" si="3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5">
        <f t="shared" si="38"/>
        <v>41</v>
      </c>
      <c r="Q794" t="s">
        <v>8325</v>
      </c>
      <c r="R794" t="s">
        <v>8326</v>
      </c>
      <c r="S794" s="16">
        <f t="shared" si="36"/>
        <v>41555.665312499994</v>
      </c>
      <c r="T794" s="14">
        <f t="shared" si="3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5">
        <f t="shared" si="38"/>
        <v>88</v>
      </c>
      <c r="Q795" t="s">
        <v>8325</v>
      </c>
      <c r="R795" t="s">
        <v>8326</v>
      </c>
      <c r="S795" s="16">
        <f t="shared" si="36"/>
        <v>41442.532916666663</v>
      </c>
      <c r="T795" s="14">
        <f t="shared" si="3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5">
        <f t="shared" si="38"/>
        <v>158</v>
      </c>
      <c r="Q796" t="s">
        <v>8325</v>
      </c>
      <c r="R796" t="s">
        <v>8326</v>
      </c>
      <c r="S796" s="16">
        <f t="shared" si="36"/>
        <v>40735.906678240739</v>
      </c>
      <c r="T796" s="14">
        <f t="shared" si="3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5">
        <f t="shared" si="38"/>
        <v>85</v>
      </c>
      <c r="Q797" t="s">
        <v>8325</v>
      </c>
      <c r="R797" t="s">
        <v>8326</v>
      </c>
      <c r="S797" s="16">
        <f t="shared" si="36"/>
        <v>40963.404699074068</v>
      </c>
      <c r="T797" s="14">
        <f t="shared" si="3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5">
        <f t="shared" si="38"/>
        <v>112</v>
      </c>
      <c r="Q798" t="s">
        <v>8325</v>
      </c>
      <c r="R798" t="s">
        <v>8326</v>
      </c>
      <c r="S798" s="16">
        <f t="shared" si="36"/>
        <v>41502.674594907403</v>
      </c>
      <c r="T798" s="14">
        <f t="shared" si="3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5">
        <f t="shared" si="38"/>
        <v>45</v>
      </c>
      <c r="Q799" t="s">
        <v>8325</v>
      </c>
      <c r="R799" t="s">
        <v>8326</v>
      </c>
      <c r="S799" s="16">
        <f t="shared" si="36"/>
        <v>40996.785740740735</v>
      </c>
      <c r="T799" s="14">
        <f t="shared" si="3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5">
        <f t="shared" si="38"/>
        <v>46</v>
      </c>
      <c r="Q800" t="s">
        <v>8325</v>
      </c>
      <c r="R800" t="s">
        <v>8326</v>
      </c>
      <c r="S800" s="16">
        <f t="shared" si="36"/>
        <v>41882.381793981483</v>
      </c>
      <c r="T800" s="14">
        <f t="shared" si="3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5">
        <f t="shared" si="38"/>
        <v>178</v>
      </c>
      <c r="Q801" t="s">
        <v>8325</v>
      </c>
      <c r="R801" t="s">
        <v>8326</v>
      </c>
      <c r="S801" s="16">
        <f t="shared" si="36"/>
        <v>40996.458865740737</v>
      </c>
      <c r="T801" s="14">
        <f t="shared" si="3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5">
        <f t="shared" si="38"/>
        <v>40</v>
      </c>
      <c r="Q802" t="s">
        <v>8325</v>
      </c>
      <c r="R802" t="s">
        <v>8326</v>
      </c>
      <c r="S802" s="16">
        <f t="shared" si="36"/>
        <v>41863.225162037037</v>
      </c>
      <c r="T802" s="14">
        <f t="shared" si="3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5">
        <f t="shared" si="38"/>
        <v>43</v>
      </c>
      <c r="Q803" t="s">
        <v>8325</v>
      </c>
      <c r="R803" t="s">
        <v>8326</v>
      </c>
      <c r="S803" s="16">
        <f t="shared" si="36"/>
        <v>40695.587037037032</v>
      </c>
      <c r="T803" s="14">
        <f t="shared" si="3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5">
        <f t="shared" si="38"/>
        <v>81</v>
      </c>
      <c r="Q804" t="s">
        <v>8325</v>
      </c>
      <c r="R804" t="s">
        <v>8326</v>
      </c>
      <c r="S804" s="16">
        <f t="shared" si="36"/>
        <v>41122.813935185179</v>
      </c>
      <c r="T804" s="14">
        <f t="shared" si="3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5">
        <f t="shared" si="38"/>
        <v>74</v>
      </c>
      <c r="Q805" t="s">
        <v>8325</v>
      </c>
      <c r="R805" t="s">
        <v>8326</v>
      </c>
      <c r="S805" s="16">
        <f t="shared" si="36"/>
        <v>40665.741643518515</v>
      </c>
      <c r="T805" s="14">
        <f t="shared" si="3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5">
        <f t="shared" si="38"/>
        <v>305</v>
      </c>
      <c r="Q806" t="s">
        <v>8325</v>
      </c>
      <c r="R806" t="s">
        <v>8326</v>
      </c>
      <c r="S806" s="16">
        <f t="shared" si="36"/>
        <v>40729.897291666661</v>
      </c>
      <c r="T806" s="14">
        <f t="shared" si="3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5">
        <f t="shared" si="38"/>
        <v>58</v>
      </c>
      <c r="Q807" t="s">
        <v>8325</v>
      </c>
      <c r="R807" t="s">
        <v>8326</v>
      </c>
      <c r="S807" s="16">
        <f t="shared" si="36"/>
        <v>40690.614722222221</v>
      </c>
      <c r="T807" s="14">
        <f t="shared" si="3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5">
        <f t="shared" si="38"/>
        <v>117</v>
      </c>
      <c r="Q808" t="s">
        <v>8325</v>
      </c>
      <c r="R808" t="s">
        <v>8326</v>
      </c>
      <c r="S808" s="16">
        <f t="shared" si="36"/>
        <v>40763.483090277776</v>
      </c>
      <c r="T808" s="14">
        <f t="shared" si="3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5">
        <f t="shared" si="38"/>
        <v>73</v>
      </c>
      <c r="Q809" t="s">
        <v>8325</v>
      </c>
      <c r="R809" t="s">
        <v>8326</v>
      </c>
      <c r="S809" s="16">
        <f t="shared" si="36"/>
        <v>42759.420266203706</v>
      </c>
      <c r="T809" s="14">
        <f t="shared" si="3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5">
        <f t="shared" si="38"/>
        <v>104</v>
      </c>
      <c r="Q810" t="s">
        <v>8325</v>
      </c>
      <c r="R810" t="s">
        <v>8326</v>
      </c>
      <c r="S810" s="16">
        <f t="shared" si="36"/>
        <v>41961.892199074071</v>
      </c>
      <c r="T810" s="14">
        <f t="shared" si="3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5">
        <f t="shared" si="38"/>
        <v>79</v>
      </c>
      <c r="Q811" t="s">
        <v>8325</v>
      </c>
      <c r="R811" t="s">
        <v>8326</v>
      </c>
      <c r="S811" s="16">
        <f t="shared" si="36"/>
        <v>41628.625347222223</v>
      </c>
      <c r="T811" s="14">
        <f t="shared" si="3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5">
        <f t="shared" si="38"/>
        <v>58</v>
      </c>
      <c r="Q812" t="s">
        <v>8325</v>
      </c>
      <c r="R812" t="s">
        <v>8326</v>
      </c>
      <c r="S812" s="16">
        <f t="shared" si="36"/>
        <v>41122.847939814812</v>
      </c>
      <c r="T812" s="14">
        <f t="shared" si="3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5">
        <f t="shared" si="38"/>
        <v>86</v>
      </c>
      <c r="Q813" t="s">
        <v>8325</v>
      </c>
      <c r="R813" t="s">
        <v>8326</v>
      </c>
      <c r="S813" s="16">
        <f t="shared" si="36"/>
        <v>41443.435208333329</v>
      </c>
      <c r="T813" s="14">
        <f t="shared" si="3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5">
        <f t="shared" si="38"/>
        <v>27</v>
      </c>
      <c r="Q814" t="s">
        <v>8325</v>
      </c>
      <c r="R814" t="s">
        <v>8326</v>
      </c>
      <c r="S814" s="16">
        <f t="shared" si="36"/>
        <v>41281.809629629628</v>
      </c>
      <c r="T814" s="14">
        <f t="shared" si="3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5">
        <f t="shared" si="38"/>
        <v>24</v>
      </c>
      <c r="Q815" t="s">
        <v>8325</v>
      </c>
      <c r="R815" t="s">
        <v>8326</v>
      </c>
      <c r="S815" s="16">
        <f t="shared" si="36"/>
        <v>41080.751909722218</v>
      </c>
      <c r="T815" s="14">
        <f t="shared" si="3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5">
        <f t="shared" si="38"/>
        <v>45</v>
      </c>
      <c r="Q816" t="s">
        <v>8325</v>
      </c>
      <c r="R816" t="s">
        <v>8326</v>
      </c>
      <c r="S816" s="16">
        <f t="shared" si="36"/>
        <v>40679.534733796296</v>
      </c>
      <c r="T816" s="14">
        <f t="shared" si="3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5">
        <f t="shared" si="38"/>
        <v>99</v>
      </c>
      <c r="Q817" t="s">
        <v>8325</v>
      </c>
      <c r="R817" t="s">
        <v>8326</v>
      </c>
      <c r="S817" s="16">
        <f t="shared" si="36"/>
        <v>41914.70952546296</v>
      </c>
      <c r="T817" s="14">
        <f t="shared" si="3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5">
        <f t="shared" si="38"/>
        <v>39</v>
      </c>
      <c r="Q818" t="s">
        <v>8325</v>
      </c>
      <c r="R818" t="s">
        <v>8326</v>
      </c>
      <c r="S818" s="16">
        <f t="shared" si="36"/>
        <v>41341.662534722222</v>
      </c>
      <c r="T818" s="14">
        <f t="shared" si="3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5">
        <f t="shared" si="38"/>
        <v>89</v>
      </c>
      <c r="Q819" t="s">
        <v>8325</v>
      </c>
      <c r="R819" t="s">
        <v>8326</v>
      </c>
      <c r="S819" s="16">
        <f t="shared" si="36"/>
        <v>40925.391331018516</v>
      </c>
      <c r="T819" s="14">
        <f t="shared" si="3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5">
        <f t="shared" si="38"/>
        <v>28</v>
      </c>
      <c r="Q820" t="s">
        <v>8325</v>
      </c>
      <c r="R820" t="s">
        <v>8326</v>
      </c>
      <c r="S820" s="16">
        <f t="shared" si="36"/>
        <v>41120.67454861111</v>
      </c>
      <c r="T820" s="14">
        <f t="shared" si="3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5">
        <f t="shared" si="38"/>
        <v>31</v>
      </c>
      <c r="Q821" t="s">
        <v>8325</v>
      </c>
      <c r="R821" t="s">
        <v>8326</v>
      </c>
      <c r="S821" s="16">
        <f t="shared" si="36"/>
        <v>41619.789976851847</v>
      </c>
      <c r="T821" s="14">
        <f t="shared" si="3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5">
        <f t="shared" si="38"/>
        <v>70</v>
      </c>
      <c r="Q822" t="s">
        <v>8325</v>
      </c>
      <c r="R822" t="s">
        <v>8326</v>
      </c>
      <c r="S822" s="16">
        <f t="shared" si="36"/>
        <v>41768.633587962962</v>
      </c>
      <c r="T822" s="14">
        <f t="shared" si="3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5">
        <f t="shared" si="38"/>
        <v>224</v>
      </c>
      <c r="Q823" t="s">
        <v>8325</v>
      </c>
      <c r="R823" t="s">
        <v>8326</v>
      </c>
      <c r="S823" s="16">
        <f t="shared" si="36"/>
        <v>42093.71371527778</v>
      </c>
      <c r="T823" s="14">
        <f t="shared" si="3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5">
        <f t="shared" si="38"/>
        <v>51</v>
      </c>
      <c r="Q824" t="s">
        <v>8325</v>
      </c>
      <c r="R824" t="s">
        <v>8326</v>
      </c>
      <c r="S824" s="16">
        <f t="shared" si="36"/>
        <v>41157.739004629628</v>
      </c>
      <c r="T824" s="14">
        <f t="shared" si="3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5">
        <f t="shared" si="38"/>
        <v>43</v>
      </c>
      <c r="Q825" t="s">
        <v>8325</v>
      </c>
      <c r="R825" t="s">
        <v>8326</v>
      </c>
      <c r="S825" s="16">
        <f t="shared" si="36"/>
        <v>42055.764490740738</v>
      </c>
      <c r="T825" s="14">
        <f t="shared" si="3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5">
        <f t="shared" si="38"/>
        <v>39</v>
      </c>
      <c r="Q826" t="s">
        <v>8325</v>
      </c>
      <c r="R826" t="s">
        <v>8326</v>
      </c>
      <c r="S826" s="16">
        <f t="shared" si="36"/>
        <v>40250.033773148149</v>
      </c>
      <c r="T826" s="14">
        <f t="shared" si="3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5">
        <f t="shared" si="38"/>
        <v>126</v>
      </c>
      <c r="Q827" t="s">
        <v>8325</v>
      </c>
      <c r="R827" t="s">
        <v>8326</v>
      </c>
      <c r="S827" s="16">
        <f t="shared" si="36"/>
        <v>41186.098194444443</v>
      </c>
      <c r="T827" s="14">
        <f t="shared" si="3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5">
        <f t="shared" si="38"/>
        <v>113</v>
      </c>
      <c r="Q828" t="s">
        <v>8325</v>
      </c>
      <c r="R828" t="s">
        <v>8326</v>
      </c>
      <c r="S828" s="16">
        <f t="shared" si="36"/>
        <v>40972.830208333333</v>
      </c>
      <c r="T828" s="14">
        <f t="shared" si="3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5">
        <f t="shared" si="38"/>
        <v>28</v>
      </c>
      <c r="Q829" t="s">
        <v>8325</v>
      </c>
      <c r="R829" t="s">
        <v>8326</v>
      </c>
      <c r="S829" s="16">
        <f t="shared" si="36"/>
        <v>40927.265127314815</v>
      </c>
      <c r="T829" s="14">
        <f t="shared" si="3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5">
        <f t="shared" si="38"/>
        <v>36</v>
      </c>
      <c r="Q830" t="s">
        <v>8325</v>
      </c>
      <c r="R830" t="s">
        <v>8326</v>
      </c>
      <c r="S830" s="16">
        <f t="shared" si="36"/>
        <v>41072.842384259253</v>
      </c>
      <c r="T830" s="14">
        <f t="shared" si="3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5">
        <f t="shared" si="38"/>
        <v>32</v>
      </c>
      <c r="Q831" t="s">
        <v>8325</v>
      </c>
      <c r="R831" t="s">
        <v>8326</v>
      </c>
      <c r="S831" s="16">
        <f t="shared" si="36"/>
        <v>42504.593055555553</v>
      </c>
      <c r="T831" s="14">
        <f t="shared" si="3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5">
        <f t="shared" si="38"/>
        <v>60</v>
      </c>
      <c r="Q832" t="s">
        <v>8325</v>
      </c>
      <c r="R832" t="s">
        <v>8326</v>
      </c>
      <c r="S832" s="16">
        <f t="shared" si="36"/>
        <v>41325.317418981482</v>
      </c>
      <c r="T832" s="14">
        <f t="shared" si="3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5">
        <f t="shared" si="38"/>
        <v>175</v>
      </c>
      <c r="Q833" t="s">
        <v>8325</v>
      </c>
      <c r="R833" t="s">
        <v>8326</v>
      </c>
      <c r="S833" s="16">
        <f t="shared" si="36"/>
        <v>40996.438587962963</v>
      </c>
      <c r="T833" s="14">
        <f t="shared" si="3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5">
        <f t="shared" si="38"/>
        <v>97</v>
      </c>
      <c r="Q834" t="s">
        <v>8325</v>
      </c>
      <c r="R834" t="s">
        <v>8326</v>
      </c>
      <c r="S834" s="16">
        <f t="shared" si="36"/>
        <v>40869.466840277775</v>
      </c>
      <c r="T834" s="14">
        <f t="shared" si="3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5">
        <f t="shared" si="38"/>
        <v>148</v>
      </c>
      <c r="Q835" t="s">
        <v>8325</v>
      </c>
      <c r="R835" t="s">
        <v>8326</v>
      </c>
      <c r="S835" s="16">
        <f t="shared" ref="S835:S898" si="39">(J835/86400)+25569+(-5/24)</f>
        <v>41718.669849537036</v>
      </c>
      <c r="T835" s="14">
        <f t="shared" ref="T835:T898" si="40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5">
        <f t="shared" ref="P836:P899" si="41">QUOTIENT(E836,L836)</f>
        <v>96</v>
      </c>
      <c r="Q836" t="s">
        <v>8325</v>
      </c>
      <c r="R836" t="s">
        <v>8326</v>
      </c>
      <c r="S836" s="16">
        <f t="shared" si="39"/>
        <v>41422.614490740736</v>
      </c>
      <c r="T836" s="14">
        <f t="shared" si="40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5">
        <f t="shared" si="41"/>
        <v>58</v>
      </c>
      <c r="Q837" t="s">
        <v>8325</v>
      </c>
      <c r="R837" t="s">
        <v>8326</v>
      </c>
      <c r="S837" s="16">
        <f t="shared" si="39"/>
        <v>41005.249513888884</v>
      </c>
      <c r="T837" s="14">
        <f t="shared" si="40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5">
        <f t="shared" si="41"/>
        <v>109</v>
      </c>
      <c r="Q838" t="s">
        <v>8325</v>
      </c>
      <c r="R838" t="s">
        <v>8326</v>
      </c>
      <c r="S838" s="16">
        <f t="shared" si="39"/>
        <v>41523.848587962959</v>
      </c>
      <c r="T838" s="14">
        <f t="shared" si="40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5">
        <f t="shared" si="41"/>
        <v>49</v>
      </c>
      <c r="Q839" t="s">
        <v>8325</v>
      </c>
      <c r="R839" t="s">
        <v>8326</v>
      </c>
      <c r="S839" s="16">
        <f t="shared" si="39"/>
        <v>41730.79006944444</v>
      </c>
      <c r="T839" s="14">
        <f t="shared" si="40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5">
        <f t="shared" si="41"/>
        <v>47</v>
      </c>
      <c r="Q840" t="s">
        <v>8325</v>
      </c>
      <c r="R840" t="s">
        <v>8326</v>
      </c>
      <c r="S840" s="16">
        <f t="shared" si="39"/>
        <v>40895.689641203702</v>
      </c>
      <c r="T840" s="14">
        <f t="shared" si="40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5">
        <f t="shared" si="41"/>
        <v>60</v>
      </c>
      <c r="Q841" t="s">
        <v>8325</v>
      </c>
      <c r="R841" t="s">
        <v>8326</v>
      </c>
      <c r="S841" s="16">
        <f t="shared" si="39"/>
        <v>41144.555046296293</v>
      </c>
      <c r="T841" s="14">
        <f t="shared" si="40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5">
        <f t="shared" si="41"/>
        <v>63</v>
      </c>
      <c r="Q842" t="s">
        <v>8325</v>
      </c>
      <c r="R842" t="s">
        <v>8327</v>
      </c>
      <c r="S842" s="16">
        <f t="shared" si="39"/>
        <v>42607.018368055556</v>
      </c>
      <c r="T842" s="14">
        <f t="shared" si="40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5">
        <f t="shared" si="41"/>
        <v>53</v>
      </c>
      <c r="Q843" t="s">
        <v>8325</v>
      </c>
      <c r="R843" t="s">
        <v>8327</v>
      </c>
      <c r="S843" s="16">
        <f t="shared" si="39"/>
        <v>41923.630358796298</v>
      </c>
      <c r="T843" s="14">
        <f t="shared" si="40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5">
        <f t="shared" si="41"/>
        <v>66</v>
      </c>
      <c r="Q844" t="s">
        <v>8325</v>
      </c>
      <c r="R844" t="s">
        <v>8327</v>
      </c>
      <c r="S844" s="16">
        <f t="shared" si="39"/>
        <v>41526.384062499994</v>
      </c>
      <c r="T844" s="14">
        <f t="shared" si="40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5">
        <f t="shared" si="41"/>
        <v>63</v>
      </c>
      <c r="Q845" t="s">
        <v>8325</v>
      </c>
      <c r="R845" t="s">
        <v>8327</v>
      </c>
      <c r="S845" s="16">
        <f t="shared" si="39"/>
        <v>42695.049537037034</v>
      </c>
      <c r="T845" s="14">
        <f t="shared" si="40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5">
        <f t="shared" si="41"/>
        <v>36</v>
      </c>
      <c r="Q846" t="s">
        <v>8325</v>
      </c>
      <c r="R846" t="s">
        <v>8327</v>
      </c>
      <c r="S846" s="16">
        <f t="shared" si="39"/>
        <v>41905.476296296292</v>
      </c>
      <c r="T846" s="14">
        <f t="shared" si="40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5">
        <f t="shared" si="41"/>
        <v>34</v>
      </c>
      <c r="Q847" t="s">
        <v>8325</v>
      </c>
      <c r="R847" t="s">
        <v>8327</v>
      </c>
      <c r="S847" s="16">
        <f t="shared" si="39"/>
        <v>42577.997638888883</v>
      </c>
      <c r="T847" s="14">
        <f t="shared" si="40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5">
        <f t="shared" si="41"/>
        <v>28</v>
      </c>
      <c r="Q848" t="s">
        <v>8325</v>
      </c>
      <c r="R848" t="s">
        <v>8327</v>
      </c>
      <c r="S848" s="16">
        <f t="shared" si="39"/>
        <v>41694.183506944442</v>
      </c>
      <c r="T848" s="14">
        <f t="shared" si="40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5">
        <f t="shared" si="41"/>
        <v>10</v>
      </c>
      <c r="Q849" t="s">
        <v>8325</v>
      </c>
      <c r="R849" t="s">
        <v>8327</v>
      </c>
      <c r="S849" s="16">
        <f t="shared" si="39"/>
        <v>42165.59</v>
      </c>
      <c r="T849" s="14">
        <f t="shared" si="40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5">
        <f t="shared" si="41"/>
        <v>18</v>
      </c>
      <c r="Q850" t="s">
        <v>8325</v>
      </c>
      <c r="R850" t="s">
        <v>8327</v>
      </c>
      <c r="S850" s="16">
        <f t="shared" si="39"/>
        <v>42078.583715277775</v>
      </c>
      <c r="T850" s="14">
        <f t="shared" si="40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5">
        <f t="shared" si="41"/>
        <v>41</v>
      </c>
      <c r="Q851" t="s">
        <v>8325</v>
      </c>
      <c r="R851" t="s">
        <v>8327</v>
      </c>
      <c r="S851" s="16">
        <f t="shared" si="39"/>
        <v>42050.94055555555</v>
      </c>
      <c r="T851" s="14">
        <f t="shared" si="40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5">
        <f t="shared" si="41"/>
        <v>46</v>
      </c>
      <c r="Q852" t="s">
        <v>8325</v>
      </c>
      <c r="R852" t="s">
        <v>8327</v>
      </c>
      <c r="S852" s="16">
        <f t="shared" si="39"/>
        <v>42452.619409722225</v>
      </c>
      <c r="T852" s="14">
        <f t="shared" si="40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5">
        <f t="shared" si="41"/>
        <v>37</v>
      </c>
      <c r="Q853" t="s">
        <v>8325</v>
      </c>
      <c r="R853" t="s">
        <v>8327</v>
      </c>
      <c r="S853" s="16">
        <f t="shared" si="39"/>
        <v>42522.671909722216</v>
      </c>
      <c r="T853" s="14">
        <f t="shared" si="40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5">
        <f t="shared" si="41"/>
        <v>59</v>
      </c>
      <c r="Q854" t="s">
        <v>8325</v>
      </c>
      <c r="R854" t="s">
        <v>8327</v>
      </c>
      <c r="S854" s="16">
        <f t="shared" si="39"/>
        <v>42656.59716435185</v>
      </c>
      <c r="T854" s="14">
        <f t="shared" si="40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5">
        <f t="shared" si="41"/>
        <v>30</v>
      </c>
      <c r="Q855" t="s">
        <v>8325</v>
      </c>
      <c r="R855" t="s">
        <v>8327</v>
      </c>
      <c r="S855" s="16">
        <f t="shared" si="39"/>
        <v>42021.62394675926</v>
      </c>
      <c r="T855" s="14">
        <f t="shared" si="40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5">
        <f t="shared" si="41"/>
        <v>65</v>
      </c>
      <c r="Q856" t="s">
        <v>8325</v>
      </c>
      <c r="R856" t="s">
        <v>8327</v>
      </c>
      <c r="S856" s="16">
        <f t="shared" si="39"/>
        <v>42702.004004629627</v>
      </c>
      <c r="T856" s="14">
        <f t="shared" si="40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5">
        <f t="shared" si="41"/>
        <v>31</v>
      </c>
      <c r="Q857" t="s">
        <v>8325</v>
      </c>
      <c r="R857" t="s">
        <v>8327</v>
      </c>
      <c r="S857" s="16">
        <f t="shared" si="39"/>
        <v>42544.916863425919</v>
      </c>
      <c r="T857" s="14">
        <f t="shared" si="40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5">
        <f t="shared" si="41"/>
        <v>19</v>
      </c>
      <c r="Q858" t="s">
        <v>8325</v>
      </c>
      <c r="R858" t="s">
        <v>8327</v>
      </c>
      <c r="S858" s="16">
        <f t="shared" si="39"/>
        <v>42609.103657407402</v>
      </c>
      <c r="T858" s="14">
        <f t="shared" si="40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5">
        <f t="shared" si="41"/>
        <v>50</v>
      </c>
      <c r="Q859" t="s">
        <v>8325</v>
      </c>
      <c r="R859" t="s">
        <v>8327</v>
      </c>
      <c r="S859" s="16">
        <f t="shared" si="39"/>
        <v>42291.373043981475</v>
      </c>
      <c r="T859" s="14">
        <f t="shared" si="40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5">
        <f t="shared" si="41"/>
        <v>22</v>
      </c>
      <c r="Q860" t="s">
        <v>8325</v>
      </c>
      <c r="R860" t="s">
        <v>8327</v>
      </c>
      <c r="S860" s="16">
        <f t="shared" si="39"/>
        <v>42079.537245370368</v>
      </c>
      <c r="T860" s="14">
        <f t="shared" si="40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5">
        <f t="shared" si="41"/>
        <v>42</v>
      </c>
      <c r="Q861" t="s">
        <v>8325</v>
      </c>
      <c r="R861" t="s">
        <v>8327</v>
      </c>
      <c r="S861" s="16">
        <f t="shared" si="39"/>
        <v>42128.611898148149</v>
      </c>
      <c r="T861" s="14">
        <f t="shared" si="40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5">
        <f t="shared" si="41"/>
        <v>52</v>
      </c>
      <c r="Q862" t="s">
        <v>8325</v>
      </c>
      <c r="R862" t="s">
        <v>8328</v>
      </c>
      <c r="S862" s="16">
        <f t="shared" si="39"/>
        <v>41570.274456018517</v>
      </c>
      <c r="T862" s="14">
        <f t="shared" si="40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5">
        <f t="shared" si="41"/>
        <v>50</v>
      </c>
      <c r="Q863" t="s">
        <v>8325</v>
      </c>
      <c r="R863" t="s">
        <v>8328</v>
      </c>
      <c r="S863" s="16">
        <f t="shared" si="39"/>
        <v>42599.756990740738</v>
      </c>
      <c r="T863" s="14">
        <f t="shared" si="40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5">
        <f t="shared" si="41"/>
        <v>42</v>
      </c>
      <c r="Q864" t="s">
        <v>8325</v>
      </c>
      <c r="R864" t="s">
        <v>8328</v>
      </c>
      <c r="S864" s="16">
        <f t="shared" si="39"/>
        <v>41559.346620370365</v>
      </c>
      <c r="T864" s="14">
        <f t="shared" si="40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5">
        <f t="shared" si="41"/>
        <v>18</v>
      </c>
      <c r="Q865" t="s">
        <v>8325</v>
      </c>
      <c r="R865" t="s">
        <v>8328</v>
      </c>
      <c r="S865" s="16">
        <f t="shared" si="39"/>
        <v>40920.909328703703</v>
      </c>
      <c r="T865" s="14">
        <f t="shared" si="40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5">
        <f t="shared" si="41"/>
        <v>34</v>
      </c>
      <c r="Q866" t="s">
        <v>8325</v>
      </c>
      <c r="R866" t="s">
        <v>8328</v>
      </c>
      <c r="S866" s="16">
        <f t="shared" si="39"/>
        <v>41540.898587962962</v>
      </c>
      <c r="T866" s="14">
        <f t="shared" si="40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5">
        <f t="shared" si="41"/>
        <v>22</v>
      </c>
      <c r="Q867" t="s">
        <v>8325</v>
      </c>
      <c r="R867" t="s">
        <v>8328</v>
      </c>
      <c r="S867" s="16">
        <f t="shared" si="39"/>
        <v>41230.564780092587</v>
      </c>
      <c r="T867" s="14">
        <f t="shared" si="40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5">
        <f t="shared" si="41"/>
        <v>58</v>
      </c>
      <c r="Q868" t="s">
        <v>8325</v>
      </c>
      <c r="R868" t="s">
        <v>8328</v>
      </c>
      <c r="S868" s="16">
        <f t="shared" si="39"/>
        <v>42025.429606481477</v>
      </c>
      <c r="T868" s="14">
        <f t="shared" si="40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5">
        <f t="shared" si="41"/>
        <v>109</v>
      </c>
      <c r="Q869" t="s">
        <v>8325</v>
      </c>
      <c r="R869" t="s">
        <v>8328</v>
      </c>
      <c r="S869" s="16">
        <f t="shared" si="39"/>
        <v>40087.897060185183</v>
      </c>
      <c r="T869" s="14">
        <f t="shared" si="40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5">
        <f t="shared" si="41"/>
        <v>50</v>
      </c>
      <c r="Q870" t="s">
        <v>8325</v>
      </c>
      <c r="R870" t="s">
        <v>8328</v>
      </c>
      <c r="S870" s="16">
        <f t="shared" si="39"/>
        <v>41615.819421296292</v>
      </c>
      <c r="T870" s="14">
        <f t="shared" si="40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5">
        <f t="shared" si="41"/>
        <v>346</v>
      </c>
      <c r="Q871" t="s">
        <v>8325</v>
      </c>
      <c r="R871" t="s">
        <v>8328</v>
      </c>
      <c r="S871" s="16">
        <f t="shared" si="39"/>
        <v>41342.637233796289</v>
      </c>
      <c r="T871" s="14">
        <f t="shared" si="40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5">
        <f t="shared" si="41"/>
        <v>12</v>
      </c>
      <c r="Q872" t="s">
        <v>8325</v>
      </c>
      <c r="R872" t="s">
        <v>8328</v>
      </c>
      <c r="S872" s="16">
        <f t="shared" si="39"/>
        <v>41487.813923611109</v>
      </c>
      <c r="T872" s="14">
        <f t="shared" si="40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5">
        <f t="shared" si="41"/>
        <v>27</v>
      </c>
      <c r="Q873" t="s">
        <v>8325</v>
      </c>
      <c r="R873" t="s">
        <v>8328</v>
      </c>
      <c r="S873" s="16">
        <f t="shared" si="39"/>
        <v>41577.352951388886</v>
      </c>
      <c r="T873" s="14">
        <f t="shared" si="40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5">
        <f t="shared" si="41"/>
        <v>32</v>
      </c>
      <c r="Q874" t="s">
        <v>8325</v>
      </c>
      <c r="R874" t="s">
        <v>8328</v>
      </c>
      <c r="S874" s="16">
        <f t="shared" si="39"/>
        <v>40567.617210648146</v>
      </c>
      <c r="T874" s="14">
        <f t="shared" si="40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5">
        <f t="shared" si="41"/>
        <v>9</v>
      </c>
      <c r="Q875" t="s">
        <v>8325</v>
      </c>
      <c r="R875" t="s">
        <v>8328</v>
      </c>
      <c r="S875" s="16">
        <f t="shared" si="39"/>
        <v>41183.958796296291</v>
      </c>
      <c r="T875" s="14">
        <f t="shared" si="40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5">
        <f t="shared" si="41"/>
        <v>34</v>
      </c>
      <c r="Q876" t="s">
        <v>8325</v>
      </c>
      <c r="R876" t="s">
        <v>8328</v>
      </c>
      <c r="S876" s="16">
        <f t="shared" si="39"/>
        <v>41368.375393518516</v>
      </c>
      <c r="T876" s="14">
        <f t="shared" si="40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5" t="e">
        <f t="shared" si="41"/>
        <v>#DIV/0!</v>
      </c>
      <c r="Q877" t="s">
        <v>8325</v>
      </c>
      <c r="R877" t="s">
        <v>8328</v>
      </c>
      <c r="S877" s="16">
        <f t="shared" si="39"/>
        <v>42248.515405092585</v>
      </c>
      <c r="T877" s="14">
        <f t="shared" si="40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5">
        <f t="shared" si="41"/>
        <v>28</v>
      </c>
      <c r="Q878" t="s">
        <v>8325</v>
      </c>
      <c r="R878" t="s">
        <v>8328</v>
      </c>
      <c r="S878" s="16">
        <f t="shared" si="39"/>
        <v>41276.288506944438</v>
      </c>
      <c r="T878" s="14">
        <f t="shared" si="40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5">
        <f t="shared" si="41"/>
        <v>46</v>
      </c>
      <c r="Q879" t="s">
        <v>8325</v>
      </c>
      <c r="R879" t="s">
        <v>8328</v>
      </c>
      <c r="S879" s="16">
        <f t="shared" si="39"/>
        <v>41597.580555555549</v>
      </c>
      <c r="T879" s="14">
        <f t="shared" si="40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5">
        <f t="shared" si="41"/>
        <v>32</v>
      </c>
      <c r="Q880" t="s">
        <v>8325</v>
      </c>
      <c r="R880" t="s">
        <v>8328</v>
      </c>
      <c r="S880" s="16">
        <f t="shared" si="39"/>
        <v>40505.024583333332</v>
      </c>
      <c r="T880" s="14">
        <f t="shared" si="40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5">
        <f t="shared" si="41"/>
        <v>21</v>
      </c>
      <c r="Q881" t="s">
        <v>8325</v>
      </c>
      <c r="R881" t="s">
        <v>8328</v>
      </c>
      <c r="S881" s="16">
        <f t="shared" si="39"/>
        <v>41037.621585648143</v>
      </c>
      <c r="T881" s="14">
        <f t="shared" si="40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5">
        <f t="shared" si="41"/>
        <v>14</v>
      </c>
      <c r="Q882" t="s">
        <v>8325</v>
      </c>
      <c r="R882" t="s">
        <v>8329</v>
      </c>
      <c r="S882" s="16">
        <f t="shared" si="39"/>
        <v>41179.112708333334</v>
      </c>
      <c r="T882" s="14">
        <f t="shared" si="40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5">
        <f t="shared" si="41"/>
        <v>30</v>
      </c>
      <c r="Q883" t="s">
        <v>8325</v>
      </c>
      <c r="R883" t="s">
        <v>8329</v>
      </c>
      <c r="S883" s="16">
        <f t="shared" si="39"/>
        <v>40877.042662037034</v>
      </c>
      <c r="T883" s="14">
        <f t="shared" si="40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5">
        <f t="shared" si="41"/>
        <v>21</v>
      </c>
      <c r="Q884" t="s">
        <v>8325</v>
      </c>
      <c r="R884" t="s">
        <v>8329</v>
      </c>
      <c r="S884" s="16">
        <f t="shared" si="39"/>
        <v>40759.652199074073</v>
      </c>
      <c r="T884" s="14">
        <f t="shared" si="40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5">
        <f t="shared" si="41"/>
        <v>83</v>
      </c>
      <c r="Q885" t="s">
        <v>8325</v>
      </c>
      <c r="R885" t="s">
        <v>8329</v>
      </c>
      <c r="S885" s="16">
        <f t="shared" si="39"/>
        <v>42371.727256944439</v>
      </c>
      <c r="T885" s="14">
        <f t="shared" si="40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5">
        <f t="shared" si="41"/>
        <v>10</v>
      </c>
      <c r="Q886" t="s">
        <v>8325</v>
      </c>
      <c r="R886" t="s">
        <v>8329</v>
      </c>
      <c r="S886" s="16">
        <f t="shared" si="39"/>
        <v>40981.594282407408</v>
      </c>
      <c r="T886" s="14">
        <f t="shared" si="40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5">
        <f t="shared" si="41"/>
        <v>35</v>
      </c>
      <c r="Q887" t="s">
        <v>8325</v>
      </c>
      <c r="R887" t="s">
        <v>8329</v>
      </c>
      <c r="S887" s="16">
        <f t="shared" si="39"/>
        <v>42713.732766203706</v>
      </c>
      <c r="T887" s="14">
        <f t="shared" si="40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5">
        <f t="shared" si="41"/>
        <v>29</v>
      </c>
      <c r="Q888" t="s">
        <v>8325</v>
      </c>
      <c r="R888" t="s">
        <v>8329</v>
      </c>
      <c r="S888" s="16">
        <f t="shared" si="39"/>
        <v>42603.662187499998</v>
      </c>
      <c r="T888" s="14">
        <f t="shared" si="40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5" t="e">
        <f t="shared" si="41"/>
        <v>#DIV/0!</v>
      </c>
      <c r="Q889" t="s">
        <v>8325</v>
      </c>
      <c r="R889" t="s">
        <v>8329</v>
      </c>
      <c r="S889" s="16">
        <f t="shared" si="39"/>
        <v>41026.75063657407</v>
      </c>
      <c r="T889" s="14">
        <f t="shared" si="40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5">
        <f t="shared" si="41"/>
        <v>18</v>
      </c>
      <c r="Q890" t="s">
        <v>8325</v>
      </c>
      <c r="R890" t="s">
        <v>8329</v>
      </c>
      <c r="S890" s="16">
        <f t="shared" si="39"/>
        <v>40751.544965277775</v>
      </c>
      <c r="T890" s="14">
        <f t="shared" si="40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5">
        <f t="shared" si="41"/>
        <v>73</v>
      </c>
      <c r="Q891" t="s">
        <v>8325</v>
      </c>
      <c r="R891" t="s">
        <v>8329</v>
      </c>
      <c r="S891" s="16">
        <f t="shared" si="39"/>
        <v>41887.575729166667</v>
      </c>
      <c r="T891" s="14">
        <f t="shared" si="40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5">
        <f t="shared" si="41"/>
        <v>31</v>
      </c>
      <c r="Q892" t="s">
        <v>8325</v>
      </c>
      <c r="R892" t="s">
        <v>8329</v>
      </c>
      <c r="S892" s="16">
        <f t="shared" si="39"/>
        <v>41569.490497685183</v>
      </c>
      <c r="T892" s="14">
        <f t="shared" si="40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5">
        <f t="shared" si="41"/>
        <v>28</v>
      </c>
      <c r="Q893" t="s">
        <v>8325</v>
      </c>
      <c r="R893" t="s">
        <v>8329</v>
      </c>
      <c r="S893" s="16">
        <f t="shared" si="39"/>
        <v>41841.823263888888</v>
      </c>
      <c r="T893" s="14">
        <f t="shared" si="40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5">
        <f t="shared" si="41"/>
        <v>143</v>
      </c>
      <c r="Q894" t="s">
        <v>8325</v>
      </c>
      <c r="R894" t="s">
        <v>8329</v>
      </c>
      <c r="S894" s="16">
        <f t="shared" si="39"/>
        <v>40303.991701388884</v>
      </c>
      <c r="T894" s="14">
        <f t="shared" si="40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5">
        <f t="shared" si="41"/>
        <v>40</v>
      </c>
      <c r="Q895" t="s">
        <v>8325</v>
      </c>
      <c r="R895" t="s">
        <v>8329</v>
      </c>
      <c r="S895" s="16">
        <f t="shared" si="39"/>
        <v>42065.689386574071</v>
      </c>
      <c r="T895" s="14">
        <f t="shared" si="40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5">
        <f t="shared" si="41"/>
        <v>147</v>
      </c>
      <c r="Q896" t="s">
        <v>8325</v>
      </c>
      <c r="R896" t="s">
        <v>8329</v>
      </c>
      <c r="S896" s="16">
        <f t="shared" si="39"/>
        <v>42496.773263888885</v>
      </c>
      <c r="T896" s="14">
        <f t="shared" si="40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5">
        <f t="shared" si="41"/>
        <v>27</v>
      </c>
      <c r="Q897" t="s">
        <v>8325</v>
      </c>
      <c r="R897" t="s">
        <v>8329</v>
      </c>
      <c r="S897" s="16">
        <f t="shared" si="39"/>
        <v>40430.919317129628</v>
      </c>
      <c r="T897" s="14">
        <f t="shared" si="40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5">
        <f t="shared" si="41"/>
        <v>44</v>
      </c>
      <c r="Q898" t="s">
        <v>8325</v>
      </c>
      <c r="R898" t="s">
        <v>8329</v>
      </c>
      <c r="S898" s="16">
        <f t="shared" si="39"/>
        <v>42218.66465277777</v>
      </c>
      <c r="T898" s="14">
        <f t="shared" si="40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5" t="e">
        <f t="shared" si="41"/>
        <v>#DIV/0!</v>
      </c>
      <c r="Q899" t="s">
        <v>8325</v>
      </c>
      <c r="R899" t="s">
        <v>8329</v>
      </c>
      <c r="S899" s="16">
        <f t="shared" ref="S899:S962" si="42">(J899/86400)+25569+(-5/24)</f>
        <v>41211.480416666665</v>
      </c>
      <c r="T899" s="14">
        <f t="shared" ref="T899:T962" si="43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5">
        <f t="shared" ref="P900:P963" si="44">QUOTIENT(E900,L900)</f>
        <v>35</v>
      </c>
      <c r="Q900" t="s">
        <v>8325</v>
      </c>
      <c r="R900" t="s">
        <v>8329</v>
      </c>
      <c r="S900" s="16">
        <f t="shared" si="42"/>
        <v>40878.549884259257</v>
      </c>
      <c r="T900" s="14">
        <f t="shared" si="43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5">
        <f t="shared" si="44"/>
        <v>35</v>
      </c>
      <c r="Q901" t="s">
        <v>8325</v>
      </c>
      <c r="R901" t="s">
        <v>8329</v>
      </c>
      <c r="S901" s="16">
        <f t="shared" si="42"/>
        <v>40645.890763888885</v>
      </c>
      <c r="T901" s="14">
        <f t="shared" si="43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5">
        <f t="shared" si="44"/>
        <v>10</v>
      </c>
      <c r="Q902" t="s">
        <v>8325</v>
      </c>
      <c r="R902" t="s">
        <v>8328</v>
      </c>
      <c r="S902" s="16">
        <f t="shared" si="42"/>
        <v>42429.641226851854</v>
      </c>
      <c r="T902" s="14">
        <f t="shared" si="43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5" t="e">
        <f t="shared" si="44"/>
        <v>#DIV/0!</v>
      </c>
      <c r="Q903" t="s">
        <v>8325</v>
      </c>
      <c r="R903" t="s">
        <v>8328</v>
      </c>
      <c r="S903" s="16">
        <f t="shared" si="42"/>
        <v>40291.603171296294</v>
      </c>
      <c r="T903" s="14">
        <f t="shared" si="43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5">
        <f t="shared" si="44"/>
        <v>30</v>
      </c>
      <c r="Q904" t="s">
        <v>8325</v>
      </c>
      <c r="R904" t="s">
        <v>8328</v>
      </c>
      <c r="S904" s="16">
        <f t="shared" si="42"/>
        <v>41829.757199074069</v>
      </c>
      <c r="T904" s="14">
        <f t="shared" si="43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5">
        <f t="shared" si="44"/>
        <v>40</v>
      </c>
      <c r="Q905" t="s">
        <v>8325</v>
      </c>
      <c r="R905" t="s">
        <v>8328</v>
      </c>
      <c r="S905" s="16">
        <f t="shared" si="42"/>
        <v>41149.587731481479</v>
      </c>
      <c r="T905" s="14">
        <f t="shared" si="43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5">
        <f t="shared" si="44"/>
        <v>50</v>
      </c>
      <c r="Q906" t="s">
        <v>8325</v>
      </c>
      <c r="R906" t="s">
        <v>8328</v>
      </c>
      <c r="S906" s="16">
        <f t="shared" si="42"/>
        <v>42341.87195601852</v>
      </c>
      <c r="T906" s="14">
        <f t="shared" si="43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5">
        <f t="shared" si="44"/>
        <v>32</v>
      </c>
      <c r="Q907" t="s">
        <v>8325</v>
      </c>
      <c r="R907" t="s">
        <v>8328</v>
      </c>
      <c r="S907" s="16">
        <f t="shared" si="42"/>
        <v>40507.031550925924</v>
      </c>
      <c r="T907" s="14">
        <f t="shared" si="43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5" t="e">
        <f t="shared" si="44"/>
        <v>#DIV/0!</v>
      </c>
      <c r="Q908" t="s">
        <v>8325</v>
      </c>
      <c r="R908" t="s">
        <v>8328</v>
      </c>
      <c r="S908" s="16">
        <f t="shared" si="42"/>
        <v>41680.981365740736</v>
      </c>
      <c r="T908" s="14">
        <f t="shared" si="43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5" t="e">
        <f t="shared" si="44"/>
        <v>#DIV/0!</v>
      </c>
      <c r="Q909" t="s">
        <v>8325</v>
      </c>
      <c r="R909" t="s">
        <v>8328</v>
      </c>
      <c r="S909" s="16">
        <f t="shared" si="42"/>
        <v>40766.9840625</v>
      </c>
      <c r="T909" s="14">
        <f t="shared" si="43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5" t="e">
        <f t="shared" si="44"/>
        <v>#DIV/0!</v>
      </c>
      <c r="Q910" t="s">
        <v>8325</v>
      </c>
      <c r="R910" t="s">
        <v>8328</v>
      </c>
      <c r="S910" s="16">
        <f t="shared" si="42"/>
        <v>40340.593229166661</v>
      </c>
      <c r="T910" s="14">
        <f t="shared" si="43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5">
        <f t="shared" si="44"/>
        <v>65</v>
      </c>
      <c r="Q911" t="s">
        <v>8325</v>
      </c>
      <c r="R911" t="s">
        <v>8328</v>
      </c>
      <c r="S911" s="16">
        <f t="shared" si="42"/>
        <v>41081.481944444444</v>
      </c>
      <c r="T911" s="14">
        <f t="shared" si="43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5">
        <f t="shared" si="44"/>
        <v>24</v>
      </c>
      <c r="Q912" t="s">
        <v>8325</v>
      </c>
      <c r="R912" t="s">
        <v>8328</v>
      </c>
      <c r="S912" s="16">
        <f t="shared" si="42"/>
        <v>42737.337025462963</v>
      </c>
      <c r="T912" s="14">
        <f t="shared" si="43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5" t="e">
        <f t="shared" si="44"/>
        <v>#DIV/0!</v>
      </c>
      <c r="Q913" t="s">
        <v>8325</v>
      </c>
      <c r="R913" t="s">
        <v>8328</v>
      </c>
      <c r="S913" s="16">
        <f t="shared" si="42"/>
        <v>41641.796817129631</v>
      </c>
      <c r="T913" s="14">
        <f t="shared" si="43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5">
        <f t="shared" si="44"/>
        <v>15</v>
      </c>
      <c r="Q914" t="s">
        <v>8325</v>
      </c>
      <c r="R914" t="s">
        <v>8328</v>
      </c>
      <c r="S914" s="16">
        <f t="shared" si="42"/>
        <v>41193.901006944441</v>
      </c>
      <c r="T914" s="14">
        <f t="shared" si="43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5">
        <f t="shared" si="44"/>
        <v>82</v>
      </c>
      <c r="Q915" t="s">
        <v>8325</v>
      </c>
      <c r="R915" t="s">
        <v>8328</v>
      </c>
      <c r="S915" s="16">
        <f t="shared" si="42"/>
        <v>41003.930775462963</v>
      </c>
      <c r="T915" s="14">
        <f t="shared" si="43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5" t="e">
        <f t="shared" si="44"/>
        <v>#DIV/0!</v>
      </c>
      <c r="Q916" t="s">
        <v>8325</v>
      </c>
      <c r="R916" t="s">
        <v>8328</v>
      </c>
      <c r="S916" s="16">
        <f t="shared" si="42"/>
        <v>41116.554942129624</v>
      </c>
      <c r="T916" s="14">
        <f t="shared" si="43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5">
        <f t="shared" si="44"/>
        <v>41</v>
      </c>
      <c r="Q917" t="s">
        <v>8325</v>
      </c>
      <c r="R917" t="s">
        <v>8328</v>
      </c>
      <c r="S917" s="16">
        <f t="shared" si="42"/>
        <v>40937.471226851849</v>
      </c>
      <c r="T917" s="14">
        <f t="shared" si="43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5" t="e">
        <f t="shared" si="44"/>
        <v>#DIV/0!</v>
      </c>
      <c r="Q918" t="s">
        <v>8325</v>
      </c>
      <c r="R918" t="s">
        <v>8328</v>
      </c>
      <c r="S918" s="16">
        <f t="shared" si="42"/>
        <v>40434.645069444443</v>
      </c>
      <c r="T918" s="14">
        <f t="shared" si="43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5">
        <f t="shared" si="44"/>
        <v>30</v>
      </c>
      <c r="Q919" t="s">
        <v>8325</v>
      </c>
      <c r="R919" t="s">
        <v>8328</v>
      </c>
      <c r="S919" s="16">
        <f t="shared" si="42"/>
        <v>41802.735300925924</v>
      </c>
      <c r="T919" s="14">
        <f t="shared" si="43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5">
        <f t="shared" si="44"/>
        <v>19</v>
      </c>
      <c r="Q920" t="s">
        <v>8325</v>
      </c>
      <c r="R920" t="s">
        <v>8328</v>
      </c>
      <c r="S920" s="16">
        <f t="shared" si="42"/>
        <v>41944.707881944443</v>
      </c>
      <c r="T920" s="14">
        <f t="shared" si="43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5">
        <f t="shared" si="44"/>
        <v>100</v>
      </c>
      <c r="Q921" t="s">
        <v>8325</v>
      </c>
      <c r="R921" t="s">
        <v>8328</v>
      </c>
      <c r="S921" s="16">
        <f t="shared" si="42"/>
        <v>41227.433391203704</v>
      </c>
      <c r="T921" s="14">
        <f t="shared" si="43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5" t="e">
        <f t="shared" si="44"/>
        <v>#DIV/0!</v>
      </c>
      <c r="Q922" t="s">
        <v>8325</v>
      </c>
      <c r="R922" t="s">
        <v>8328</v>
      </c>
      <c r="S922" s="16">
        <f t="shared" si="42"/>
        <v>41562.463217592587</v>
      </c>
      <c r="T922" s="14">
        <f t="shared" si="43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5">
        <f t="shared" si="44"/>
        <v>231</v>
      </c>
      <c r="Q923" t="s">
        <v>8325</v>
      </c>
      <c r="R923" t="s">
        <v>8328</v>
      </c>
      <c r="S923" s="16">
        <f t="shared" si="42"/>
        <v>40846.962685185186</v>
      </c>
      <c r="T923" s="14">
        <f t="shared" si="43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5">
        <f t="shared" si="44"/>
        <v>189</v>
      </c>
      <c r="Q924" t="s">
        <v>8325</v>
      </c>
      <c r="R924" t="s">
        <v>8328</v>
      </c>
      <c r="S924" s="16">
        <f t="shared" si="42"/>
        <v>41878.32167824074</v>
      </c>
      <c r="T924" s="14">
        <f t="shared" si="43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5">
        <f t="shared" si="44"/>
        <v>55</v>
      </c>
      <c r="Q925" t="s">
        <v>8325</v>
      </c>
      <c r="R925" t="s">
        <v>8328</v>
      </c>
      <c r="S925" s="16">
        <f t="shared" si="42"/>
        <v>41934.751423611109</v>
      </c>
      <c r="T925" s="14">
        <f t="shared" si="43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5">
        <f t="shared" si="44"/>
        <v>21</v>
      </c>
      <c r="Q926" t="s">
        <v>8325</v>
      </c>
      <c r="R926" t="s">
        <v>8328</v>
      </c>
      <c r="S926" s="16">
        <f t="shared" si="42"/>
        <v>41288.734594907401</v>
      </c>
      <c r="T926" s="14">
        <f t="shared" si="43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5">
        <f t="shared" si="44"/>
        <v>32</v>
      </c>
      <c r="Q927" t="s">
        <v>8325</v>
      </c>
      <c r="R927" t="s">
        <v>8328</v>
      </c>
      <c r="S927" s="16">
        <f t="shared" si="42"/>
        <v>41575.672581018516</v>
      </c>
      <c r="T927" s="14">
        <f t="shared" si="43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5" t="e">
        <f t="shared" si="44"/>
        <v>#DIV/0!</v>
      </c>
      <c r="Q928" t="s">
        <v>8325</v>
      </c>
      <c r="R928" t="s">
        <v>8328</v>
      </c>
      <c r="S928" s="16">
        <f t="shared" si="42"/>
        <v>40337.811689814815</v>
      </c>
      <c r="T928" s="14">
        <f t="shared" si="43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5" t="e">
        <f t="shared" si="44"/>
        <v>#DIV/0!</v>
      </c>
      <c r="Q929" t="s">
        <v>8325</v>
      </c>
      <c r="R929" t="s">
        <v>8328</v>
      </c>
      <c r="S929" s="16">
        <f t="shared" si="42"/>
        <v>41013.614525462959</v>
      </c>
      <c r="T929" s="14">
        <f t="shared" si="43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5">
        <f t="shared" si="44"/>
        <v>56</v>
      </c>
      <c r="Q930" t="s">
        <v>8325</v>
      </c>
      <c r="R930" t="s">
        <v>8328</v>
      </c>
      <c r="S930" s="16">
        <f t="shared" si="42"/>
        <v>41180.654085648144</v>
      </c>
      <c r="T930" s="14">
        <f t="shared" si="43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5" t="e">
        <f t="shared" si="44"/>
        <v>#DIV/0!</v>
      </c>
      <c r="Q931" t="s">
        <v>8325</v>
      </c>
      <c r="R931" t="s">
        <v>8328</v>
      </c>
      <c r="S931" s="16">
        <f t="shared" si="42"/>
        <v>40978.029733796291</v>
      </c>
      <c r="T931" s="14">
        <f t="shared" si="43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5">
        <f t="shared" si="44"/>
        <v>69</v>
      </c>
      <c r="Q932" t="s">
        <v>8325</v>
      </c>
      <c r="R932" t="s">
        <v>8328</v>
      </c>
      <c r="S932" s="16">
        <f t="shared" si="42"/>
        <v>40312.707245370366</v>
      </c>
      <c r="T932" s="14">
        <f t="shared" si="43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5">
        <f t="shared" si="44"/>
        <v>18</v>
      </c>
      <c r="Q933" t="s">
        <v>8325</v>
      </c>
      <c r="R933" t="s">
        <v>8328</v>
      </c>
      <c r="S933" s="16">
        <f t="shared" si="42"/>
        <v>41680.151643518519</v>
      </c>
      <c r="T933" s="14">
        <f t="shared" si="43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5">
        <f t="shared" si="44"/>
        <v>46</v>
      </c>
      <c r="Q934" t="s">
        <v>8325</v>
      </c>
      <c r="R934" t="s">
        <v>8328</v>
      </c>
      <c r="S934" s="16">
        <f t="shared" si="42"/>
        <v>41310.760937499996</v>
      </c>
      <c r="T934" s="14">
        <f t="shared" si="43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5">
        <f t="shared" si="44"/>
        <v>60</v>
      </c>
      <c r="Q935" t="s">
        <v>8325</v>
      </c>
      <c r="R935" t="s">
        <v>8328</v>
      </c>
      <c r="S935" s="16">
        <f t="shared" si="42"/>
        <v>41710.960752314808</v>
      </c>
      <c r="T935" s="14">
        <f t="shared" si="43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5">
        <f t="shared" si="44"/>
        <v>50</v>
      </c>
      <c r="Q936" t="s">
        <v>8325</v>
      </c>
      <c r="R936" t="s">
        <v>8328</v>
      </c>
      <c r="S936" s="16">
        <f t="shared" si="42"/>
        <v>41733.528749999998</v>
      </c>
      <c r="T936" s="14">
        <f t="shared" si="43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5">
        <f t="shared" si="44"/>
        <v>25</v>
      </c>
      <c r="Q937" t="s">
        <v>8325</v>
      </c>
      <c r="R937" t="s">
        <v>8328</v>
      </c>
      <c r="S937" s="16">
        <f t="shared" si="42"/>
        <v>42368.125335648147</v>
      </c>
      <c r="T937" s="14">
        <f t="shared" si="43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5" t="e">
        <f t="shared" si="44"/>
        <v>#DIV/0!</v>
      </c>
      <c r="Q938" t="s">
        <v>8325</v>
      </c>
      <c r="R938" t="s">
        <v>8328</v>
      </c>
      <c r="S938" s="16">
        <f t="shared" si="42"/>
        <v>40882.815844907404</v>
      </c>
      <c r="T938" s="14">
        <f t="shared" si="43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5">
        <f t="shared" si="44"/>
        <v>20</v>
      </c>
      <c r="Q939" t="s">
        <v>8325</v>
      </c>
      <c r="R939" t="s">
        <v>8328</v>
      </c>
      <c r="S939" s="16">
        <f t="shared" si="42"/>
        <v>41551.589780092589</v>
      </c>
      <c r="T939" s="14">
        <f t="shared" si="43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5">
        <f t="shared" si="44"/>
        <v>25</v>
      </c>
      <c r="Q940" t="s">
        <v>8325</v>
      </c>
      <c r="R940" t="s">
        <v>8328</v>
      </c>
      <c r="S940" s="16">
        <f t="shared" si="42"/>
        <v>41124.27138888889</v>
      </c>
      <c r="T940" s="14">
        <f t="shared" si="43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5">
        <f t="shared" si="44"/>
        <v>20</v>
      </c>
      <c r="Q941" t="s">
        <v>8325</v>
      </c>
      <c r="R941" t="s">
        <v>8328</v>
      </c>
      <c r="S941" s="16">
        <f t="shared" si="42"/>
        <v>41416.554837962962</v>
      </c>
      <c r="T941" s="14">
        <f t="shared" si="43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5">
        <f t="shared" si="44"/>
        <v>110</v>
      </c>
      <c r="Q942" t="s">
        <v>8319</v>
      </c>
      <c r="R942" t="s">
        <v>8321</v>
      </c>
      <c r="S942" s="16">
        <f t="shared" si="42"/>
        <v>42181.800069444442</v>
      </c>
      <c r="T942" s="14">
        <f t="shared" si="43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5">
        <f t="shared" si="44"/>
        <v>37</v>
      </c>
      <c r="Q943" t="s">
        <v>8319</v>
      </c>
      <c r="R943" t="s">
        <v>8321</v>
      </c>
      <c r="S943" s="16">
        <f t="shared" si="42"/>
        <v>42745.888252314813</v>
      </c>
      <c r="T943" s="14">
        <f t="shared" si="43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5">
        <f t="shared" si="44"/>
        <v>41</v>
      </c>
      <c r="Q944" t="s">
        <v>8319</v>
      </c>
      <c r="R944" t="s">
        <v>8321</v>
      </c>
      <c r="S944" s="16">
        <f t="shared" si="42"/>
        <v>42382.634953703702</v>
      </c>
      <c r="T944" s="14">
        <f t="shared" si="43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5">
        <f t="shared" si="44"/>
        <v>24</v>
      </c>
      <c r="Q945" t="s">
        <v>8319</v>
      </c>
      <c r="R945" t="s">
        <v>8321</v>
      </c>
      <c r="S945" s="16">
        <f t="shared" si="42"/>
        <v>42673.459548611114</v>
      </c>
      <c r="T945" s="14">
        <f t="shared" si="43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5">
        <f t="shared" si="44"/>
        <v>69</v>
      </c>
      <c r="Q946" t="s">
        <v>8319</v>
      </c>
      <c r="R946" t="s">
        <v>8321</v>
      </c>
      <c r="S946" s="16">
        <f t="shared" si="42"/>
        <v>42444.375578703701</v>
      </c>
      <c r="T946" s="14">
        <f t="shared" si="43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5">
        <f t="shared" si="44"/>
        <v>155</v>
      </c>
      <c r="Q947" t="s">
        <v>8319</v>
      </c>
      <c r="R947" t="s">
        <v>8321</v>
      </c>
      <c r="S947" s="16">
        <f t="shared" si="42"/>
        <v>42732.66465277777</v>
      </c>
      <c r="T947" s="14">
        <f t="shared" si="43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5">
        <f t="shared" si="44"/>
        <v>57</v>
      </c>
      <c r="Q948" t="s">
        <v>8319</v>
      </c>
      <c r="R948" t="s">
        <v>8321</v>
      </c>
      <c r="S948" s="16">
        <f t="shared" si="42"/>
        <v>42592.542222222219</v>
      </c>
      <c r="T948" s="14">
        <f t="shared" si="43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5" t="e">
        <f t="shared" si="44"/>
        <v>#DIV/0!</v>
      </c>
      <c r="Q949" t="s">
        <v>8319</v>
      </c>
      <c r="R949" t="s">
        <v>8321</v>
      </c>
      <c r="S949" s="16">
        <f t="shared" si="42"/>
        <v>42491.57298611111</v>
      </c>
      <c r="T949" s="14">
        <f t="shared" si="43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5">
        <f t="shared" si="44"/>
        <v>60</v>
      </c>
      <c r="Q950" t="s">
        <v>8319</v>
      </c>
      <c r="R950" t="s">
        <v>8321</v>
      </c>
      <c r="S950" s="16">
        <f t="shared" si="42"/>
        <v>42411.619953703703</v>
      </c>
      <c r="T950" s="14">
        <f t="shared" si="43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5">
        <f t="shared" si="44"/>
        <v>39</v>
      </c>
      <c r="Q951" t="s">
        <v>8319</v>
      </c>
      <c r="R951" t="s">
        <v>8321</v>
      </c>
      <c r="S951" s="16">
        <f t="shared" si="42"/>
        <v>42360.835370370369</v>
      </c>
      <c r="T951" s="14">
        <f t="shared" si="43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5">
        <f t="shared" si="44"/>
        <v>58</v>
      </c>
      <c r="Q952" t="s">
        <v>8319</v>
      </c>
      <c r="R952" t="s">
        <v>8321</v>
      </c>
      <c r="S952" s="16">
        <f t="shared" si="42"/>
        <v>42356.54237268518</v>
      </c>
      <c r="T952" s="14">
        <f t="shared" si="43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5">
        <f t="shared" si="44"/>
        <v>158</v>
      </c>
      <c r="Q953" t="s">
        <v>8319</v>
      </c>
      <c r="R953" t="s">
        <v>8321</v>
      </c>
      <c r="S953" s="16">
        <f t="shared" si="42"/>
        <v>42480.445277777777</v>
      </c>
      <c r="T953" s="14">
        <f t="shared" si="43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5">
        <f t="shared" si="44"/>
        <v>99</v>
      </c>
      <c r="Q954" t="s">
        <v>8319</v>
      </c>
      <c r="R954" t="s">
        <v>8321</v>
      </c>
      <c r="S954" s="16">
        <f t="shared" si="42"/>
        <v>42662.405231481483</v>
      </c>
      <c r="T954" s="14">
        <f t="shared" si="43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5">
        <f t="shared" si="44"/>
        <v>25</v>
      </c>
      <c r="Q955" t="s">
        <v>8319</v>
      </c>
      <c r="R955" t="s">
        <v>8321</v>
      </c>
      <c r="S955" s="16">
        <f t="shared" si="42"/>
        <v>41998.956006944441</v>
      </c>
      <c r="T955" s="14">
        <f t="shared" si="43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5">
        <f t="shared" si="44"/>
        <v>89</v>
      </c>
      <c r="Q956" t="s">
        <v>8319</v>
      </c>
      <c r="R956" t="s">
        <v>8321</v>
      </c>
      <c r="S956" s="16">
        <f t="shared" si="42"/>
        <v>42194.625451388885</v>
      </c>
      <c r="T956" s="14">
        <f t="shared" si="43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5">
        <f t="shared" si="44"/>
        <v>182</v>
      </c>
      <c r="Q957" t="s">
        <v>8319</v>
      </c>
      <c r="R957" t="s">
        <v>8321</v>
      </c>
      <c r="S957" s="16">
        <f t="shared" si="42"/>
        <v>42586.086805555555</v>
      </c>
      <c r="T957" s="14">
        <f t="shared" si="43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5">
        <f t="shared" si="44"/>
        <v>50</v>
      </c>
      <c r="Q958" t="s">
        <v>8319</v>
      </c>
      <c r="R958" t="s">
        <v>8321</v>
      </c>
      <c r="S958" s="16">
        <f t="shared" si="42"/>
        <v>42060.705543981479</v>
      </c>
      <c r="T958" s="14">
        <f t="shared" si="43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5">
        <f t="shared" si="44"/>
        <v>33</v>
      </c>
      <c r="Q959" t="s">
        <v>8319</v>
      </c>
      <c r="R959" t="s">
        <v>8321</v>
      </c>
      <c r="S959" s="16">
        <f t="shared" si="42"/>
        <v>42660.344131944446</v>
      </c>
      <c r="T959" s="14">
        <f t="shared" si="43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5">
        <f t="shared" si="44"/>
        <v>51</v>
      </c>
      <c r="Q960" t="s">
        <v>8319</v>
      </c>
      <c r="R960" t="s">
        <v>8321</v>
      </c>
      <c r="S960" s="16">
        <f t="shared" si="42"/>
        <v>42082.594479166662</v>
      </c>
      <c r="T960" s="14">
        <f t="shared" si="43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5">
        <f t="shared" si="44"/>
        <v>113</v>
      </c>
      <c r="Q961" t="s">
        <v>8319</v>
      </c>
      <c r="R961" t="s">
        <v>8321</v>
      </c>
      <c r="S961" s="16">
        <f t="shared" si="42"/>
        <v>41992.96603009259</v>
      </c>
      <c r="T961" s="14">
        <f t="shared" si="43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5">
        <f t="shared" si="44"/>
        <v>136</v>
      </c>
      <c r="Q962" t="s">
        <v>8319</v>
      </c>
      <c r="R962" t="s">
        <v>8321</v>
      </c>
      <c r="S962" s="16">
        <f t="shared" si="42"/>
        <v>42766.41846064815</v>
      </c>
      <c r="T962" s="14">
        <f t="shared" si="43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5">
        <f t="shared" si="44"/>
        <v>364</v>
      </c>
      <c r="Q963" t="s">
        <v>8319</v>
      </c>
      <c r="R963" t="s">
        <v>8321</v>
      </c>
      <c r="S963" s="16">
        <f t="shared" ref="S963:S1026" si="45">(J963/86400)+25569+(-5/24)</f>
        <v>42740.485358796293</v>
      </c>
      <c r="T963" s="14">
        <f t="shared" ref="T963:T1026" si="46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5">
        <f t="shared" ref="P964:P1027" si="47">QUOTIENT(E964,L964)</f>
        <v>19</v>
      </c>
      <c r="Q964" t="s">
        <v>8319</v>
      </c>
      <c r="R964" t="s">
        <v>8321</v>
      </c>
      <c r="S964" s="16">
        <f t="shared" si="45"/>
        <v>42373.504085648143</v>
      </c>
      <c r="T964" s="14">
        <f t="shared" si="46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5">
        <f t="shared" si="47"/>
        <v>41</v>
      </c>
      <c r="Q965" t="s">
        <v>8319</v>
      </c>
      <c r="R965" t="s">
        <v>8321</v>
      </c>
      <c r="S965" s="16">
        <f t="shared" si="45"/>
        <v>42625.427303240744</v>
      </c>
      <c r="T965" s="14">
        <f t="shared" si="46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5">
        <f t="shared" si="47"/>
        <v>30</v>
      </c>
      <c r="Q966" t="s">
        <v>8319</v>
      </c>
      <c r="R966" t="s">
        <v>8321</v>
      </c>
      <c r="S966" s="16">
        <f t="shared" si="45"/>
        <v>42208.420358796291</v>
      </c>
      <c r="T966" s="14">
        <f t="shared" si="46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5">
        <f t="shared" si="47"/>
        <v>49</v>
      </c>
      <c r="Q967" t="s">
        <v>8319</v>
      </c>
      <c r="R967" t="s">
        <v>8321</v>
      </c>
      <c r="S967" s="16">
        <f t="shared" si="45"/>
        <v>42636.808402777773</v>
      </c>
      <c r="T967" s="14">
        <f t="shared" si="46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5">
        <f t="shared" si="47"/>
        <v>59</v>
      </c>
      <c r="Q968" t="s">
        <v>8319</v>
      </c>
      <c r="R968" t="s">
        <v>8321</v>
      </c>
      <c r="S968" s="16">
        <f t="shared" si="45"/>
        <v>42619.427453703705</v>
      </c>
      <c r="T968" s="14">
        <f t="shared" si="46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5">
        <f t="shared" si="47"/>
        <v>43</v>
      </c>
      <c r="Q969" t="s">
        <v>8319</v>
      </c>
      <c r="R969" t="s">
        <v>8321</v>
      </c>
      <c r="S969" s="16">
        <f t="shared" si="45"/>
        <v>42422.045995370368</v>
      </c>
      <c r="T969" s="14">
        <f t="shared" si="46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5">
        <f t="shared" si="47"/>
        <v>26</v>
      </c>
      <c r="Q970" t="s">
        <v>8319</v>
      </c>
      <c r="R970" t="s">
        <v>8321</v>
      </c>
      <c r="S970" s="16">
        <f t="shared" si="45"/>
        <v>41836.639282407406</v>
      </c>
      <c r="T970" s="14">
        <f t="shared" si="46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5">
        <f t="shared" si="47"/>
        <v>1272</v>
      </c>
      <c r="Q971" t="s">
        <v>8319</v>
      </c>
      <c r="R971" t="s">
        <v>8321</v>
      </c>
      <c r="S971" s="16">
        <f t="shared" si="45"/>
        <v>42742.094988425924</v>
      </c>
      <c r="T971" s="14">
        <f t="shared" si="46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5">
        <f t="shared" si="47"/>
        <v>164</v>
      </c>
      <c r="Q972" t="s">
        <v>8319</v>
      </c>
      <c r="R972" t="s">
        <v>8321</v>
      </c>
      <c r="S972" s="16">
        <f t="shared" si="45"/>
        <v>42721.012187499997</v>
      </c>
      <c r="T972" s="14">
        <f t="shared" si="46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5">
        <f t="shared" si="47"/>
        <v>45</v>
      </c>
      <c r="Q973" t="s">
        <v>8319</v>
      </c>
      <c r="R973" t="s">
        <v>8321</v>
      </c>
      <c r="S973" s="16">
        <f t="shared" si="45"/>
        <v>42111.500694444439</v>
      </c>
      <c r="T973" s="14">
        <f t="shared" si="46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5">
        <f t="shared" si="47"/>
        <v>153</v>
      </c>
      <c r="Q974" t="s">
        <v>8319</v>
      </c>
      <c r="R974" t="s">
        <v>8321</v>
      </c>
      <c r="S974" s="16">
        <f t="shared" si="45"/>
        <v>41856.657384259255</v>
      </c>
      <c r="T974" s="14">
        <f t="shared" si="46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5">
        <f t="shared" si="47"/>
        <v>51</v>
      </c>
      <c r="Q975" t="s">
        <v>8319</v>
      </c>
      <c r="R975" t="s">
        <v>8321</v>
      </c>
      <c r="S975" s="16">
        <f t="shared" si="45"/>
        <v>42256.806631944441</v>
      </c>
      <c r="T975" s="14">
        <f t="shared" si="46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5">
        <f t="shared" si="47"/>
        <v>93</v>
      </c>
      <c r="Q976" t="s">
        <v>8319</v>
      </c>
      <c r="R976" t="s">
        <v>8321</v>
      </c>
      <c r="S976" s="16">
        <f t="shared" si="45"/>
        <v>42424.541157407402</v>
      </c>
      <c r="T976" s="14">
        <f t="shared" si="46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5">
        <f t="shared" si="47"/>
        <v>108</v>
      </c>
      <c r="Q977" t="s">
        <v>8319</v>
      </c>
      <c r="R977" t="s">
        <v>8321</v>
      </c>
      <c r="S977" s="16">
        <f t="shared" si="45"/>
        <v>42489.488252314812</v>
      </c>
      <c r="T977" s="14">
        <f t="shared" si="46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5">
        <f t="shared" si="47"/>
        <v>160</v>
      </c>
      <c r="Q978" t="s">
        <v>8319</v>
      </c>
      <c r="R978" t="s">
        <v>8321</v>
      </c>
      <c r="S978" s="16">
        <f t="shared" si="45"/>
        <v>42184.850659722222</v>
      </c>
      <c r="T978" s="14">
        <f t="shared" si="46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5">
        <f t="shared" si="47"/>
        <v>75</v>
      </c>
      <c r="Q979" t="s">
        <v>8319</v>
      </c>
      <c r="R979" t="s">
        <v>8321</v>
      </c>
      <c r="S979" s="16">
        <f t="shared" si="45"/>
        <v>42391.733761574076</v>
      </c>
      <c r="T979" s="14">
        <f t="shared" si="46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5">
        <f t="shared" si="47"/>
        <v>790</v>
      </c>
      <c r="Q980" t="s">
        <v>8319</v>
      </c>
      <c r="R980" t="s">
        <v>8321</v>
      </c>
      <c r="S980" s="16">
        <f t="shared" si="45"/>
        <v>42395.100706018515</v>
      </c>
      <c r="T980" s="14">
        <f t="shared" si="46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5">
        <f t="shared" si="47"/>
        <v>301</v>
      </c>
      <c r="Q981" t="s">
        <v>8319</v>
      </c>
      <c r="R981" t="s">
        <v>8321</v>
      </c>
      <c r="S981" s="16">
        <f t="shared" si="45"/>
        <v>42506.208657407406</v>
      </c>
      <c r="T981" s="14">
        <f t="shared" si="46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5">
        <f t="shared" si="47"/>
        <v>47</v>
      </c>
      <c r="Q982" t="s">
        <v>8319</v>
      </c>
      <c r="R982" t="s">
        <v>8321</v>
      </c>
      <c r="S982" s="16">
        <f t="shared" si="45"/>
        <v>41928.695856481478</v>
      </c>
      <c r="T982" s="14">
        <f t="shared" si="46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5">
        <f t="shared" si="47"/>
        <v>2</v>
      </c>
      <c r="Q983" t="s">
        <v>8319</v>
      </c>
      <c r="R983" t="s">
        <v>8321</v>
      </c>
      <c r="S983" s="16">
        <f t="shared" si="45"/>
        <v>41830.738680555551</v>
      </c>
      <c r="T983" s="14">
        <f t="shared" si="46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5">
        <f t="shared" si="47"/>
        <v>1</v>
      </c>
      <c r="Q984" t="s">
        <v>8319</v>
      </c>
      <c r="R984" t="s">
        <v>8321</v>
      </c>
      <c r="S984" s="16">
        <f t="shared" si="45"/>
        <v>42615.544976851852</v>
      </c>
      <c r="T984" s="14">
        <f t="shared" si="46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5">
        <f t="shared" si="47"/>
        <v>171</v>
      </c>
      <c r="Q985" t="s">
        <v>8319</v>
      </c>
      <c r="R985" t="s">
        <v>8321</v>
      </c>
      <c r="S985" s="16">
        <f t="shared" si="45"/>
        <v>42574.459317129622</v>
      </c>
      <c r="T985" s="14">
        <f t="shared" si="46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5">
        <f t="shared" si="47"/>
        <v>35</v>
      </c>
      <c r="Q986" t="s">
        <v>8319</v>
      </c>
      <c r="R986" t="s">
        <v>8321</v>
      </c>
      <c r="S986" s="16">
        <f t="shared" si="45"/>
        <v>42060.907499999994</v>
      </c>
      <c r="T986" s="14">
        <f t="shared" si="46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5">
        <f t="shared" si="47"/>
        <v>82</v>
      </c>
      <c r="Q987" t="s">
        <v>8319</v>
      </c>
      <c r="R987" t="s">
        <v>8321</v>
      </c>
      <c r="S987" s="16">
        <f t="shared" si="45"/>
        <v>42339.759375000001</v>
      </c>
      <c r="T987" s="14">
        <f t="shared" si="46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5">
        <f t="shared" si="47"/>
        <v>110</v>
      </c>
      <c r="Q988" t="s">
        <v>8319</v>
      </c>
      <c r="R988" t="s">
        <v>8321</v>
      </c>
      <c r="S988" s="16">
        <f t="shared" si="45"/>
        <v>42324.559027777774</v>
      </c>
      <c r="T988" s="14">
        <f t="shared" si="46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5">
        <f t="shared" si="47"/>
        <v>161</v>
      </c>
      <c r="Q989" t="s">
        <v>8319</v>
      </c>
      <c r="R989" t="s">
        <v>8321</v>
      </c>
      <c r="S989" s="16">
        <f t="shared" si="45"/>
        <v>41773.086226851847</v>
      </c>
      <c r="T989" s="14">
        <f t="shared" si="46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5" t="e">
        <f t="shared" si="47"/>
        <v>#DIV/0!</v>
      </c>
      <c r="Q990" t="s">
        <v>8319</v>
      </c>
      <c r="R990" t="s">
        <v>8321</v>
      </c>
      <c r="S990" s="16">
        <f t="shared" si="45"/>
        <v>42614.148437499993</v>
      </c>
      <c r="T990" s="14">
        <f t="shared" si="46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5">
        <f t="shared" si="47"/>
        <v>52</v>
      </c>
      <c r="Q991" t="s">
        <v>8319</v>
      </c>
      <c r="R991" t="s">
        <v>8321</v>
      </c>
      <c r="S991" s="16">
        <f t="shared" si="45"/>
        <v>42611.725636574069</v>
      </c>
      <c r="T991" s="14">
        <f t="shared" si="46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5">
        <f t="shared" si="47"/>
        <v>13</v>
      </c>
      <c r="Q992" t="s">
        <v>8319</v>
      </c>
      <c r="R992" t="s">
        <v>8321</v>
      </c>
      <c r="S992" s="16">
        <f t="shared" si="45"/>
        <v>41855.575972222221</v>
      </c>
      <c r="T992" s="14">
        <f t="shared" si="46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5">
        <f t="shared" si="47"/>
        <v>30</v>
      </c>
      <c r="Q993" t="s">
        <v>8319</v>
      </c>
      <c r="R993" t="s">
        <v>8321</v>
      </c>
      <c r="S993" s="16">
        <f t="shared" si="45"/>
        <v>42538.548472222225</v>
      </c>
      <c r="T993" s="14">
        <f t="shared" si="46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5">
        <f t="shared" si="47"/>
        <v>116</v>
      </c>
      <c r="Q994" t="s">
        <v>8319</v>
      </c>
      <c r="R994" t="s">
        <v>8321</v>
      </c>
      <c r="S994" s="16">
        <f t="shared" si="45"/>
        <v>42437.71665509259</v>
      </c>
      <c r="T994" s="14">
        <f t="shared" si="46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5">
        <f t="shared" si="47"/>
        <v>89</v>
      </c>
      <c r="Q995" t="s">
        <v>8319</v>
      </c>
      <c r="R995" t="s">
        <v>8321</v>
      </c>
      <c r="S995" s="16">
        <f t="shared" si="45"/>
        <v>42652.756574074076</v>
      </c>
      <c r="T995" s="14">
        <f t="shared" si="46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5">
        <f t="shared" si="47"/>
        <v>424</v>
      </c>
      <c r="Q996" t="s">
        <v>8319</v>
      </c>
      <c r="R996" t="s">
        <v>8321</v>
      </c>
      <c r="S996" s="16">
        <f t="shared" si="45"/>
        <v>41921.054745370369</v>
      </c>
      <c r="T996" s="14">
        <f t="shared" si="46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5">
        <f t="shared" si="47"/>
        <v>80</v>
      </c>
      <c r="Q997" t="s">
        <v>8319</v>
      </c>
      <c r="R997" t="s">
        <v>8321</v>
      </c>
      <c r="S997" s="16">
        <f t="shared" si="45"/>
        <v>41947.732407407406</v>
      </c>
      <c r="T997" s="14">
        <f t="shared" si="46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5">
        <f t="shared" si="47"/>
        <v>13</v>
      </c>
      <c r="Q998" t="s">
        <v>8319</v>
      </c>
      <c r="R998" t="s">
        <v>8321</v>
      </c>
      <c r="S998" s="16">
        <f t="shared" si="45"/>
        <v>41817.658101851848</v>
      </c>
      <c r="T998" s="14">
        <f t="shared" si="46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5">
        <f t="shared" si="47"/>
        <v>8</v>
      </c>
      <c r="Q999" t="s">
        <v>8319</v>
      </c>
      <c r="R999" t="s">
        <v>8321</v>
      </c>
      <c r="S999" s="16">
        <f t="shared" si="45"/>
        <v>41940.894641203704</v>
      </c>
      <c r="T999" s="14">
        <f t="shared" si="46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5">
        <f t="shared" si="47"/>
        <v>153</v>
      </c>
      <c r="Q1000" t="s">
        <v>8319</v>
      </c>
      <c r="R1000" t="s">
        <v>8321</v>
      </c>
      <c r="S1000" s="16">
        <f t="shared" si="45"/>
        <v>42281.960659722223</v>
      </c>
      <c r="T1000" s="14">
        <f t="shared" si="46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5">
        <f t="shared" si="47"/>
        <v>292</v>
      </c>
      <c r="Q1001" t="s">
        <v>8319</v>
      </c>
      <c r="R1001" t="s">
        <v>8321</v>
      </c>
      <c r="S1001" s="16">
        <f t="shared" si="45"/>
        <v>41926.091319444444</v>
      </c>
      <c r="T1001" s="14">
        <f t="shared" si="46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5">
        <f t="shared" si="47"/>
        <v>3304</v>
      </c>
      <c r="Q1002" t="s">
        <v>8319</v>
      </c>
      <c r="R1002" t="s">
        <v>8321</v>
      </c>
      <c r="S1002" s="16">
        <f t="shared" si="45"/>
        <v>42748.851388888885</v>
      </c>
      <c r="T1002" s="14">
        <f t="shared" si="46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5">
        <f t="shared" si="47"/>
        <v>1300</v>
      </c>
      <c r="Q1003" t="s">
        <v>8319</v>
      </c>
      <c r="R1003" t="s">
        <v>8321</v>
      </c>
      <c r="S1003" s="16">
        <f t="shared" si="45"/>
        <v>42720.511724537035</v>
      </c>
      <c r="T1003" s="14">
        <f t="shared" si="46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5">
        <f t="shared" si="47"/>
        <v>134</v>
      </c>
      <c r="Q1004" t="s">
        <v>8319</v>
      </c>
      <c r="R1004" t="s">
        <v>8321</v>
      </c>
      <c r="S1004" s="16">
        <f t="shared" si="45"/>
        <v>42325.475856481477</v>
      </c>
      <c r="T1004" s="14">
        <f t="shared" si="46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5">
        <f t="shared" si="47"/>
        <v>214</v>
      </c>
      <c r="Q1005" t="s">
        <v>8319</v>
      </c>
      <c r="R1005" t="s">
        <v>8321</v>
      </c>
      <c r="S1005" s="16">
        <f t="shared" si="45"/>
        <v>42780.500706018516</v>
      </c>
      <c r="T1005" s="14">
        <f t="shared" si="46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5">
        <f t="shared" si="47"/>
        <v>216</v>
      </c>
      <c r="Q1006" t="s">
        <v>8319</v>
      </c>
      <c r="R1006" t="s">
        <v>8321</v>
      </c>
      <c r="S1006" s="16">
        <f t="shared" si="45"/>
        <v>42388.5003125</v>
      </c>
      <c r="T1006" s="14">
        <f t="shared" si="46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5">
        <f t="shared" si="47"/>
        <v>932</v>
      </c>
      <c r="Q1007" t="s">
        <v>8319</v>
      </c>
      <c r="R1007" t="s">
        <v>8321</v>
      </c>
      <c r="S1007" s="16">
        <f t="shared" si="45"/>
        <v>42276.41646990741</v>
      </c>
      <c r="T1007" s="14">
        <f t="shared" si="46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5">
        <f t="shared" si="47"/>
        <v>29</v>
      </c>
      <c r="Q1008" t="s">
        <v>8319</v>
      </c>
      <c r="R1008" t="s">
        <v>8321</v>
      </c>
      <c r="S1008" s="16">
        <f t="shared" si="45"/>
        <v>41976.83185185185</v>
      </c>
      <c r="T1008" s="14">
        <f t="shared" si="46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5">
        <f t="shared" si="47"/>
        <v>174</v>
      </c>
      <c r="Q1009" t="s">
        <v>8319</v>
      </c>
      <c r="R1009" t="s">
        <v>8321</v>
      </c>
      <c r="S1009" s="16">
        <f t="shared" si="45"/>
        <v>42676.3752662037</v>
      </c>
      <c r="T1009" s="14">
        <f t="shared" si="46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5">
        <f t="shared" si="47"/>
        <v>250</v>
      </c>
      <c r="Q1010" t="s">
        <v>8319</v>
      </c>
      <c r="R1010" t="s">
        <v>8321</v>
      </c>
      <c r="S1010" s="16">
        <f t="shared" si="45"/>
        <v>42702.600868055553</v>
      </c>
      <c r="T1010" s="14">
        <f t="shared" si="46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5">
        <f t="shared" si="47"/>
        <v>65</v>
      </c>
      <c r="Q1011" t="s">
        <v>8319</v>
      </c>
      <c r="R1011" t="s">
        <v>8321</v>
      </c>
      <c r="S1011" s="16">
        <f t="shared" si="45"/>
        <v>42510.396365740737</v>
      </c>
      <c r="T1011" s="14">
        <f t="shared" si="46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5">
        <f t="shared" si="47"/>
        <v>55</v>
      </c>
      <c r="Q1012" t="s">
        <v>8319</v>
      </c>
      <c r="R1012" t="s">
        <v>8321</v>
      </c>
      <c r="S1012" s="16">
        <f t="shared" si="45"/>
        <v>42561.621087962958</v>
      </c>
      <c r="T1012" s="14">
        <f t="shared" si="46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5">
        <f t="shared" si="47"/>
        <v>75</v>
      </c>
      <c r="Q1013" t="s">
        <v>8319</v>
      </c>
      <c r="R1013" t="s">
        <v>8321</v>
      </c>
      <c r="S1013" s="16">
        <f t="shared" si="45"/>
        <v>41946.689756944441</v>
      </c>
      <c r="T1013" s="14">
        <f t="shared" si="46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5">
        <f t="shared" si="47"/>
        <v>1389</v>
      </c>
      <c r="Q1014" t="s">
        <v>8319</v>
      </c>
      <c r="R1014" t="s">
        <v>8321</v>
      </c>
      <c r="S1014" s="16">
        <f t="shared" si="45"/>
        <v>42714.232083333329</v>
      </c>
      <c r="T1014" s="14">
        <f t="shared" si="46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5">
        <f t="shared" si="47"/>
        <v>95</v>
      </c>
      <c r="Q1015" t="s">
        <v>8319</v>
      </c>
      <c r="R1015" t="s">
        <v>8321</v>
      </c>
      <c r="S1015" s="16">
        <f t="shared" si="45"/>
        <v>42339.625648148147</v>
      </c>
      <c r="T1015" s="14">
        <f t="shared" si="46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5">
        <f t="shared" si="47"/>
        <v>191</v>
      </c>
      <c r="Q1016" t="s">
        <v>8319</v>
      </c>
      <c r="R1016" t="s">
        <v>8321</v>
      </c>
      <c r="S1016" s="16">
        <f t="shared" si="45"/>
        <v>41954.79415509259</v>
      </c>
      <c r="T1016" s="14">
        <f t="shared" si="46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5">
        <f t="shared" si="47"/>
        <v>40</v>
      </c>
      <c r="Q1017" t="s">
        <v>8319</v>
      </c>
      <c r="R1017" t="s">
        <v>8321</v>
      </c>
      <c r="S1017" s="16">
        <f t="shared" si="45"/>
        <v>42303.670081018521</v>
      </c>
      <c r="T1017" s="14">
        <f t="shared" si="46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5">
        <f t="shared" si="47"/>
        <v>74</v>
      </c>
      <c r="Q1018" t="s">
        <v>8319</v>
      </c>
      <c r="R1018" t="s">
        <v>8321</v>
      </c>
      <c r="S1018" s="16">
        <f t="shared" si="45"/>
        <v>42421.898796296293</v>
      </c>
      <c r="T1018" s="14">
        <f t="shared" si="46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5">
        <f t="shared" si="47"/>
        <v>161</v>
      </c>
      <c r="Q1019" t="s">
        <v>8319</v>
      </c>
      <c r="R1019" t="s">
        <v>8321</v>
      </c>
      <c r="S1019" s="16">
        <f t="shared" si="45"/>
        <v>42289.466840277775</v>
      </c>
      <c r="T1019" s="14">
        <f t="shared" si="46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5">
        <f t="shared" si="47"/>
        <v>88</v>
      </c>
      <c r="Q1020" t="s">
        <v>8319</v>
      </c>
      <c r="R1020" t="s">
        <v>8321</v>
      </c>
      <c r="S1020" s="16">
        <f t="shared" si="45"/>
        <v>42535.283946759257</v>
      </c>
      <c r="T1020" s="14">
        <f t="shared" si="46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5">
        <f t="shared" si="47"/>
        <v>53</v>
      </c>
      <c r="Q1021" t="s">
        <v>8319</v>
      </c>
      <c r="R1021" t="s">
        <v>8321</v>
      </c>
      <c r="S1021" s="16">
        <f t="shared" si="45"/>
        <v>42009.765613425923</v>
      </c>
      <c r="T1021" s="14">
        <f t="shared" si="46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5">
        <f t="shared" si="47"/>
        <v>106</v>
      </c>
      <c r="Q1022" t="s">
        <v>8325</v>
      </c>
      <c r="R1022" t="s">
        <v>8330</v>
      </c>
      <c r="S1022" s="16">
        <f t="shared" si="45"/>
        <v>42126.861215277771</v>
      </c>
      <c r="T1022" s="14">
        <f t="shared" si="46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5">
        <f t="shared" si="47"/>
        <v>22</v>
      </c>
      <c r="Q1023" t="s">
        <v>8325</v>
      </c>
      <c r="R1023" t="s">
        <v>8330</v>
      </c>
      <c r="S1023" s="16">
        <f t="shared" si="45"/>
        <v>42271.043645833335</v>
      </c>
      <c r="T1023" s="14">
        <f t="shared" si="46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5">
        <f t="shared" si="47"/>
        <v>31</v>
      </c>
      <c r="Q1024" t="s">
        <v>8325</v>
      </c>
      <c r="R1024" t="s">
        <v>8330</v>
      </c>
      <c r="S1024" s="16">
        <f t="shared" si="45"/>
        <v>42111.438391203701</v>
      </c>
      <c r="T1024" s="14">
        <f t="shared" si="46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5">
        <f t="shared" si="47"/>
        <v>36</v>
      </c>
      <c r="Q1025" t="s">
        <v>8325</v>
      </c>
      <c r="R1025" t="s">
        <v>8330</v>
      </c>
      <c r="S1025" s="16">
        <f t="shared" si="45"/>
        <v>42145.711354166669</v>
      </c>
      <c r="T1025" s="14">
        <f t="shared" si="46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5">
        <f t="shared" si="47"/>
        <v>388</v>
      </c>
      <c r="Q1026" t="s">
        <v>8325</v>
      </c>
      <c r="R1026" t="s">
        <v>8330</v>
      </c>
      <c r="S1026" s="16">
        <f t="shared" si="45"/>
        <v>42370.372256944444</v>
      </c>
      <c r="T1026" s="14">
        <f t="shared" si="46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5">
        <f t="shared" si="47"/>
        <v>71</v>
      </c>
      <c r="Q1027" t="s">
        <v>8325</v>
      </c>
      <c r="R1027" t="s">
        <v>8330</v>
      </c>
      <c r="S1027" s="16">
        <f t="shared" ref="S1027:S1090" si="48">(J1027/86400)+25569+(-5/24)</f>
        <v>42049.625428240739</v>
      </c>
      <c r="T1027" s="14">
        <f t="shared" ref="T1027:T1090" si="49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5">
        <f t="shared" ref="P1028:P1091" si="50">QUOTIENT(E1028,L1028)</f>
        <v>57</v>
      </c>
      <c r="Q1028" t="s">
        <v>8325</v>
      </c>
      <c r="R1028" t="s">
        <v>8330</v>
      </c>
      <c r="S1028" s="16">
        <f t="shared" si="48"/>
        <v>42426.199259259258</v>
      </c>
      <c r="T1028" s="14">
        <f t="shared" si="49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5">
        <f t="shared" si="50"/>
        <v>69</v>
      </c>
      <c r="Q1029" t="s">
        <v>8325</v>
      </c>
      <c r="R1029" t="s">
        <v>8330</v>
      </c>
      <c r="S1029" s="16">
        <f t="shared" si="48"/>
        <v>41904.825775462959</v>
      </c>
      <c r="T1029" s="14">
        <f t="shared" si="49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5">
        <f t="shared" si="50"/>
        <v>45</v>
      </c>
      <c r="Q1030" t="s">
        <v>8325</v>
      </c>
      <c r="R1030" t="s">
        <v>8330</v>
      </c>
      <c r="S1030" s="16">
        <f t="shared" si="48"/>
        <v>42755.419039351851</v>
      </c>
      <c r="T1030" s="14">
        <f t="shared" si="49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5">
        <f t="shared" si="50"/>
        <v>79</v>
      </c>
      <c r="Q1031" t="s">
        <v>8325</v>
      </c>
      <c r="R1031" t="s">
        <v>8330</v>
      </c>
      <c r="S1031" s="16">
        <f t="shared" si="48"/>
        <v>42044.503553240742</v>
      </c>
      <c r="T1031" s="14">
        <f t="shared" si="49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5">
        <f t="shared" si="50"/>
        <v>43</v>
      </c>
      <c r="Q1032" t="s">
        <v>8325</v>
      </c>
      <c r="R1032" t="s">
        <v>8330</v>
      </c>
      <c r="S1032" s="16">
        <f t="shared" si="48"/>
        <v>42611.274872685179</v>
      </c>
      <c r="T1032" s="14">
        <f t="shared" si="49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5">
        <f t="shared" si="50"/>
        <v>108</v>
      </c>
      <c r="Q1033" t="s">
        <v>8325</v>
      </c>
      <c r="R1033" t="s">
        <v>8330</v>
      </c>
      <c r="S1033" s="16">
        <f t="shared" si="48"/>
        <v>42324.555671296293</v>
      </c>
      <c r="T1033" s="14">
        <f t="shared" si="49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5">
        <f t="shared" si="50"/>
        <v>61</v>
      </c>
      <c r="Q1034" t="s">
        <v>8325</v>
      </c>
      <c r="R1034" t="s">
        <v>8330</v>
      </c>
      <c r="S1034" s="16">
        <f t="shared" si="48"/>
        <v>42514.458622685182</v>
      </c>
      <c r="T1034" s="14">
        <f t="shared" si="49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5">
        <f t="shared" si="50"/>
        <v>50</v>
      </c>
      <c r="Q1035" t="s">
        <v>8325</v>
      </c>
      <c r="R1035" t="s">
        <v>8330</v>
      </c>
      <c r="S1035" s="16">
        <f t="shared" si="48"/>
        <v>42688.52407407407</v>
      </c>
      <c r="T1035" s="14">
        <f t="shared" si="49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5">
        <f t="shared" si="50"/>
        <v>39</v>
      </c>
      <c r="Q1036" t="s">
        <v>8325</v>
      </c>
      <c r="R1036" t="s">
        <v>8330</v>
      </c>
      <c r="S1036" s="16">
        <f t="shared" si="48"/>
        <v>42554.958379629628</v>
      </c>
      <c r="T1036" s="14">
        <f t="shared" si="49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5">
        <f t="shared" si="50"/>
        <v>65</v>
      </c>
      <c r="Q1037" t="s">
        <v>8325</v>
      </c>
      <c r="R1037" t="s">
        <v>8330</v>
      </c>
      <c r="S1037" s="16">
        <f t="shared" si="48"/>
        <v>42016.43310185185</v>
      </c>
      <c r="T1037" s="14">
        <f t="shared" si="49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5">
        <f t="shared" si="50"/>
        <v>23</v>
      </c>
      <c r="Q1038" t="s">
        <v>8325</v>
      </c>
      <c r="R1038" t="s">
        <v>8330</v>
      </c>
      <c r="S1038" s="16">
        <f t="shared" si="48"/>
        <v>41249.240624999999</v>
      </c>
      <c r="T1038" s="14">
        <f t="shared" si="49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5">
        <f t="shared" si="50"/>
        <v>48</v>
      </c>
      <c r="Q1039" t="s">
        <v>8325</v>
      </c>
      <c r="R1039" t="s">
        <v>8330</v>
      </c>
      <c r="S1039" s="16">
        <f t="shared" si="48"/>
        <v>42119.61414351852</v>
      </c>
      <c r="T1039" s="14">
        <f t="shared" si="49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5">
        <f t="shared" si="50"/>
        <v>35</v>
      </c>
      <c r="Q1040" t="s">
        <v>8325</v>
      </c>
      <c r="R1040" t="s">
        <v>8330</v>
      </c>
      <c r="S1040" s="16">
        <f t="shared" si="48"/>
        <v>42418.023414351854</v>
      </c>
      <c r="T1040" s="14">
        <f t="shared" si="49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5">
        <f t="shared" si="50"/>
        <v>21</v>
      </c>
      <c r="Q1041" t="s">
        <v>8325</v>
      </c>
      <c r="R1041" t="s">
        <v>8330</v>
      </c>
      <c r="S1041" s="16">
        <f t="shared" si="48"/>
        <v>42691.900995370372</v>
      </c>
      <c r="T1041" s="14">
        <f t="shared" si="49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5">
        <f t="shared" si="50"/>
        <v>250</v>
      </c>
      <c r="Q1042" t="s">
        <v>8331</v>
      </c>
      <c r="R1042" t="s">
        <v>8332</v>
      </c>
      <c r="S1042" s="16">
        <f t="shared" si="48"/>
        <v>42579.500104166662</v>
      </c>
      <c r="T1042" s="14">
        <f t="shared" si="49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5" t="e">
        <f t="shared" si="50"/>
        <v>#DIV/0!</v>
      </c>
      <c r="Q1043" t="s">
        <v>8331</v>
      </c>
      <c r="R1043" t="s">
        <v>8332</v>
      </c>
      <c r="S1043" s="16">
        <f t="shared" si="48"/>
        <v>41830.851759259254</v>
      </c>
      <c r="T1043" s="14">
        <f t="shared" si="49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5">
        <f t="shared" si="50"/>
        <v>10</v>
      </c>
      <c r="Q1044" t="s">
        <v>8331</v>
      </c>
      <c r="R1044" t="s">
        <v>8332</v>
      </c>
      <c r="S1044" s="16">
        <f t="shared" si="48"/>
        <v>41851.487824074073</v>
      </c>
      <c r="T1044" s="14">
        <f t="shared" si="49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5">
        <f t="shared" si="50"/>
        <v>29</v>
      </c>
      <c r="Q1045" t="s">
        <v>8331</v>
      </c>
      <c r="R1045" t="s">
        <v>8332</v>
      </c>
      <c r="S1045" s="16">
        <f t="shared" si="48"/>
        <v>42114.044618055552</v>
      </c>
      <c r="T1045" s="14">
        <f t="shared" si="49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5">
        <f t="shared" si="50"/>
        <v>3</v>
      </c>
      <c r="Q1046" t="s">
        <v>8331</v>
      </c>
      <c r="R1046" t="s">
        <v>8332</v>
      </c>
      <c r="S1046" s="16">
        <f t="shared" si="48"/>
        <v>42011.717604166661</v>
      </c>
      <c r="T1046" s="14">
        <f t="shared" si="49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5">
        <f t="shared" si="50"/>
        <v>33</v>
      </c>
      <c r="Q1047" t="s">
        <v>8331</v>
      </c>
      <c r="R1047" t="s">
        <v>8332</v>
      </c>
      <c r="S1047" s="16">
        <f t="shared" si="48"/>
        <v>41844.666087962956</v>
      </c>
      <c r="T1047" s="14">
        <f t="shared" si="49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5" t="e">
        <f t="shared" si="50"/>
        <v>#DIV/0!</v>
      </c>
      <c r="Q1048" t="s">
        <v>8331</v>
      </c>
      <c r="R1048" t="s">
        <v>8332</v>
      </c>
      <c r="S1048" s="16">
        <f t="shared" si="48"/>
        <v>42319.643055555549</v>
      </c>
      <c r="T1048" s="14">
        <f t="shared" si="49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5">
        <f t="shared" si="50"/>
        <v>1</v>
      </c>
      <c r="Q1049" t="s">
        <v>8331</v>
      </c>
      <c r="R1049" t="s">
        <v>8332</v>
      </c>
      <c r="S1049" s="16">
        <f t="shared" si="48"/>
        <v>41918.610127314816</v>
      </c>
      <c r="T1049" s="14">
        <f t="shared" si="49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5">
        <f t="shared" si="50"/>
        <v>53</v>
      </c>
      <c r="Q1050" t="s">
        <v>8331</v>
      </c>
      <c r="R1050" t="s">
        <v>8332</v>
      </c>
      <c r="S1050" s="16">
        <f t="shared" si="48"/>
        <v>42597.844780092586</v>
      </c>
      <c r="T1050" s="14">
        <f t="shared" si="49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5" t="e">
        <f t="shared" si="50"/>
        <v>#DIV/0!</v>
      </c>
      <c r="Q1051" t="s">
        <v>8331</v>
      </c>
      <c r="R1051" t="s">
        <v>8332</v>
      </c>
      <c r="S1051" s="16">
        <f t="shared" si="48"/>
        <v>42382.222743055558</v>
      </c>
      <c r="T1051" s="14">
        <f t="shared" si="49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5" t="e">
        <f t="shared" si="50"/>
        <v>#DIV/0!</v>
      </c>
      <c r="Q1052" t="s">
        <v>8331</v>
      </c>
      <c r="R1052" t="s">
        <v>8332</v>
      </c>
      <c r="S1052" s="16">
        <f t="shared" si="48"/>
        <v>42231.588854166665</v>
      </c>
      <c r="T1052" s="14">
        <f t="shared" si="49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5" t="e">
        <f t="shared" si="50"/>
        <v>#DIV/0!</v>
      </c>
      <c r="Q1053" t="s">
        <v>8331</v>
      </c>
      <c r="R1053" t="s">
        <v>8332</v>
      </c>
      <c r="S1053" s="16">
        <f t="shared" si="48"/>
        <v>41849.805844907409</v>
      </c>
      <c r="T1053" s="14">
        <f t="shared" si="49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5" t="e">
        <f t="shared" si="50"/>
        <v>#DIV/0!</v>
      </c>
      <c r="Q1054" t="s">
        <v>8331</v>
      </c>
      <c r="R1054" t="s">
        <v>8332</v>
      </c>
      <c r="S1054" s="16">
        <f t="shared" si="48"/>
        <v>42483.589062499996</v>
      </c>
      <c r="T1054" s="14">
        <f t="shared" si="49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5">
        <f t="shared" si="50"/>
        <v>15</v>
      </c>
      <c r="Q1055" t="s">
        <v>8331</v>
      </c>
      <c r="R1055" t="s">
        <v>8332</v>
      </c>
      <c r="S1055" s="16">
        <f t="shared" si="48"/>
        <v>42774.964490740742</v>
      </c>
      <c r="T1055" s="14">
        <f t="shared" si="49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5" t="e">
        <f t="shared" si="50"/>
        <v>#DIV/0!</v>
      </c>
      <c r="Q1056" t="s">
        <v>8331</v>
      </c>
      <c r="R1056" t="s">
        <v>8332</v>
      </c>
      <c r="S1056" s="16">
        <f t="shared" si="48"/>
        <v>41831.643506944441</v>
      </c>
      <c r="T1056" s="14">
        <f t="shared" si="49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5" t="e">
        <f t="shared" si="50"/>
        <v>#DIV/0!</v>
      </c>
      <c r="Q1057" t="s">
        <v>8331</v>
      </c>
      <c r="R1057" t="s">
        <v>8332</v>
      </c>
      <c r="S1057" s="16">
        <f t="shared" si="48"/>
        <v>42406.784085648142</v>
      </c>
      <c r="T1057" s="14">
        <f t="shared" si="49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5" t="e">
        <f t="shared" si="50"/>
        <v>#DIV/0!</v>
      </c>
      <c r="Q1058" t="s">
        <v>8331</v>
      </c>
      <c r="R1058" t="s">
        <v>8332</v>
      </c>
      <c r="S1058" s="16">
        <f t="shared" si="48"/>
        <v>42058.511307870365</v>
      </c>
      <c r="T1058" s="14">
        <f t="shared" si="49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5" t="e">
        <f t="shared" si="50"/>
        <v>#DIV/0!</v>
      </c>
      <c r="Q1059" t="s">
        <v>8331</v>
      </c>
      <c r="R1059" t="s">
        <v>8332</v>
      </c>
      <c r="S1059" s="16">
        <f t="shared" si="48"/>
        <v>42678.662997685184</v>
      </c>
      <c r="T1059" s="14">
        <f t="shared" si="49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5" t="e">
        <f t="shared" si="50"/>
        <v>#DIV/0!</v>
      </c>
      <c r="Q1060" t="s">
        <v>8331</v>
      </c>
      <c r="R1060" t="s">
        <v>8332</v>
      </c>
      <c r="S1060" s="16">
        <f t="shared" si="48"/>
        <v>42047.692627314813</v>
      </c>
      <c r="T1060" s="14">
        <f t="shared" si="49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5" t="e">
        <f t="shared" si="50"/>
        <v>#DIV/0!</v>
      </c>
      <c r="Q1061" t="s">
        <v>8331</v>
      </c>
      <c r="R1061" t="s">
        <v>8332</v>
      </c>
      <c r="S1061" s="16">
        <f t="shared" si="48"/>
        <v>42046.581666666665</v>
      </c>
      <c r="T1061" s="14">
        <f t="shared" si="49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5">
        <f t="shared" si="50"/>
        <v>50</v>
      </c>
      <c r="Q1062" t="s">
        <v>8331</v>
      </c>
      <c r="R1062" t="s">
        <v>8332</v>
      </c>
      <c r="S1062" s="16">
        <f t="shared" si="48"/>
        <v>42079.704780092587</v>
      </c>
      <c r="T1062" s="14">
        <f t="shared" si="49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5" t="e">
        <f t="shared" si="50"/>
        <v>#DIV/0!</v>
      </c>
      <c r="Q1063" t="s">
        <v>8331</v>
      </c>
      <c r="R1063" t="s">
        <v>8332</v>
      </c>
      <c r="S1063" s="16">
        <f t="shared" si="48"/>
        <v>42432.068379629629</v>
      </c>
      <c r="T1063" s="14">
        <f t="shared" si="49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5">
        <f t="shared" si="50"/>
        <v>47</v>
      </c>
      <c r="Q1064" t="s">
        <v>8331</v>
      </c>
      <c r="R1064" t="s">
        <v>8332</v>
      </c>
      <c r="S1064" s="16">
        <f t="shared" si="48"/>
        <v>42556.598854166667</v>
      </c>
      <c r="T1064" s="14">
        <f t="shared" si="49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5" t="e">
        <f t="shared" si="50"/>
        <v>#DIV/0!</v>
      </c>
      <c r="Q1065" t="s">
        <v>8331</v>
      </c>
      <c r="R1065" t="s">
        <v>8332</v>
      </c>
      <c r="S1065" s="16">
        <f t="shared" si="48"/>
        <v>42582.822476851848</v>
      </c>
      <c r="T1065" s="14">
        <f t="shared" si="49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5">
        <f t="shared" si="50"/>
        <v>65</v>
      </c>
      <c r="Q1066" t="s">
        <v>8333</v>
      </c>
      <c r="R1066" t="s">
        <v>8334</v>
      </c>
      <c r="S1066" s="16">
        <f t="shared" si="48"/>
        <v>41417.019710648143</v>
      </c>
      <c r="T1066" s="14">
        <f t="shared" si="49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5">
        <f t="shared" si="50"/>
        <v>16</v>
      </c>
      <c r="Q1067" t="s">
        <v>8333</v>
      </c>
      <c r="R1067" t="s">
        <v>8334</v>
      </c>
      <c r="S1067" s="16">
        <f t="shared" si="48"/>
        <v>41661.172708333332</v>
      </c>
      <c r="T1067" s="14">
        <f t="shared" si="49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5">
        <f t="shared" si="50"/>
        <v>34</v>
      </c>
      <c r="Q1068" t="s">
        <v>8333</v>
      </c>
      <c r="R1068" t="s">
        <v>8334</v>
      </c>
      <c r="S1068" s="16">
        <f t="shared" si="48"/>
        <v>41445.754421296289</v>
      </c>
      <c r="T1068" s="14">
        <f t="shared" si="49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5">
        <f t="shared" si="50"/>
        <v>13</v>
      </c>
      <c r="Q1069" t="s">
        <v>8333</v>
      </c>
      <c r="R1069" t="s">
        <v>8334</v>
      </c>
      <c r="S1069" s="16">
        <f t="shared" si="48"/>
        <v>41599.647349537037</v>
      </c>
      <c r="T1069" s="14">
        <f t="shared" si="49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5">
        <f t="shared" si="50"/>
        <v>11</v>
      </c>
      <c r="Q1070" t="s">
        <v>8333</v>
      </c>
      <c r="R1070" t="s">
        <v>8334</v>
      </c>
      <c r="S1070" s="16">
        <f t="shared" si="48"/>
        <v>42440.162777777776</v>
      </c>
      <c r="T1070" s="14">
        <f t="shared" si="49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5">
        <f t="shared" si="50"/>
        <v>40</v>
      </c>
      <c r="Q1071" t="s">
        <v>8333</v>
      </c>
      <c r="R1071" t="s">
        <v>8334</v>
      </c>
      <c r="S1071" s="16">
        <f t="shared" si="48"/>
        <v>41572.021516203698</v>
      </c>
      <c r="T1071" s="14">
        <f t="shared" si="49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5">
        <f t="shared" si="50"/>
        <v>35</v>
      </c>
      <c r="Q1072" t="s">
        <v>8333</v>
      </c>
      <c r="R1072" t="s">
        <v>8334</v>
      </c>
      <c r="S1072" s="16">
        <f t="shared" si="48"/>
        <v>41162.803495370368</v>
      </c>
      <c r="T1072" s="14">
        <f t="shared" si="49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5" t="e">
        <f t="shared" si="50"/>
        <v>#DIV/0!</v>
      </c>
      <c r="Q1073" t="s">
        <v>8333</v>
      </c>
      <c r="R1073" t="s">
        <v>8334</v>
      </c>
      <c r="S1073" s="16">
        <f t="shared" si="48"/>
        <v>42295.545057870368</v>
      </c>
      <c r="T1073" s="14">
        <f t="shared" si="49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5">
        <f t="shared" si="50"/>
        <v>12</v>
      </c>
      <c r="Q1074" t="s">
        <v>8333</v>
      </c>
      <c r="R1074" t="s">
        <v>8334</v>
      </c>
      <c r="S1074" s="16">
        <f t="shared" si="48"/>
        <v>41645.623807870368</v>
      </c>
      <c r="T1074" s="14">
        <f t="shared" si="49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5">
        <f t="shared" si="50"/>
        <v>10</v>
      </c>
      <c r="Q1075" t="s">
        <v>8333</v>
      </c>
      <c r="R1075" t="s">
        <v>8334</v>
      </c>
      <c r="S1075" s="16">
        <f t="shared" si="48"/>
        <v>40802.756261574068</v>
      </c>
      <c r="T1075" s="14">
        <f t="shared" si="49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5">
        <f t="shared" si="50"/>
        <v>113</v>
      </c>
      <c r="Q1076" t="s">
        <v>8333</v>
      </c>
      <c r="R1076" t="s">
        <v>8334</v>
      </c>
      <c r="S1076" s="16">
        <f t="shared" si="48"/>
        <v>41612.964641203704</v>
      </c>
      <c r="T1076" s="14">
        <f t="shared" si="49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5">
        <f t="shared" si="50"/>
        <v>15</v>
      </c>
      <c r="Q1077" t="s">
        <v>8333</v>
      </c>
      <c r="R1077" t="s">
        <v>8334</v>
      </c>
      <c r="S1077" s="16">
        <f t="shared" si="48"/>
        <v>41005.695787037032</v>
      </c>
      <c r="T1077" s="14">
        <f t="shared" si="49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5">
        <f t="shared" si="50"/>
        <v>48</v>
      </c>
      <c r="Q1078" t="s">
        <v>8333</v>
      </c>
      <c r="R1078" t="s">
        <v>8334</v>
      </c>
      <c r="S1078" s="16">
        <f t="shared" si="48"/>
        <v>41838.169560185182</v>
      </c>
      <c r="T1078" s="14">
        <f t="shared" si="49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5">
        <f t="shared" si="50"/>
        <v>43</v>
      </c>
      <c r="Q1079" t="s">
        <v>8333</v>
      </c>
      <c r="R1079" t="s">
        <v>8334</v>
      </c>
      <c r="S1079" s="16">
        <f t="shared" si="48"/>
        <v>42352.958460648144</v>
      </c>
      <c r="T1079" s="14">
        <f t="shared" si="49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5">
        <f t="shared" si="50"/>
        <v>9</v>
      </c>
      <c r="Q1080" t="s">
        <v>8333</v>
      </c>
      <c r="R1080" t="s">
        <v>8334</v>
      </c>
      <c r="S1080" s="16">
        <f t="shared" si="48"/>
        <v>40700.987511574072</v>
      </c>
      <c r="T1080" s="14">
        <f t="shared" si="49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5">
        <f t="shared" si="50"/>
        <v>37</v>
      </c>
      <c r="Q1081" t="s">
        <v>8333</v>
      </c>
      <c r="R1081" t="s">
        <v>8334</v>
      </c>
      <c r="S1081" s="16">
        <f t="shared" si="48"/>
        <v>42479.358055555553</v>
      </c>
      <c r="T1081" s="14">
        <f t="shared" si="49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5">
        <f t="shared" si="50"/>
        <v>18</v>
      </c>
      <c r="Q1082" t="s">
        <v>8333</v>
      </c>
      <c r="R1082" t="s">
        <v>8334</v>
      </c>
      <c r="S1082" s="16">
        <f t="shared" si="48"/>
        <v>41739.929780092592</v>
      </c>
      <c r="T1082" s="14">
        <f t="shared" si="49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5">
        <f t="shared" si="50"/>
        <v>3</v>
      </c>
      <c r="Q1083" t="s">
        <v>8333</v>
      </c>
      <c r="R1083" t="s">
        <v>8334</v>
      </c>
      <c r="S1083" s="16">
        <f t="shared" si="48"/>
        <v>42002.718657407408</v>
      </c>
      <c r="T1083" s="14">
        <f t="shared" si="49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5">
        <f t="shared" si="50"/>
        <v>18</v>
      </c>
      <c r="Q1084" t="s">
        <v>8333</v>
      </c>
      <c r="R1084" t="s">
        <v>8334</v>
      </c>
      <c r="S1084" s="16">
        <f t="shared" si="48"/>
        <v>41101.697777777772</v>
      </c>
      <c r="T1084" s="14">
        <f t="shared" si="49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5">
        <f t="shared" si="50"/>
        <v>410</v>
      </c>
      <c r="Q1085" t="s">
        <v>8333</v>
      </c>
      <c r="R1085" t="s">
        <v>8334</v>
      </c>
      <c r="S1085" s="16">
        <f t="shared" si="48"/>
        <v>41793.451192129629</v>
      </c>
      <c r="T1085" s="14">
        <f t="shared" si="49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5" t="e">
        <f t="shared" si="50"/>
        <v>#DIV/0!</v>
      </c>
      <c r="Q1086" t="s">
        <v>8333</v>
      </c>
      <c r="R1086" t="s">
        <v>8334</v>
      </c>
      <c r="S1086" s="16">
        <f t="shared" si="48"/>
        <v>41829.703749999993</v>
      </c>
      <c r="T1086" s="14">
        <f t="shared" si="49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5">
        <f t="shared" si="50"/>
        <v>114</v>
      </c>
      <c r="Q1087" t="s">
        <v>8333</v>
      </c>
      <c r="R1087" t="s">
        <v>8334</v>
      </c>
      <c r="S1087" s="16">
        <f t="shared" si="48"/>
        <v>42413.462673611109</v>
      </c>
      <c r="T1087" s="14">
        <f t="shared" si="49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5">
        <f t="shared" si="50"/>
        <v>7</v>
      </c>
      <c r="Q1088" t="s">
        <v>8333</v>
      </c>
      <c r="R1088" t="s">
        <v>8334</v>
      </c>
      <c r="S1088" s="16">
        <f t="shared" si="48"/>
        <v>41845.658460648148</v>
      </c>
      <c r="T1088" s="14">
        <f t="shared" si="49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5" t="e">
        <f t="shared" si="50"/>
        <v>#DIV/0!</v>
      </c>
      <c r="Q1089" t="s">
        <v>8333</v>
      </c>
      <c r="R1089" t="s">
        <v>8334</v>
      </c>
      <c r="S1089" s="16">
        <f t="shared" si="48"/>
        <v>41775.505636574067</v>
      </c>
      <c r="T1089" s="14">
        <f t="shared" si="49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5">
        <f t="shared" si="50"/>
        <v>43</v>
      </c>
      <c r="Q1090" t="s">
        <v>8333</v>
      </c>
      <c r="R1090" t="s">
        <v>8334</v>
      </c>
      <c r="S1090" s="16">
        <f t="shared" si="48"/>
        <v>41723.591053240736</v>
      </c>
      <c r="T1090" s="14">
        <f t="shared" si="49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5">
        <f t="shared" si="50"/>
        <v>23</v>
      </c>
      <c r="Q1091" t="s">
        <v>8333</v>
      </c>
      <c r="R1091" t="s">
        <v>8334</v>
      </c>
      <c r="S1091" s="16">
        <f t="shared" ref="S1091:S1154" si="51">(J1091/86400)+25569+(-5/24)</f>
        <v>42150.981192129628</v>
      </c>
      <c r="T1091" s="14">
        <f t="shared" ref="T1091:T1154" si="52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5">
        <f t="shared" ref="P1092:P1155" si="53">QUOTIENT(E1092,L1092)</f>
        <v>5</v>
      </c>
      <c r="Q1092" t="s">
        <v>8333</v>
      </c>
      <c r="R1092" t="s">
        <v>8334</v>
      </c>
      <c r="S1092" s="16">
        <f t="shared" si="51"/>
        <v>42122.977465277778</v>
      </c>
      <c r="T1092" s="14">
        <f t="shared" si="52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5">
        <f t="shared" si="53"/>
        <v>12</v>
      </c>
      <c r="Q1093" t="s">
        <v>8333</v>
      </c>
      <c r="R1093" t="s">
        <v>8334</v>
      </c>
      <c r="S1093" s="16">
        <f t="shared" si="51"/>
        <v>42440.611944444441</v>
      </c>
      <c r="T1093" s="14">
        <f t="shared" si="52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5">
        <f t="shared" si="53"/>
        <v>3</v>
      </c>
      <c r="Q1094" t="s">
        <v>8333</v>
      </c>
      <c r="R1094" t="s">
        <v>8334</v>
      </c>
      <c r="S1094" s="16">
        <f t="shared" si="51"/>
        <v>41249.817569444444</v>
      </c>
      <c r="T1094" s="14">
        <f t="shared" si="52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5">
        <f t="shared" si="53"/>
        <v>10</v>
      </c>
      <c r="Q1095" t="s">
        <v>8333</v>
      </c>
      <c r="R1095" t="s">
        <v>8334</v>
      </c>
      <c r="S1095" s="16">
        <f t="shared" si="51"/>
        <v>42396.765474537031</v>
      </c>
      <c r="T1095" s="14">
        <f t="shared" si="52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5">
        <f t="shared" si="53"/>
        <v>122</v>
      </c>
      <c r="Q1096" t="s">
        <v>8333</v>
      </c>
      <c r="R1096" t="s">
        <v>8334</v>
      </c>
      <c r="S1096" s="16">
        <f t="shared" si="51"/>
        <v>40795.505011574074</v>
      </c>
      <c r="T1096" s="14">
        <f t="shared" si="52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5">
        <f t="shared" si="53"/>
        <v>267</v>
      </c>
      <c r="Q1097" t="s">
        <v>8333</v>
      </c>
      <c r="R1097" t="s">
        <v>8334</v>
      </c>
      <c r="S1097" s="16">
        <f t="shared" si="51"/>
        <v>41486.328935185185</v>
      </c>
      <c r="T1097" s="14">
        <f t="shared" si="52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5">
        <f t="shared" si="53"/>
        <v>74</v>
      </c>
      <c r="Q1098" t="s">
        <v>8333</v>
      </c>
      <c r="R1098" t="s">
        <v>8334</v>
      </c>
      <c r="S1098" s="16">
        <f t="shared" si="51"/>
        <v>41885.309652777774</v>
      </c>
      <c r="T1098" s="14">
        <f t="shared" si="52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5">
        <f t="shared" si="53"/>
        <v>6</v>
      </c>
      <c r="Q1099" t="s">
        <v>8333</v>
      </c>
      <c r="R1099" t="s">
        <v>8334</v>
      </c>
      <c r="S1099" s="16">
        <f t="shared" si="51"/>
        <v>41660.584224537037</v>
      </c>
      <c r="T1099" s="14">
        <f t="shared" si="52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5">
        <f t="shared" si="53"/>
        <v>81</v>
      </c>
      <c r="Q1100" t="s">
        <v>8333</v>
      </c>
      <c r="R1100" t="s">
        <v>8334</v>
      </c>
      <c r="S1100" s="16">
        <f t="shared" si="51"/>
        <v>41712.554340277777</v>
      </c>
      <c r="T1100" s="14">
        <f t="shared" si="52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5">
        <f t="shared" si="53"/>
        <v>25</v>
      </c>
      <c r="Q1101" t="s">
        <v>8333</v>
      </c>
      <c r="R1101" t="s">
        <v>8334</v>
      </c>
      <c r="S1101" s="16">
        <f t="shared" si="51"/>
        <v>42107.628101851849</v>
      </c>
      <c r="T1101" s="14">
        <f t="shared" si="52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5">
        <f t="shared" si="53"/>
        <v>10</v>
      </c>
      <c r="Q1102" t="s">
        <v>8333</v>
      </c>
      <c r="R1102" t="s">
        <v>8334</v>
      </c>
      <c r="S1102" s="16">
        <f t="shared" si="51"/>
        <v>42383.902442129627</v>
      </c>
      <c r="T1102" s="14">
        <f t="shared" si="52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5">
        <f t="shared" si="53"/>
        <v>6</v>
      </c>
      <c r="Q1103" t="s">
        <v>8333</v>
      </c>
      <c r="R1103" t="s">
        <v>8334</v>
      </c>
      <c r="S1103" s="16">
        <f t="shared" si="51"/>
        <v>42538.564097222225</v>
      </c>
      <c r="T1103" s="14">
        <f t="shared" si="52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5">
        <f t="shared" si="53"/>
        <v>17</v>
      </c>
      <c r="Q1104" t="s">
        <v>8333</v>
      </c>
      <c r="R1104" t="s">
        <v>8334</v>
      </c>
      <c r="S1104" s="16">
        <f t="shared" si="51"/>
        <v>41576.837094907409</v>
      </c>
      <c r="T1104" s="14">
        <f t="shared" si="52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5">
        <f t="shared" si="53"/>
        <v>16</v>
      </c>
      <c r="Q1105" t="s">
        <v>8333</v>
      </c>
      <c r="R1105" t="s">
        <v>8334</v>
      </c>
      <c r="S1105" s="16">
        <f t="shared" si="51"/>
        <v>42479.013773148145</v>
      </c>
      <c r="T1105" s="14">
        <f t="shared" si="52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5">
        <f t="shared" si="53"/>
        <v>80</v>
      </c>
      <c r="Q1106" t="s">
        <v>8333</v>
      </c>
      <c r="R1106" t="s">
        <v>8334</v>
      </c>
      <c r="S1106" s="16">
        <f t="shared" si="51"/>
        <v>41771.201631944445</v>
      </c>
      <c r="T1106" s="14">
        <f t="shared" si="52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5">
        <f t="shared" si="53"/>
        <v>71</v>
      </c>
      <c r="Q1107" t="s">
        <v>8333</v>
      </c>
      <c r="R1107" t="s">
        <v>8334</v>
      </c>
      <c r="S1107" s="16">
        <f t="shared" si="51"/>
        <v>41691.927395833329</v>
      </c>
      <c r="T1107" s="14">
        <f t="shared" si="52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5">
        <f t="shared" si="53"/>
        <v>23</v>
      </c>
      <c r="Q1108" t="s">
        <v>8333</v>
      </c>
      <c r="R1108" t="s">
        <v>8334</v>
      </c>
      <c r="S1108" s="16">
        <f t="shared" si="51"/>
        <v>40973.532118055555</v>
      </c>
      <c r="T1108" s="14">
        <f t="shared" si="52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5" t="e">
        <f t="shared" si="53"/>
        <v>#DIV/0!</v>
      </c>
      <c r="Q1109" t="s">
        <v>8333</v>
      </c>
      <c r="R1109" t="s">
        <v>8334</v>
      </c>
      <c r="S1109" s="16">
        <f t="shared" si="51"/>
        <v>41813.653055555551</v>
      </c>
      <c r="T1109" s="14">
        <f t="shared" si="52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5">
        <f t="shared" si="53"/>
        <v>34</v>
      </c>
      <c r="Q1110" t="s">
        <v>8333</v>
      </c>
      <c r="R1110" t="s">
        <v>8334</v>
      </c>
      <c r="S1110" s="16">
        <f t="shared" si="51"/>
        <v>40952.42864583333</v>
      </c>
      <c r="T1110" s="14">
        <f t="shared" si="52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5">
        <f t="shared" si="53"/>
        <v>15</v>
      </c>
      <c r="Q1111" t="s">
        <v>8333</v>
      </c>
      <c r="R1111" t="s">
        <v>8334</v>
      </c>
      <c r="S1111" s="16">
        <f t="shared" si="51"/>
        <v>42662.543865740743</v>
      </c>
      <c r="T1111" s="14">
        <f t="shared" si="52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5">
        <f t="shared" si="53"/>
        <v>23</v>
      </c>
      <c r="Q1112" t="s">
        <v>8333</v>
      </c>
      <c r="R1112" t="s">
        <v>8334</v>
      </c>
      <c r="S1112" s="16">
        <f t="shared" si="51"/>
        <v>41220.72479166666</v>
      </c>
      <c r="T1112" s="14">
        <f t="shared" si="52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5">
        <f t="shared" si="53"/>
        <v>1</v>
      </c>
      <c r="Q1113" t="s">
        <v>8333</v>
      </c>
      <c r="R1113" t="s">
        <v>8334</v>
      </c>
      <c r="S1113" s="16">
        <f t="shared" si="51"/>
        <v>42346.995254629626</v>
      </c>
      <c r="T1113" s="14">
        <f t="shared" si="52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5">
        <f t="shared" si="53"/>
        <v>100</v>
      </c>
      <c r="Q1114" t="s">
        <v>8333</v>
      </c>
      <c r="R1114" t="s">
        <v>8334</v>
      </c>
      <c r="S1114" s="16">
        <f t="shared" si="51"/>
        <v>41963.551053240742</v>
      </c>
      <c r="T1114" s="14">
        <f t="shared" si="52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5">
        <f t="shared" si="53"/>
        <v>5</v>
      </c>
      <c r="Q1115" t="s">
        <v>8333</v>
      </c>
      <c r="R1115" t="s">
        <v>8334</v>
      </c>
      <c r="S1115" s="16">
        <f t="shared" si="51"/>
        <v>41835.768749999996</v>
      </c>
      <c r="T1115" s="14">
        <f t="shared" si="52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5">
        <f t="shared" si="53"/>
        <v>3</v>
      </c>
      <c r="Q1116" t="s">
        <v>8333</v>
      </c>
      <c r="R1116" t="s">
        <v>8334</v>
      </c>
      <c r="S1116" s="16">
        <f t="shared" si="51"/>
        <v>41526.13758101852</v>
      </c>
      <c r="T1116" s="14">
        <f t="shared" si="52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5">
        <f t="shared" si="53"/>
        <v>13</v>
      </c>
      <c r="Q1117" t="s">
        <v>8333</v>
      </c>
      <c r="R1117" t="s">
        <v>8334</v>
      </c>
      <c r="S1117" s="16">
        <f t="shared" si="51"/>
        <v>42429.487210648142</v>
      </c>
      <c r="T1117" s="14">
        <f t="shared" si="52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5">
        <f t="shared" si="53"/>
        <v>17</v>
      </c>
      <c r="Q1118" t="s">
        <v>8333</v>
      </c>
      <c r="R1118" t="s">
        <v>8334</v>
      </c>
      <c r="S1118" s="16">
        <f t="shared" si="51"/>
        <v>41009.638981481483</v>
      </c>
      <c r="T1118" s="14">
        <f t="shared" si="52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5">
        <f t="shared" si="53"/>
        <v>10</v>
      </c>
      <c r="Q1119" t="s">
        <v>8333</v>
      </c>
      <c r="R1119" t="s">
        <v>8334</v>
      </c>
      <c r="S1119" s="16">
        <f t="shared" si="51"/>
        <v>42333.390196759261</v>
      </c>
      <c r="T1119" s="14">
        <f t="shared" si="52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5">
        <f t="shared" si="53"/>
        <v>36</v>
      </c>
      <c r="Q1120" t="s">
        <v>8333</v>
      </c>
      <c r="R1120" t="s">
        <v>8334</v>
      </c>
      <c r="S1120" s="16">
        <f t="shared" si="51"/>
        <v>41703.958090277774</v>
      </c>
      <c r="T1120" s="14">
        <f t="shared" si="52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5">
        <f t="shared" si="53"/>
        <v>5</v>
      </c>
      <c r="Q1121" t="s">
        <v>8333</v>
      </c>
      <c r="R1121" t="s">
        <v>8334</v>
      </c>
      <c r="S1121" s="16">
        <f t="shared" si="51"/>
        <v>41722.584074074075</v>
      </c>
      <c r="T1121" s="14">
        <f t="shared" si="52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5" t="e">
        <f t="shared" si="53"/>
        <v>#DIV/0!</v>
      </c>
      <c r="Q1122" t="s">
        <v>8333</v>
      </c>
      <c r="R1122" t="s">
        <v>8334</v>
      </c>
      <c r="S1122" s="16">
        <f t="shared" si="51"/>
        <v>40799.664351851847</v>
      </c>
      <c r="T1122" s="14">
        <f t="shared" si="52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5">
        <f t="shared" si="53"/>
        <v>5</v>
      </c>
      <c r="Q1123" t="s">
        <v>8333</v>
      </c>
      <c r="R1123" t="s">
        <v>8334</v>
      </c>
      <c r="S1123" s="16">
        <f t="shared" si="51"/>
        <v>42412.72587962963</v>
      </c>
      <c r="T1123" s="14">
        <f t="shared" si="52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5" t="e">
        <f t="shared" si="53"/>
        <v>#DIV/0!</v>
      </c>
      <c r="Q1124" t="s">
        <v>8333</v>
      </c>
      <c r="R1124" t="s">
        <v>8334</v>
      </c>
      <c r="S1124" s="16">
        <f t="shared" si="51"/>
        <v>41410.495659722219</v>
      </c>
      <c r="T1124" s="14">
        <f t="shared" si="52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5">
        <f t="shared" si="53"/>
        <v>3</v>
      </c>
      <c r="Q1125" t="s">
        <v>8333</v>
      </c>
      <c r="R1125" t="s">
        <v>8334</v>
      </c>
      <c r="S1125" s="16">
        <f t="shared" si="51"/>
        <v>41718.315370370365</v>
      </c>
      <c r="T1125" s="14">
        <f t="shared" si="52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5">
        <f t="shared" si="53"/>
        <v>60</v>
      </c>
      <c r="Q1126" t="s">
        <v>8333</v>
      </c>
      <c r="R1126" t="s">
        <v>8335</v>
      </c>
      <c r="S1126" s="16">
        <f t="shared" si="51"/>
        <v>42094.458923611113</v>
      </c>
      <c r="T1126" s="14">
        <f t="shared" si="52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5" t="e">
        <f t="shared" si="53"/>
        <v>#DIV/0!</v>
      </c>
      <c r="Q1127" t="s">
        <v>8333</v>
      </c>
      <c r="R1127" t="s">
        <v>8335</v>
      </c>
      <c r="S1127" s="16">
        <f t="shared" si="51"/>
        <v>42212.415856481479</v>
      </c>
      <c r="T1127" s="14">
        <f t="shared" si="52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5">
        <f t="shared" si="53"/>
        <v>5</v>
      </c>
      <c r="Q1128" t="s">
        <v>8333</v>
      </c>
      <c r="R1128" t="s">
        <v>8335</v>
      </c>
      <c r="S1128" s="16">
        <f t="shared" si="51"/>
        <v>42535.119143518517</v>
      </c>
      <c r="T1128" s="14">
        <f t="shared" si="52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5">
        <f t="shared" si="53"/>
        <v>25</v>
      </c>
      <c r="Q1129" t="s">
        <v>8333</v>
      </c>
      <c r="R1129" t="s">
        <v>8335</v>
      </c>
      <c r="S1129" s="16">
        <f t="shared" si="51"/>
        <v>41926.645833333328</v>
      </c>
      <c r="T1129" s="14">
        <f t="shared" si="52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5">
        <f t="shared" si="53"/>
        <v>1</v>
      </c>
      <c r="Q1130" t="s">
        <v>8333</v>
      </c>
      <c r="R1130" t="s">
        <v>8335</v>
      </c>
      <c r="S1130" s="16">
        <f t="shared" si="51"/>
        <v>41828.441168981481</v>
      </c>
      <c r="T1130" s="14">
        <f t="shared" si="52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5">
        <f t="shared" si="53"/>
        <v>10</v>
      </c>
      <c r="Q1131" t="s">
        <v>8333</v>
      </c>
      <c r="R1131" t="s">
        <v>8335</v>
      </c>
      <c r="S1131" s="16">
        <f t="shared" si="51"/>
        <v>42496.056631944441</v>
      </c>
      <c r="T1131" s="14">
        <f t="shared" si="52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5">
        <f t="shared" si="53"/>
        <v>3</v>
      </c>
      <c r="Q1132" t="s">
        <v>8333</v>
      </c>
      <c r="R1132" t="s">
        <v>8335</v>
      </c>
      <c r="S1132" s="16">
        <f t="shared" si="51"/>
        <v>41908.788194444445</v>
      </c>
      <c r="T1132" s="14">
        <f t="shared" si="52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5" t="e">
        <f t="shared" si="53"/>
        <v>#DIV/0!</v>
      </c>
      <c r="Q1133" t="s">
        <v>8333</v>
      </c>
      <c r="R1133" t="s">
        <v>8335</v>
      </c>
      <c r="S1133" s="16">
        <f t="shared" si="51"/>
        <v>42332.699861111112</v>
      </c>
      <c r="T1133" s="14">
        <f t="shared" si="52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5">
        <f t="shared" si="53"/>
        <v>110</v>
      </c>
      <c r="Q1134" t="s">
        <v>8333</v>
      </c>
      <c r="R1134" t="s">
        <v>8335</v>
      </c>
      <c r="S1134" s="16">
        <f t="shared" si="51"/>
        <v>42705.907071759262</v>
      </c>
      <c r="T1134" s="14">
        <f t="shared" si="52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5">
        <f t="shared" si="53"/>
        <v>20</v>
      </c>
      <c r="Q1135" t="s">
        <v>8333</v>
      </c>
      <c r="R1135" t="s">
        <v>8335</v>
      </c>
      <c r="S1135" s="16">
        <f t="shared" si="51"/>
        <v>41821.198854166665</v>
      </c>
      <c r="T1135" s="14">
        <f t="shared" si="52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5">
        <f t="shared" si="53"/>
        <v>1</v>
      </c>
      <c r="Q1136" t="s">
        <v>8333</v>
      </c>
      <c r="R1136" t="s">
        <v>8335</v>
      </c>
      <c r="S1136" s="16">
        <f t="shared" si="51"/>
        <v>41958.07671296296</v>
      </c>
      <c r="T1136" s="14">
        <f t="shared" si="52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5">
        <f t="shared" si="53"/>
        <v>50</v>
      </c>
      <c r="Q1137" t="s">
        <v>8333</v>
      </c>
      <c r="R1137" t="s">
        <v>8335</v>
      </c>
      <c r="S1137" s="16">
        <f t="shared" si="51"/>
        <v>42558.781180555554</v>
      </c>
      <c r="T1137" s="14">
        <f t="shared" si="52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5">
        <f t="shared" si="53"/>
        <v>45</v>
      </c>
      <c r="Q1138" t="s">
        <v>8333</v>
      </c>
      <c r="R1138" t="s">
        <v>8335</v>
      </c>
      <c r="S1138" s="16">
        <f t="shared" si="51"/>
        <v>42327.46329861111</v>
      </c>
      <c r="T1138" s="14">
        <f t="shared" si="52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5">
        <f t="shared" si="53"/>
        <v>253</v>
      </c>
      <c r="Q1139" t="s">
        <v>8333</v>
      </c>
      <c r="R1139" t="s">
        <v>8335</v>
      </c>
      <c r="S1139" s="16">
        <f t="shared" si="51"/>
        <v>42453.611354166664</v>
      </c>
      <c r="T1139" s="14">
        <f t="shared" si="52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5">
        <f t="shared" si="53"/>
        <v>31</v>
      </c>
      <c r="Q1140" t="s">
        <v>8333</v>
      </c>
      <c r="R1140" t="s">
        <v>8335</v>
      </c>
      <c r="S1140" s="16">
        <f t="shared" si="51"/>
        <v>42736.698275462964</v>
      </c>
      <c r="T1140" s="14">
        <f t="shared" si="52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5">
        <f t="shared" si="53"/>
        <v>5</v>
      </c>
      <c r="Q1141" t="s">
        <v>8333</v>
      </c>
      <c r="R1141" t="s">
        <v>8335</v>
      </c>
      <c r="S1141" s="16">
        <f t="shared" si="51"/>
        <v>41975.139189814814</v>
      </c>
      <c r="T1141" s="14">
        <f t="shared" si="52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5" t="e">
        <f t="shared" si="53"/>
        <v>#DIV/0!</v>
      </c>
      <c r="Q1142" t="s">
        <v>8333</v>
      </c>
      <c r="R1142" t="s">
        <v>8335</v>
      </c>
      <c r="S1142" s="16">
        <f t="shared" si="51"/>
        <v>42192.253715277773</v>
      </c>
      <c r="T1142" s="14">
        <f t="shared" si="52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5" t="e">
        <f t="shared" si="53"/>
        <v>#DIV/0!</v>
      </c>
      <c r="Q1143" t="s">
        <v>8333</v>
      </c>
      <c r="R1143" t="s">
        <v>8335</v>
      </c>
      <c r="S1143" s="16">
        <f t="shared" si="51"/>
        <v>42164.491319444445</v>
      </c>
      <c r="T1143" s="14">
        <f t="shared" si="52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5" t="e">
        <f t="shared" si="53"/>
        <v>#DIV/0!</v>
      </c>
      <c r="Q1144" t="s">
        <v>8333</v>
      </c>
      <c r="R1144" t="s">
        <v>8335</v>
      </c>
      <c r="S1144" s="16">
        <f t="shared" si="51"/>
        <v>42021.797766203701</v>
      </c>
      <c r="T1144" s="14">
        <f t="shared" si="52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5">
        <f t="shared" si="53"/>
        <v>23</v>
      </c>
      <c r="Q1145" t="s">
        <v>8333</v>
      </c>
      <c r="R1145" t="s">
        <v>8335</v>
      </c>
      <c r="S1145" s="16">
        <f t="shared" si="51"/>
        <v>42324.985254629624</v>
      </c>
      <c r="T1145" s="14">
        <f t="shared" si="52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5" t="e">
        <f t="shared" si="53"/>
        <v>#DIV/0!</v>
      </c>
      <c r="Q1146" t="s">
        <v>8336</v>
      </c>
      <c r="R1146" t="s">
        <v>8337</v>
      </c>
      <c r="S1146" s="16">
        <f t="shared" si="51"/>
        <v>42092.973611111105</v>
      </c>
      <c r="T1146" s="14">
        <f t="shared" si="52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5">
        <f t="shared" si="53"/>
        <v>100</v>
      </c>
      <c r="Q1147" t="s">
        <v>8336</v>
      </c>
      <c r="R1147" t="s">
        <v>8337</v>
      </c>
      <c r="S1147" s="16">
        <f t="shared" si="51"/>
        <v>41854.539259259254</v>
      </c>
      <c r="T1147" s="14">
        <f t="shared" si="52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5">
        <f t="shared" si="53"/>
        <v>44</v>
      </c>
      <c r="Q1148" t="s">
        <v>8336</v>
      </c>
      <c r="R1148" t="s">
        <v>8337</v>
      </c>
      <c r="S1148" s="16">
        <f t="shared" si="51"/>
        <v>41723.745057870365</v>
      </c>
      <c r="T1148" s="14">
        <f t="shared" si="52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5" t="e">
        <f t="shared" si="53"/>
        <v>#DIV/0!</v>
      </c>
      <c r="Q1149" t="s">
        <v>8336</v>
      </c>
      <c r="R1149" t="s">
        <v>8337</v>
      </c>
      <c r="S1149" s="16">
        <f t="shared" si="51"/>
        <v>41871.763692129629</v>
      </c>
      <c r="T1149" s="14">
        <f t="shared" si="52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5">
        <f t="shared" si="53"/>
        <v>24</v>
      </c>
      <c r="Q1150" t="s">
        <v>8336</v>
      </c>
      <c r="R1150" t="s">
        <v>8337</v>
      </c>
      <c r="S1150" s="16">
        <f t="shared" si="51"/>
        <v>42674.962743055548</v>
      </c>
      <c r="T1150" s="14">
        <f t="shared" si="52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5">
        <f t="shared" si="53"/>
        <v>37</v>
      </c>
      <c r="Q1151" t="s">
        <v>8336</v>
      </c>
      <c r="R1151" t="s">
        <v>8337</v>
      </c>
      <c r="S1151" s="16">
        <f t="shared" si="51"/>
        <v>42507.501921296294</v>
      </c>
      <c r="T1151" s="14">
        <f t="shared" si="52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5">
        <f t="shared" si="53"/>
        <v>42</v>
      </c>
      <c r="Q1152" t="s">
        <v>8336</v>
      </c>
      <c r="R1152" t="s">
        <v>8337</v>
      </c>
      <c r="S1152" s="16">
        <f t="shared" si="51"/>
        <v>42317.74623842592</v>
      </c>
      <c r="T1152" s="14">
        <f t="shared" si="52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5" t="e">
        <f t="shared" si="53"/>
        <v>#DIV/0!</v>
      </c>
      <c r="Q1153" t="s">
        <v>8336</v>
      </c>
      <c r="R1153" t="s">
        <v>8337</v>
      </c>
      <c r="S1153" s="16">
        <f t="shared" si="51"/>
        <v>42223.894247685188</v>
      </c>
      <c r="T1153" s="14">
        <f t="shared" si="52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5">
        <f t="shared" si="53"/>
        <v>60</v>
      </c>
      <c r="Q1154" t="s">
        <v>8336</v>
      </c>
      <c r="R1154" t="s">
        <v>8337</v>
      </c>
      <c r="S1154" s="16">
        <f t="shared" si="51"/>
        <v>42109.501296296294</v>
      </c>
      <c r="T1154" s="14">
        <f t="shared" si="52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5">
        <f t="shared" si="53"/>
        <v>50</v>
      </c>
      <c r="Q1155" t="s">
        <v>8336</v>
      </c>
      <c r="R1155" t="s">
        <v>8337</v>
      </c>
      <c r="S1155" s="16">
        <f t="shared" ref="S1155:S1218" si="54">(J1155/86400)+25569+(-5/24)</f>
        <v>42143.505844907406</v>
      </c>
      <c r="T1155" s="14">
        <f t="shared" ref="T1155:T1218" si="5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5">
        <f t="shared" ref="P1156:P1219" si="56">QUOTIENT(E1156,L1156)</f>
        <v>108</v>
      </c>
      <c r="Q1156" t="s">
        <v>8336</v>
      </c>
      <c r="R1156" t="s">
        <v>8337</v>
      </c>
      <c r="S1156" s="16">
        <f t="shared" si="54"/>
        <v>42222.900532407402</v>
      </c>
      <c r="T1156" s="14">
        <f t="shared" si="5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5">
        <f t="shared" si="56"/>
        <v>23</v>
      </c>
      <c r="Q1157" t="s">
        <v>8336</v>
      </c>
      <c r="R1157" t="s">
        <v>8337</v>
      </c>
      <c r="S1157" s="16">
        <f t="shared" si="54"/>
        <v>41835.555648148147</v>
      </c>
      <c r="T1157" s="14">
        <f t="shared" si="5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5" t="e">
        <f t="shared" si="56"/>
        <v>#DIV/0!</v>
      </c>
      <c r="Q1158" t="s">
        <v>8336</v>
      </c>
      <c r="R1158" t="s">
        <v>8337</v>
      </c>
      <c r="S1158" s="16">
        <f t="shared" si="54"/>
        <v>42028.862986111104</v>
      </c>
      <c r="T1158" s="14">
        <f t="shared" si="5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5">
        <f t="shared" si="56"/>
        <v>50</v>
      </c>
      <c r="Q1159" t="s">
        <v>8336</v>
      </c>
      <c r="R1159" t="s">
        <v>8337</v>
      </c>
      <c r="S1159" s="16">
        <f t="shared" si="54"/>
        <v>41918.419907407406</v>
      </c>
      <c r="T1159" s="14">
        <f t="shared" si="5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5">
        <f t="shared" si="56"/>
        <v>11</v>
      </c>
      <c r="Q1160" t="s">
        <v>8336</v>
      </c>
      <c r="R1160" t="s">
        <v>8337</v>
      </c>
      <c r="S1160" s="16">
        <f t="shared" si="54"/>
        <v>41951.883425925924</v>
      </c>
      <c r="T1160" s="14">
        <f t="shared" si="5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5" t="e">
        <f t="shared" si="56"/>
        <v>#DIV/0!</v>
      </c>
      <c r="Q1161" t="s">
        <v>8336</v>
      </c>
      <c r="R1161" t="s">
        <v>8337</v>
      </c>
      <c r="S1161" s="16">
        <f t="shared" si="54"/>
        <v>42154.518113425926</v>
      </c>
      <c r="T1161" s="14">
        <f t="shared" si="5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5">
        <f t="shared" si="56"/>
        <v>60</v>
      </c>
      <c r="Q1162" t="s">
        <v>8336</v>
      </c>
      <c r="R1162" t="s">
        <v>8337</v>
      </c>
      <c r="S1162" s="16">
        <f t="shared" si="54"/>
        <v>42060.946597222217</v>
      </c>
      <c r="T1162" s="14">
        <f t="shared" si="5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5" t="e">
        <f t="shared" si="56"/>
        <v>#DIV/0!</v>
      </c>
      <c r="Q1163" t="s">
        <v>8336</v>
      </c>
      <c r="R1163" t="s">
        <v>8337</v>
      </c>
      <c r="S1163" s="16">
        <f t="shared" si="54"/>
        <v>42122.421168981477</v>
      </c>
      <c r="T1163" s="14">
        <f t="shared" si="5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5">
        <f t="shared" si="56"/>
        <v>17</v>
      </c>
      <c r="Q1164" t="s">
        <v>8336</v>
      </c>
      <c r="R1164" t="s">
        <v>8337</v>
      </c>
      <c r="S1164" s="16">
        <f t="shared" si="54"/>
        <v>41876.475277777776</v>
      </c>
      <c r="T1164" s="14">
        <f t="shared" si="5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5" t="e">
        <f t="shared" si="56"/>
        <v>#DIV/0!</v>
      </c>
      <c r="Q1165" t="s">
        <v>8336</v>
      </c>
      <c r="R1165" t="s">
        <v>8337</v>
      </c>
      <c r="S1165" s="16">
        <f t="shared" si="54"/>
        <v>41830.515277777777</v>
      </c>
      <c r="T1165" s="14">
        <f t="shared" si="5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5" t="e">
        <f t="shared" si="56"/>
        <v>#DIV/0!</v>
      </c>
      <c r="Q1166" t="s">
        <v>8336</v>
      </c>
      <c r="R1166" t="s">
        <v>8337</v>
      </c>
      <c r="S1166" s="16">
        <f t="shared" si="54"/>
        <v>42509.51599537037</v>
      </c>
      <c r="T1166" s="14">
        <f t="shared" si="5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5">
        <f t="shared" si="56"/>
        <v>82</v>
      </c>
      <c r="Q1167" t="s">
        <v>8336</v>
      </c>
      <c r="R1167" t="s">
        <v>8337</v>
      </c>
      <c r="S1167" s="16">
        <f t="shared" si="54"/>
        <v>41792.00613425926</v>
      </c>
      <c r="T1167" s="14">
        <f t="shared" si="5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5">
        <f t="shared" si="56"/>
        <v>358</v>
      </c>
      <c r="Q1168" t="s">
        <v>8336</v>
      </c>
      <c r="R1168" t="s">
        <v>8337</v>
      </c>
      <c r="S1168" s="16">
        <f t="shared" si="54"/>
        <v>42150.277106481481</v>
      </c>
      <c r="T1168" s="14">
        <f t="shared" si="5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5">
        <f t="shared" si="56"/>
        <v>61</v>
      </c>
      <c r="Q1169" t="s">
        <v>8336</v>
      </c>
      <c r="R1169" t="s">
        <v>8337</v>
      </c>
      <c r="S1169" s="16">
        <f t="shared" si="54"/>
        <v>41863.526562499996</v>
      </c>
      <c r="T1169" s="14">
        <f t="shared" si="5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5">
        <f t="shared" si="56"/>
        <v>340</v>
      </c>
      <c r="Q1170" t="s">
        <v>8336</v>
      </c>
      <c r="R1170" t="s">
        <v>8337</v>
      </c>
      <c r="S1170" s="16">
        <f t="shared" si="54"/>
        <v>42604.845659722218</v>
      </c>
      <c r="T1170" s="14">
        <f t="shared" si="5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5">
        <f t="shared" si="56"/>
        <v>5</v>
      </c>
      <c r="Q1171" t="s">
        <v>8336</v>
      </c>
      <c r="R1171" t="s">
        <v>8337</v>
      </c>
      <c r="S1171" s="16">
        <f t="shared" si="54"/>
        <v>42027.145405092589</v>
      </c>
      <c r="T1171" s="14">
        <f t="shared" si="5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5">
        <f t="shared" si="56"/>
        <v>50</v>
      </c>
      <c r="Q1172" t="s">
        <v>8336</v>
      </c>
      <c r="R1172" t="s">
        <v>8337</v>
      </c>
      <c r="S1172" s="16">
        <f t="shared" si="54"/>
        <v>42124.684849537036</v>
      </c>
      <c r="T1172" s="14">
        <f t="shared" si="5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5">
        <f t="shared" si="56"/>
        <v>25</v>
      </c>
      <c r="Q1173" t="s">
        <v>8336</v>
      </c>
      <c r="R1173" t="s">
        <v>8337</v>
      </c>
      <c r="S1173" s="16">
        <f t="shared" si="54"/>
        <v>41938.596377314811</v>
      </c>
      <c r="T1173" s="14">
        <f t="shared" si="5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5" t="e">
        <f t="shared" si="56"/>
        <v>#DIV/0!</v>
      </c>
      <c r="Q1174" t="s">
        <v>8336</v>
      </c>
      <c r="R1174" t="s">
        <v>8337</v>
      </c>
      <c r="S1174" s="16">
        <f t="shared" si="54"/>
        <v>41841.473981481475</v>
      </c>
      <c r="T1174" s="14">
        <f t="shared" si="5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5">
        <f t="shared" si="56"/>
        <v>30</v>
      </c>
      <c r="Q1175" t="s">
        <v>8336</v>
      </c>
      <c r="R1175" t="s">
        <v>8337</v>
      </c>
      <c r="S1175" s="16">
        <f t="shared" si="54"/>
        <v>42183.97751157407</v>
      </c>
      <c r="T1175" s="14">
        <f t="shared" si="5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5">
        <f t="shared" si="56"/>
        <v>46</v>
      </c>
      <c r="Q1176" t="s">
        <v>8336</v>
      </c>
      <c r="R1176" t="s">
        <v>8337</v>
      </c>
      <c r="S1176" s="16">
        <f t="shared" si="54"/>
        <v>42468.633414351854</v>
      </c>
      <c r="T1176" s="14">
        <f t="shared" si="5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5">
        <f t="shared" si="56"/>
        <v>65</v>
      </c>
      <c r="Q1177" t="s">
        <v>8336</v>
      </c>
      <c r="R1177" t="s">
        <v>8337</v>
      </c>
      <c r="S1177" s="16">
        <f t="shared" si="54"/>
        <v>42170.520127314812</v>
      </c>
      <c r="T1177" s="14">
        <f t="shared" si="5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5">
        <f t="shared" si="56"/>
        <v>10</v>
      </c>
      <c r="Q1178" t="s">
        <v>8336</v>
      </c>
      <c r="R1178" t="s">
        <v>8337</v>
      </c>
      <c r="S1178" s="16">
        <f t="shared" si="54"/>
        <v>42745.811319444438</v>
      </c>
      <c r="T1178" s="14">
        <f t="shared" si="5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5" t="e">
        <f t="shared" si="56"/>
        <v>#DIV/0!</v>
      </c>
      <c r="Q1179" t="s">
        <v>8336</v>
      </c>
      <c r="R1179" t="s">
        <v>8337</v>
      </c>
      <c r="S1179" s="16">
        <f t="shared" si="54"/>
        <v>41897.452499999999</v>
      </c>
      <c r="T1179" s="14">
        <f t="shared" si="5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5">
        <f t="shared" si="56"/>
        <v>5</v>
      </c>
      <c r="Q1180" t="s">
        <v>8336</v>
      </c>
      <c r="R1180" t="s">
        <v>8337</v>
      </c>
      <c r="S1180" s="16">
        <f t="shared" si="54"/>
        <v>41837.69736111111</v>
      </c>
      <c r="T1180" s="14">
        <f t="shared" si="5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5">
        <f t="shared" si="56"/>
        <v>640</v>
      </c>
      <c r="Q1181" t="s">
        <v>8336</v>
      </c>
      <c r="R1181" t="s">
        <v>8337</v>
      </c>
      <c r="S1181" s="16">
        <f t="shared" si="54"/>
        <v>42275.511886574073</v>
      </c>
      <c r="T1181" s="14">
        <f t="shared" si="5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5">
        <f t="shared" si="56"/>
        <v>69</v>
      </c>
      <c r="Q1182" t="s">
        <v>8336</v>
      </c>
      <c r="R1182" t="s">
        <v>8337</v>
      </c>
      <c r="S1182" s="16">
        <f t="shared" si="54"/>
        <v>41781.598541666666</v>
      </c>
      <c r="T1182" s="14">
        <f t="shared" si="5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5">
        <f t="shared" si="56"/>
        <v>1</v>
      </c>
      <c r="Q1183" t="s">
        <v>8336</v>
      </c>
      <c r="R1183" t="s">
        <v>8337</v>
      </c>
      <c r="S1183" s="16">
        <f t="shared" si="54"/>
        <v>42034.131030092591</v>
      </c>
      <c r="T1183" s="14">
        <f t="shared" si="5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5">
        <f t="shared" si="56"/>
        <v>10</v>
      </c>
      <c r="Q1184" t="s">
        <v>8336</v>
      </c>
      <c r="R1184" t="s">
        <v>8337</v>
      </c>
      <c r="S1184" s="16">
        <f t="shared" si="54"/>
        <v>42728.619074074071</v>
      </c>
      <c r="T1184" s="14">
        <f t="shared" si="5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5">
        <f t="shared" si="56"/>
        <v>33</v>
      </c>
      <c r="Q1185" t="s">
        <v>8336</v>
      </c>
      <c r="R1185" t="s">
        <v>8337</v>
      </c>
      <c r="S1185" s="16">
        <f t="shared" si="54"/>
        <v>42656.653043981474</v>
      </c>
      <c r="T1185" s="14">
        <f t="shared" si="5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5">
        <f t="shared" si="56"/>
        <v>61</v>
      </c>
      <c r="Q1186" t="s">
        <v>8338</v>
      </c>
      <c r="R1186" t="s">
        <v>8339</v>
      </c>
      <c r="S1186" s="16">
        <f t="shared" si="54"/>
        <v>42741.391331018516</v>
      </c>
      <c r="T1186" s="14">
        <f t="shared" si="5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5">
        <f t="shared" si="56"/>
        <v>118</v>
      </c>
      <c r="Q1187" t="s">
        <v>8338</v>
      </c>
      <c r="R1187" t="s">
        <v>8339</v>
      </c>
      <c r="S1187" s="16">
        <f t="shared" si="54"/>
        <v>42130.656817129631</v>
      </c>
      <c r="T1187" s="14">
        <f t="shared" si="5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5">
        <f t="shared" si="56"/>
        <v>65</v>
      </c>
      <c r="Q1188" t="s">
        <v>8338</v>
      </c>
      <c r="R1188" t="s">
        <v>8339</v>
      </c>
      <c r="S1188" s="16">
        <f t="shared" si="54"/>
        <v>42123.655034722215</v>
      </c>
      <c r="T1188" s="14">
        <f t="shared" si="5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5">
        <f t="shared" si="56"/>
        <v>130</v>
      </c>
      <c r="Q1189" t="s">
        <v>8338</v>
      </c>
      <c r="R1189" t="s">
        <v>8339</v>
      </c>
      <c r="S1189" s="16">
        <f t="shared" si="54"/>
        <v>42109.686608796292</v>
      </c>
      <c r="T1189" s="14">
        <f t="shared" si="5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5">
        <f t="shared" si="56"/>
        <v>37</v>
      </c>
      <c r="Q1190" t="s">
        <v>8338</v>
      </c>
      <c r="R1190" t="s">
        <v>8339</v>
      </c>
      <c r="S1190" s="16">
        <f t="shared" si="54"/>
        <v>42711.492361111108</v>
      </c>
      <c r="T1190" s="14">
        <f t="shared" si="5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5">
        <f t="shared" si="56"/>
        <v>112</v>
      </c>
      <c r="Q1191" t="s">
        <v>8338</v>
      </c>
      <c r="R1191" t="s">
        <v>8339</v>
      </c>
      <c r="S1191" s="16">
        <f t="shared" si="54"/>
        <v>42529.770775462959</v>
      </c>
      <c r="T1191" s="14">
        <f t="shared" si="5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5">
        <f t="shared" si="56"/>
        <v>51</v>
      </c>
      <c r="Q1192" t="s">
        <v>8338</v>
      </c>
      <c r="R1192" t="s">
        <v>8339</v>
      </c>
      <c r="S1192" s="16">
        <f t="shared" si="54"/>
        <v>41852.457465277774</v>
      </c>
      <c r="T1192" s="14">
        <f t="shared" si="5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5">
        <f t="shared" si="56"/>
        <v>89</v>
      </c>
      <c r="Q1193" t="s">
        <v>8338</v>
      </c>
      <c r="R1193" t="s">
        <v>8339</v>
      </c>
      <c r="S1193" s="16">
        <f t="shared" si="54"/>
        <v>42419.395370370366</v>
      </c>
      <c r="T1193" s="14">
        <f t="shared" si="5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5">
        <f t="shared" si="56"/>
        <v>19</v>
      </c>
      <c r="Q1194" t="s">
        <v>8338</v>
      </c>
      <c r="R1194" t="s">
        <v>8339</v>
      </c>
      <c r="S1194" s="16">
        <f t="shared" si="54"/>
        <v>42747.298356481479</v>
      </c>
      <c r="T1194" s="14">
        <f t="shared" si="5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5">
        <f t="shared" si="56"/>
        <v>79</v>
      </c>
      <c r="Q1195" t="s">
        <v>8338</v>
      </c>
      <c r="R1195" t="s">
        <v>8339</v>
      </c>
      <c r="S1195" s="16">
        <f t="shared" si="54"/>
        <v>42409.567743055552</v>
      </c>
      <c r="T1195" s="14">
        <f t="shared" si="5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5">
        <f t="shared" si="56"/>
        <v>56</v>
      </c>
      <c r="Q1196" t="s">
        <v>8338</v>
      </c>
      <c r="R1196" t="s">
        <v>8339</v>
      </c>
      <c r="S1196" s="16">
        <f t="shared" si="54"/>
        <v>42072.27984953703</v>
      </c>
      <c r="T1196" s="14">
        <f t="shared" si="5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5">
        <f t="shared" si="56"/>
        <v>79</v>
      </c>
      <c r="Q1197" t="s">
        <v>8338</v>
      </c>
      <c r="R1197" t="s">
        <v>8339</v>
      </c>
      <c r="S1197" s="16">
        <f t="shared" si="54"/>
        <v>42298.139502314814</v>
      </c>
      <c r="T1197" s="14">
        <f t="shared" si="5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5">
        <f t="shared" si="56"/>
        <v>76</v>
      </c>
      <c r="Q1198" t="s">
        <v>8338</v>
      </c>
      <c r="R1198" t="s">
        <v>8339</v>
      </c>
      <c r="S1198" s="16">
        <f t="shared" si="54"/>
        <v>42326.610405092586</v>
      </c>
      <c r="T1198" s="14">
        <f t="shared" si="5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5">
        <f t="shared" si="56"/>
        <v>121</v>
      </c>
      <c r="Q1199" t="s">
        <v>8338</v>
      </c>
      <c r="R1199" t="s">
        <v>8339</v>
      </c>
      <c r="S1199" s="16">
        <f t="shared" si="54"/>
        <v>42503.456412037034</v>
      </c>
      <c r="T1199" s="14">
        <f t="shared" si="5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5">
        <f t="shared" si="56"/>
        <v>54</v>
      </c>
      <c r="Q1200" t="s">
        <v>8338</v>
      </c>
      <c r="R1200" t="s">
        <v>8339</v>
      </c>
      <c r="S1200" s="16">
        <f t="shared" si="54"/>
        <v>42333.410717592589</v>
      </c>
      <c r="T1200" s="14">
        <f t="shared" si="5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5">
        <f t="shared" si="56"/>
        <v>299</v>
      </c>
      <c r="Q1201" t="s">
        <v>8338</v>
      </c>
      <c r="R1201" t="s">
        <v>8339</v>
      </c>
      <c r="S1201" s="16">
        <f t="shared" si="54"/>
        <v>42161.562499999993</v>
      </c>
      <c r="T1201" s="14">
        <f t="shared" si="5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5">
        <f t="shared" si="56"/>
        <v>58</v>
      </c>
      <c r="Q1202" t="s">
        <v>8338</v>
      </c>
      <c r="R1202" t="s">
        <v>8339</v>
      </c>
      <c r="S1202" s="16">
        <f t="shared" si="54"/>
        <v>42089.269166666665</v>
      </c>
      <c r="T1202" s="14">
        <f t="shared" si="5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5">
        <f t="shared" si="56"/>
        <v>55</v>
      </c>
      <c r="Q1203" t="s">
        <v>8338</v>
      </c>
      <c r="R1203" t="s">
        <v>8339</v>
      </c>
      <c r="S1203" s="16">
        <f t="shared" si="54"/>
        <v>42536.398680555554</v>
      </c>
      <c r="T1203" s="14">
        <f t="shared" si="5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5">
        <f t="shared" si="56"/>
        <v>183</v>
      </c>
      <c r="Q1204" t="s">
        <v>8338</v>
      </c>
      <c r="R1204" t="s">
        <v>8339</v>
      </c>
      <c r="S1204" s="16">
        <f t="shared" si="54"/>
        <v>42152.08048611111</v>
      </c>
      <c r="T1204" s="14">
        <f t="shared" si="5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5">
        <f t="shared" si="56"/>
        <v>165</v>
      </c>
      <c r="Q1205" t="s">
        <v>8338</v>
      </c>
      <c r="R1205" t="s">
        <v>8339</v>
      </c>
      <c r="S1205" s="16">
        <f t="shared" si="54"/>
        <v>42125.4065625</v>
      </c>
      <c r="T1205" s="14">
        <f t="shared" si="5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5">
        <f t="shared" si="56"/>
        <v>234</v>
      </c>
      <c r="Q1206" t="s">
        <v>8338</v>
      </c>
      <c r="R1206" t="s">
        <v>8339</v>
      </c>
      <c r="S1206" s="16">
        <f t="shared" si="54"/>
        <v>42297.539733796293</v>
      </c>
      <c r="T1206" s="14">
        <f t="shared" si="5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5">
        <f t="shared" si="56"/>
        <v>211</v>
      </c>
      <c r="Q1207" t="s">
        <v>8338</v>
      </c>
      <c r="R1207" t="s">
        <v>8339</v>
      </c>
      <c r="S1207" s="16">
        <f t="shared" si="54"/>
        <v>42138.298043981478</v>
      </c>
      <c r="T1207" s="14">
        <f t="shared" si="5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5">
        <f t="shared" si="56"/>
        <v>32</v>
      </c>
      <c r="Q1208" t="s">
        <v>8338</v>
      </c>
      <c r="R1208" t="s">
        <v>8339</v>
      </c>
      <c r="S1208" s="16">
        <f t="shared" si="54"/>
        <v>42772.567743055552</v>
      </c>
      <c r="T1208" s="14">
        <f t="shared" si="5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5">
        <f t="shared" si="56"/>
        <v>123</v>
      </c>
      <c r="Q1209" t="s">
        <v>8338</v>
      </c>
      <c r="R1209" t="s">
        <v>8339</v>
      </c>
      <c r="S1209" s="16">
        <f t="shared" si="54"/>
        <v>42430.221909722219</v>
      </c>
      <c r="T1209" s="14">
        <f t="shared" si="5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5">
        <f t="shared" si="56"/>
        <v>207</v>
      </c>
      <c r="Q1210" t="s">
        <v>8338</v>
      </c>
      <c r="R1210" t="s">
        <v>8339</v>
      </c>
      <c r="S1210" s="16">
        <f t="shared" si="54"/>
        <v>42423.500740740739</v>
      </c>
      <c r="T1210" s="14">
        <f t="shared" si="5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5">
        <f t="shared" si="56"/>
        <v>138</v>
      </c>
      <c r="Q1211" t="s">
        <v>8338</v>
      </c>
      <c r="R1211" t="s">
        <v>8339</v>
      </c>
      <c r="S1211" s="16">
        <f t="shared" si="54"/>
        <v>42761.637789351851</v>
      </c>
      <c r="T1211" s="14">
        <f t="shared" si="5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5">
        <f t="shared" si="56"/>
        <v>493</v>
      </c>
      <c r="Q1212" t="s">
        <v>8338</v>
      </c>
      <c r="R1212" t="s">
        <v>8339</v>
      </c>
      <c r="S1212" s="16">
        <f t="shared" si="54"/>
        <v>42132.733472222222</v>
      </c>
      <c r="T1212" s="14">
        <f t="shared" si="5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5">
        <f t="shared" si="56"/>
        <v>168</v>
      </c>
      <c r="Q1213" t="s">
        <v>8338</v>
      </c>
      <c r="R1213" t="s">
        <v>8339</v>
      </c>
      <c r="S1213" s="16">
        <f t="shared" si="54"/>
        <v>42515.658113425925</v>
      </c>
      <c r="T1213" s="14">
        <f t="shared" si="5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5">
        <f t="shared" si="56"/>
        <v>38</v>
      </c>
      <c r="Q1214" t="s">
        <v>8338</v>
      </c>
      <c r="R1214" t="s">
        <v>8339</v>
      </c>
      <c r="S1214" s="16">
        <f t="shared" si="54"/>
        <v>42318.741840277777</v>
      </c>
      <c r="T1214" s="14">
        <f t="shared" si="5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5">
        <f t="shared" si="56"/>
        <v>61</v>
      </c>
      <c r="Q1215" t="s">
        <v>8338</v>
      </c>
      <c r="R1215" t="s">
        <v>8339</v>
      </c>
      <c r="S1215" s="16">
        <f t="shared" si="54"/>
        <v>42731.547453703701</v>
      </c>
      <c r="T1215" s="14">
        <f t="shared" si="5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5">
        <f t="shared" si="56"/>
        <v>105</v>
      </c>
      <c r="Q1216" t="s">
        <v>8338</v>
      </c>
      <c r="R1216" t="s">
        <v>8339</v>
      </c>
      <c r="S1216" s="16">
        <f t="shared" si="54"/>
        <v>42104.632002314807</v>
      </c>
      <c r="T1216" s="14">
        <f t="shared" si="5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5">
        <f t="shared" si="56"/>
        <v>71</v>
      </c>
      <c r="Q1217" t="s">
        <v>8338</v>
      </c>
      <c r="R1217" t="s">
        <v>8339</v>
      </c>
      <c r="S1217" s="16">
        <f t="shared" si="54"/>
        <v>41759.714768518512</v>
      </c>
      <c r="T1217" s="14">
        <f t="shared" si="5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5">
        <f t="shared" si="56"/>
        <v>91</v>
      </c>
      <c r="Q1218" t="s">
        <v>8338</v>
      </c>
      <c r="R1218" t="s">
        <v>8339</v>
      </c>
      <c r="S1218" s="16">
        <f t="shared" si="54"/>
        <v>42247.408067129632</v>
      </c>
      <c r="T1218" s="14">
        <f t="shared" si="5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5">
        <f t="shared" si="56"/>
        <v>148</v>
      </c>
      <c r="Q1219" t="s">
        <v>8338</v>
      </c>
      <c r="R1219" t="s">
        <v>8339</v>
      </c>
      <c r="S1219" s="16">
        <f t="shared" ref="S1219:S1282" si="57">(J1219/86400)+25569+(-5/24)</f>
        <v>42535.6011574074</v>
      </c>
      <c r="T1219" s="14">
        <f t="shared" ref="T1219:T1282" si="5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5">
        <f t="shared" ref="P1220:P1283" si="59">QUOTIENT(E1220,L1220)</f>
        <v>174</v>
      </c>
      <c r="Q1220" t="s">
        <v>8338</v>
      </c>
      <c r="R1220" t="s">
        <v>8339</v>
      </c>
      <c r="S1220" s="16">
        <f t="shared" si="57"/>
        <v>42278.453703703701</v>
      </c>
      <c r="T1220" s="14">
        <f t="shared" si="5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5">
        <f t="shared" si="59"/>
        <v>102</v>
      </c>
      <c r="Q1221" t="s">
        <v>8338</v>
      </c>
      <c r="R1221" t="s">
        <v>8339</v>
      </c>
      <c r="S1221" s="16">
        <f t="shared" si="57"/>
        <v>42633.253622685188</v>
      </c>
      <c r="T1221" s="14">
        <f t="shared" si="5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5">
        <f t="shared" si="59"/>
        <v>111</v>
      </c>
      <c r="Q1222" t="s">
        <v>8338</v>
      </c>
      <c r="R1222" t="s">
        <v>8339</v>
      </c>
      <c r="S1222" s="16">
        <f t="shared" si="57"/>
        <v>42211.420277777775</v>
      </c>
      <c r="T1222" s="14">
        <f t="shared" si="5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5">
        <f t="shared" si="59"/>
        <v>23</v>
      </c>
      <c r="Q1223" t="s">
        <v>8338</v>
      </c>
      <c r="R1223" t="s">
        <v>8339</v>
      </c>
      <c r="S1223" s="16">
        <f t="shared" si="57"/>
        <v>42680.267222222225</v>
      </c>
      <c r="T1223" s="14">
        <f t="shared" si="5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5">
        <f t="shared" si="59"/>
        <v>81</v>
      </c>
      <c r="Q1224" t="s">
        <v>8338</v>
      </c>
      <c r="R1224" t="s">
        <v>8339</v>
      </c>
      <c r="S1224" s="16">
        <f t="shared" si="57"/>
        <v>42430.512118055551</v>
      </c>
      <c r="T1224" s="14">
        <f t="shared" si="5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5">
        <f t="shared" si="59"/>
        <v>116</v>
      </c>
      <c r="Q1225" t="s">
        <v>8338</v>
      </c>
      <c r="R1225" t="s">
        <v>8339</v>
      </c>
      <c r="S1225" s="16">
        <f t="shared" si="57"/>
        <v>42653.968854166662</v>
      </c>
      <c r="T1225" s="14">
        <f t="shared" si="5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5">
        <f t="shared" si="59"/>
        <v>58</v>
      </c>
      <c r="Q1226" t="s">
        <v>8325</v>
      </c>
      <c r="R1226" t="s">
        <v>8340</v>
      </c>
      <c r="S1226" s="16">
        <f t="shared" si="57"/>
        <v>41736.341458333329</v>
      </c>
      <c r="T1226" s="14">
        <f t="shared" si="5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5">
        <f t="shared" si="59"/>
        <v>44</v>
      </c>
      <c r="Q1227" t="s">
        <v>8325</v>
      </c>
      <c r="R1227" t="s">
        <v>8340</v>
      </c>
      <c r="S1227" s="16">
        <f t="shared" si="57"/>
        <v>41509.697662037033</v>
      </c>
      <c r="T1227" s="14">
        <f t="shared" si="5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5">
        <f t="shared" si="59"/>
        <v>48</v>
      </c>
      <c r="Q1228" t="s">
        <v>8325</v>
      </c>
      <c r="R1228" t="s">
        <v>8340</v>
      </c>
      <c r="S1228" s="16">
        <f t="shared" si="57"/>
        <v>41715.666446759256</v>
      </c>
      <c r="T1228" s="14">
        <f t="shared" si="5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5" t="e">
        <f t="shared" si="59"/>
        <v>#DIV/0!</v>
      </c>
      <c r="Q1229" t="s">
        <v>8325</v>
      </c>
      <c r="R1229" t="s">
        <v>8340</v>
      </c>
      <c r="S1229" s="16">
        <f t="shared" si="57"/>
        <v>41827.710833333331</v>
      </c>
      <c r="T1229" s="14">
        <f t="shared" si="5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5">
        <f t="shared" si="59"/>
        <v>61</v>
      </c>
      <c r="Q1230" t="s">
        <v>8325</v>
      </c>
      <c r="R1230" t="s">
        <v>8340</v>
      </c>
      <c r="S1230" s="16">
        <f t="shared" si="57"/>
        <v>40754.520925925921</v>
      </c>
      <c r="T1230" s="14">
        <f t="shared" si="5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5">
        <f t="shared" si="59"/>
        <v>25</v>
      </c>
      <c r="Q1231" t="s">
        <v>8325</v>
      </c>
      <c r="R1231" t="s">
        <v>8340</v>
      </c>
      <c r="S1231" s="16">
        <f t="shared" si="57"/>
        <v>40985.251469907402</v>
      </c>
      <c r="T1231" s="14">
        <f t="shared" si="5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5" t="e">
        <f t="shared" si="59"/>
        <v>#DIV/0!</v>
      </c>
      <c r="Q1232" t="s">
        <v>8325</v>
      </c>
      <c r="R1232" t="s">
        <v>8340</v>
      </c>
      <c r="S1232" s="16">
        <f t="shared" si="57"/>
        <v>40568.764236111107</v>
      </c>
      <c r="T1232" s="14">
        <f t="shared" si="5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5" t="e">
        <f t="shared" si="59"/>
        <v>#DIV/0!</v>
      </c>
      <c r="Q1233" t="s">
        <v>8325</v>
      </c>
      <c r="R1233" t="s">
        <v>8340</v>
      </c>
      <c r="S1233" s="16">
        <f t="shared" si="57"/>
        <v>42193.733425925922</v>
      </c>
      <c r="T1233" s="14">
        <f t="shared" si="5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5">
        <f t="shared" si="59"/>
        <v>40</v>
      </c>
      <c r="Q1234" t="s">
        <v>8325</v>
      </c>
      <c r="R1234" t="s">
        <v>8340</v>
      </c>
      <c r="S1234" s="16">
        <f t="shared" si="57"/>
        <v>41506.639699074069</v>
      </c>
      <c r="T1234" s="14">
        <f t="shared" si="5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5">
        <f t="shared" si="59"/>
        <v>19</v>
      </c>
      <c r="Q1235" t="s">
        <v>8325</v>
      </c>
      <c r="R1235" t="s">
        <v>8340</v>
      </c>
      <c r="S1235" s="16">
        <f t="shared" si="57"/>
        <v>40939.740439814814</v>
      </c>
      <c r="T1235" s="14">
        <f t="shared" si="5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5" t="e">
        <f t="shared" si="59"/>
        <v>#DIV/0!</v>
      </c>
      <c r="Q1236" t="s">
        <v>8325</v>
      </c>
      <c r="R1236" t="s">
        <v>8340</v>
      </c>
      <c r="S1236" s="16">
        <f t="shared" si="57"/>
        <v>42007.580347222225</v>
      </c>
      <c r="T1236" s="14">
        <f t="shared" si="5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5">
        <f t="shared" si="59"/>
        <v>35</v>
      </c>
      <c r="Q1237" t="s">
        <v>8325</v>
      </c>
      <c r="R1237" t="s">
        <v>8340</v>
      </c>
      <c r="S1237" s="16">
        <f t="shared" si="57"/>
        <v>41582.927071759259</v>
      </c>
      <c r="T1237" s="14">
        <f t="shared" si="5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5" t="e">
        <f t="shared" si="59"/>
        <v>#DIV/0!</v>
      </c>
      <c r="Q1238" t="s">
        <v>8325</v>
      </c>
      <c r="R1238" t="s">
        <v>8340</v>
      </c>
      <c r="S1238" s="16">
        <f t="shared" si="57"/>
        <v>41110.47180555555</v>
      </c>
      <c r="T1238" s="14">
        <f t="shared" si="5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5" t="e">
        <f t="shared" si="59"/>
        <v>#DIV/0!</v>
      </c>
      <c r="Q1239" t="s">
        <v>8325</v>
      </c>
      <c r="R1239" t="s">
        <v>8340</v>
      </c>
      <c r="S1239" s="16">
        <f t="shared" si="57"/>
        <v>41125.074826388889</v>
      </c>
      <c r="T1239" s="14">
        <f t="shared" si="5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5">
        <f t="shared" si="59"/>
        <v>59</v>
      </c>
      <c r="Q1240" t="s">
        <v>8325</v>
      </c>
      <c r="R1240" t="s">
        <v>8340</v>
      </c>
      <c r="S1240" s="16">
        <f t="shared" si="57"/>
        <v>40731.402037037034</v>
      </c>
      <c r="T1240" s="14">
        <f t="shared" si="5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5" t="e">
        <f t="shared" si="59"/>
        <v>#DIV/0!</v>
      </c>
      <c r="Q1241" t="s">
        <v>8325</v>
      </c>
      <c r="R1241" t="s">
        <v>8340</v>
      </c>
      <c r="S1241" s="16">
        <f t="shared" si="57"/>
        <v>40883.754247685181</v>
      </c>
      <c r="T1241" s="14">
        <f t="shared" si="5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5">
        <f t="shared" si="59"/>
        <v>30</v>
      </c>
      <c r="Q1242" t="s">
        <v>8325</v>
      </c>
      <c r="R1242" t="s">
        <v>8340</v>
      </c>
      <c r="S1242" s="16">
        <f t="shared" si="57"/>
        <v>41408.831678240742</v>
      </c>
      <c r="T1242" s="14">
        <f t="shared" si="5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5">
        <f t="shared" si="59"/>
        <v>74</v>
      </c>
      <c r="Q1243" t="s">
        <v>8325</v>
      </c>
      <c r="R1243" t="s">
        <v>8340</v>
      </c>
      <c r="S1243" s="16">
        <f t="shared" si="57"/>
        <v>41923.629398148143</v>
      </c>
      <c r="T1243" s="14">
        <f t="shared" si="5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5">
        <f t="shared" si="59"/>
        <v>5</v>
      </c>
      <c r="Q1244" t="s">
        <v>8325</v>
      </c>
      <c r="R1244" t="s">
        <v>8340</v>
      </c>
      <c r="S1244" s="16">
        <f t="shared" si="57"/>
        <v>40781.957199074073</v>
      </c>
      <c r="T1244" s="14">
        <f t="shared" si="5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5">
        <f t="shared" si="59"/>
        <v>44</v>
      </c>
      <c r="Q1245" t="s">
        <v>8325</v>
      </c>
      <c r="R1245" t="s">
        <v>8340</v>
      </c>
      <c r="S1245" s="16">
        <f t="shared" si="57"/>
        <v>40671.670960648145</v>
      </c>
      <c r="T1245" s="14">
        <f t="shared" si="5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5">
        <f t="shared" si="59"/>
        <v>46</v>
      </c>
      <c r="Q1246" t="s">
        <v>8325</v>
      </c>
      <c r="R1246" t="s">
        <v>8326</v>
      </c>
      <c r="S1246" s="16">
        <f t="shared" si="57"/>
        <v>41355.617164351854</v>
      </c>
      <c r="T1246" s="14">
        <f t="shared" si="5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5">
        <f t="shared" si="59"/>
        <v>141</v>
      </c>
      <c r="Q1247" t="s">
        <v>8325</v>
      </c>
      <c r="R1247" t="s">
        <v>8326</v>
      </c>
      <c r="S1247" s="16">
        <f t="shared" si="57"/>
        <v>41774.391597222224</v>
      </c>
      <c r="T1247" s="14">
        <f t="shared" si="5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5">
        <f t="shared" si="59"/>
        <v>75</v>
      </c>
      <c r="Q1248" t="s">
        <v>8325</v>
      </c>
      <c r="R1248" t="s">
        <v>8326</v>
      </c>
      <c r="S1248" s="16">
        <f t="shared" si="57"/>
        <v>40837.835057870368</v>
      </c>
      <c r="T1248" s="14">
        <f t="shared" si="5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5">
        <f t="shared" si="59"/>
        <v>85</v>
      </c>
      <c r="Q1249" t="s">
        <v>8325</v>
      </c>
      <c r="R1249" t="s">
        <v>8326</v>
      </c>
      <c r="S1249" s="16">
        <f t="shared" si="57"/>
        <v>41370.083969907406</v>
      </c>
      <c r="T1249" s="14">
        <f t="shared" si="5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5">
        <f t="shared" si="59"/>
        <v>64</v>
      </c>
      <c r="Q1250" t="s">
        <v>8325</v>
      </c>
      <c r="R1250" t="s">
        <v>8326</v>
      </c>
      <c r="S1250" s="16">
        <f t="shared" si="57"/>
        <v>41767.448530092588</v>
      </c>
      <c r="T1250" s="14">
        <f t="shared" si="5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5">
        <f t="shared" si="59"/>
        <v>64</v>
      </c>
      <c r="Q1251" t="s">
        <v>8325</v>
      </c>
      <c r="R1251" t="s">
        <v>8326</v>
      </c>
      <c r="S1251" s="16">
        <f t="shared" si="57"/>
        <v>41067.532534722217</v>
      </c>
      <c r="T1251" s="14">
        <f t="shared" si="5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5">
        <f t="shared" si="59"/>
        <v>118</v>
      </c>
      <c r="Q1252" t="s">
        <v>8325</v>
      </c>
      <c r="R1252" t="s">
        <v>8326</v>
      </c>
      <c r="S1252" s="16">
        <f t="shared" si="57"/>
        <v>41843.434386574074</v>
      </c>
      <c r="T1252" s="14">
        <f t="shared" si="5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5">
        <f t="shared" si="59"/>
        <v>82</v>
      </c>
      <c r="Q1253" t="s">
        <v>8325</v>
      </c>
      <c r="R1253" t="s">
        <v>8326</v>
      </c>
      <c r="S1253" s="16">
        <f t="shared" si="57"/>
        <v>40751.606099537035</v>
      </c>
      <c r="T1253" s="14">
        <f t="shared" si="5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5">
        <f t="shared" si="59"/>
        <v>34</v>
      </c>
      <c r="Q1254" t="s">
        <v>8325</v>
      </c>
      <c r="R1254" t="s">
        <v>8326</v>
      </c>
      <c r="S1254" s="16">
        <f t="shared" si="57"/>
        <v>41543.779733796291</v>
      </c>
      <c r="T1254" s="14">
        <f t="shared" si="5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5">
        <f t="shared" si="59"/>
        <v>42</v>
      </c>
      <c r="Q1255" t="s">
        <v>8325</v>
      </c>
      <c r="R1255" t="s">
        <v>8326</v>
      </c>
      <c r="S1255" s="16">
        <f t="shared" si="57"/>
        <v>41855.575312499997</v>
      </c>
      <c r="T1255" s="14">
        <f t="shared" si="5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5">
        <f t="shared" si="59"/>
        <v>94</v>
      </c>
      <c r="Q1256" t="s">
        <v>8325</v>
      </c>
      <c r="R1256" t="s">
        <v>8326</v>
      </c>
      <c r="S1256" s="16">
        <f t="shared" si="57"/>
        <v>40487.413032407407</v>
      </c>
      <c r="T1256" s="14">
        <f t="shared" si="5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5">
        <f t="shared" si="59"/>
        <v>55</v>
      </c>
      <c r="Q1257" t="s">
        <v>8325</v>
      </c>
      <c r="R1257" t="s">
        <v>8326</v>
      </c>
      <c r="S1257" s="16">
        <f t="shared" si="57"/>
        <v>41579.637175925927</v>
      </c>
      <c r="T1257" s="14">
        <f t="shared" si="5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5">
        <f t="shared" si="59"/>
        <v>98</v>
      </c>
      <c r="Q1258" t="s">
        <v>8325</v>
      </c>
      <c r="R1258" t="s">
        <v>8326</v>
      </c>
      <c r="S1258" s="16">
        <f t="shared" si="57"/>
        <v>40921.711006944439</v>
      </c>
      <c r="T1258" s="14">
        <f t="shared" si="5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5">
        <f t="shared" si="59"/>
        <v>92</v>
      </c>
      <c r="Q1259" t="s">
        <v>8325</v>
      </c>
      <c r="R1259" t="s">
        <v>8326</v>
      </c>
      <c r="S1259" s="16">
        <f t="shared" si="57"/>
        <v>40586.877199074072</v>
      </c>
      <c r="T1259" s="14">
        <f t="shared" si="5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5">
        <f t="shared" si="59"/>
        <v>38</v>
      </c>
      <c r="Q1260" t="s">
        <v>8325</v>
      </c>
      <c r="R1260" t="s">
        <v>8326</v>
      </c>
      <c r="S1260" s="16">
        <f t="shared" si="57"/>
        <v>41487.402916666666</v>
      </c>
      <c r="T1260" s="14">
        <f t="shared" si="5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5">
        <f t="shared" si="59"/>
        <v>27</v>
      </c>
      <c r="Q1261" t="s">
        <v>8325</v>
      </c>
      <c r="R1261" t="s">
        <v>8326</v>
      </c>
      <c r="S1261" s="16">
        <f t="shared" si="57"/>
        <v>41766.762314814812</v>
      </c>
      <c r="T1261" s="14">
        <f t="shared" si="5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5">
        <f t="shared" si="59"/>
        <v>50</v>
      </c>
      <c r="Q1262" t="s">
        <v>8325</v>
      </c>
      <c r="R1262" t="s">
        <v>8326</v>
      </c>
      <c r="S1262" s="16">
        <f t="shared" si="57"/>
        <v>41666.63449074074</v>
      </c>
      <c r="T1262" s="14">
        <f t="shared" si="5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5">
        <f t="shared" si="59"/>
        <v>38</v>
      </c>
      <c r="Q1263" t="s">
        <v>8325</v>
      </c>
      <c r="R1263" t="s">
        <v>8326</v>
      </c>
      <c r="S1263" s="16">
        <f t="shared" si="57"/>
        <v>41638.134571759256</v>
      </c>
      <c r="T1263" s="14">
        <f t="shared" si="5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5">
        <f t="shared" si="59"/>
        <v>77</v>
      </c>
      <c r="Q1264" t="s">
        <v>8325</v>
      </c>
      <c r="R1264" t="s">
        <v>8326</v>
      </c>
      <c r="S1264" s="16">
        <f t="shared" si="57"/>
        <v>41656.554305555554</v>
      </c>
      <c r="T1264" s="14">
        <f t="shared" si="5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5">
        <f t="shared" si="59"/>
        <v>43</v>
      </c>
      <c r="Q1265" t="s">
        <v>8325</v>
      </c>
      <c r="R1265" t="s">
        <v>8326</v>
      </c>
      <c r="S1265" s="16">
        <f t="shared" si="57"/>
        <v>41691.875810185185</v>
      </c>
      <c r="T1265" s="14">
        <f t="shared" si="5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5">
        <f t="shared" si="59"/>
        <v>31</v>
      </c>
      <c r="Q1266" t="s">
        <v>8325</v>
      </c>
      <c r="R1266" t="s">
        <v>8326</v>
      </c>
      <c r="S1266" s="16">
        <f t="shared" si="57"/>
        <v>41547.454664351848</v>
      </c>
      <c r="T1266" s="14">
        <f t="shared" si="5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5">
        <f t="shared" si="59"/>
        <v>63</v>
      </c>
      <c r="Q1267" t="s">
        <v>8325</v>
      </c>
      <c r="R1267" t="s">
        <v>8326</v>
      </c>
      <c r="S1267" s="16">
        <f t="shared" si="57"/>
        <v>40465.446932870364</v>
      </c>
      <c r="T1267" s="14">
        <f t="shared" si="5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5">
        <f t="shared" si="59"/>
        <v>190</v>
      </c>
      <c r="Q1268" t="s">
        <v>8325</v>
      </c>
      <c r="R1268" t="s">
        <v>8326</v>
      </c>
      <c r="S1268" s="16">
        <f t="shared" si="57"/>
        <v>41620.668344907404</v>
      </c>
      <c r="T1268" s="14">
        <f t="shared" si="5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5">
        <f t="shared" si="59"/>
        <v>140</v>
      </c>
      <c r="Q1269" t="s">
        <v>8325</v>
      </c>
      <c r="R1269" t="s">
        <v>8326</v>
      </c>
      <c r="S1269" s="16">
        <f t="shared" si="57"/>
        <v>41449.376828703702</v>
      </c>
      <c r="T1269" s="14">
        <f t="shared" si="5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5">
        <f t="shared" si="59"/>
        <v>76</v>
      </c>
      <c r="Q1270" t="s">
        <v>8325</v>
      </c>
      <c r="R1270" t="s">
        <v>8326</v>
      </c>
      <c r="S1270" s="16">
        <f t="shared" si="57"/>
        <v>41507.637118055551</v>
      </c>
      <c r="T1270" s="14">
        <f t="shared" si="5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5">
        <f t="shared" si="59"/>
        <v>99</v>
      </c>
      <c r="Q1271" t="s">
        <v>8325</v>
      </c>
      <c r="R1271" t="s">
        <v>8326</v>
      </c>
      <c r="S1271" s="16">
        <f t="shared" si="57"/>
        <v>42445.614722222221</v>
      </c>
      <c r="T1271" s="14">
        <f t="shared" si="5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5">
        <f t="shared" si="59"/>
        <v>67</v>
      </c>
      <c r="Q1272" t="s">
        <v>8325</v>
      </c>
      <c r="R1272" t="s">
        <v>8326</v>
      </c>
      <c r="S1272" s="16">
        <f t="shared" si="57"/>
        <v>40933.648634259254</v>
      </c>
      <c r="T1272" s="14">
        <f t="shared" si="5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5">
        <f t="shared" si="59"/>
        <v>246</v>
      </c>
      <c r="Q1273" t="s">
        <v>8325</v>
      </c>
      <c r="R1273" t="s">
        <v>8326</v>
      </c>
      <c r="S1273" s="16">
        <f t="shared" si="57"/>
        <v>41561.475219907406</v>
      </c>
      <c r="T1273" s="14">
        <f t="shared" si="5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5">
        <f t="shared" si="59"/>
        <v>189</v>
      </c>
      <c r="Q1274" t="s">
        <v>8325</v>
      </c>
      <c r="R1274" t="s">
        <v>8326</v>
      </c>
      <c r="S1274" s="16">
        <f t="shared" si="57"/>
        <v>40274.536793981482</v>
      </c>
      <c r="T1274" s="14">
        <f t="shared" si="5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5">
        <f t="shared" si="59"/>
        <v>76</v>
      </c>
      <c r="Q1275" t="s">
        <v>8325</v>
      </c>
      <c r="R1275" t="s">
        <v>8326</v>
      </c>
      <c r="S1275" s="16">
        <f t="shared" si="57"/>
        <v>41852.521886574068</v>
      </c>
      <c r="T1275" s="14">
        <f t="shared" si="5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5">
        <f t="shared" si="59"/>
        <v>82</v>
      </c>
      <c r="Q1276" t="s">
        <v>8325</v>
      </c>
      <c r="R1276" t="s">
        <v>8326</v>
      </c>
      <c r="S1276" s="16">
        <f t="shared" si="57"/>
        <v>41116.481770833328</v>
      </c>
      <c r="T1276" s="14">
        <f t="shared" si="5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5">
        <f t="shared" si="59"/>
        <v>62</v>
      </c>
      <c r="Q1277" t="s">
        <v>8325</v>
      </c>
      <c r="R1277" t="s">
        <v>8326</v>
      </c>
      <c r="S1277" s="16">
        <f t="shared" si="57"/>
        <v>41458.659571759257</v>
      </c>
      <c r="T1277" s="14">
        <f t="shared" si="5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5">
        <f t="shared" si="59"/>
        <v>46</v>
      </c>
      <c r="Q1278" t="s">
        <v>8325</v>
      </c>
      <c r="R1278" t="s">
        <v>8326</v>
      </c>
      <c r="S1278" s="16">
        <f t="shared" si="57"/>
        <v>40007.49591435185</v>
      </c>
      <c r="T1278" s="14">
        <f t="shared" si="5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5">
        <f t="shared" si="59"/>
        <v>38</v>
      </c>
      <c r="Q1279" t="s">
        <v>8325</v>
      </c>
      <c r="R1279" t="s">
        <v>8326</v>
      </c>
      <c r="S1279" s="16">
        <f t="shared" si="57"/>
        <v>41121.35355324074</v>
      </c>
      <c r="T1279" s="14">
        <f t="shared" si="5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5">
        <f t="shared" si="59"/>
        <v>53</v>
      </c>
      <c r="Q1280" t="s">
        <v>8325</v>
      </c>
      <c r="R1280" t="s">
        <v>8326</v>
      </c>
      <c r="S1280" s="16">
        <f t="shared" si="57"/>
        <v>41786.346828703703</v>
      </c>
      <c r="T1280" s="14">
        <f t="shared" si="5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5">
        <f t="shared" si="59"/>
        <v>73</v>
      </c>
      <c r="Q1281" t="s">
        <v>8325</v>
      </c>
      <c r="R1281" t="s">
        <v>8326</v>
      </c>
      <c r="S1281" s="16">
        <f t="shared" si="57"/>
        <v>41681.890856481477</v>
      </c>
      <c r="T1281" s="14">
        <f t="shared" si="5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5">
        <f t="shared" si="59"/>
        <v>127</v>
      </c>
      <c r="Q1282" t="s">
        <v>8325</v>
      </c>
      <c r="R1282" t="s">
        <v>8326</v>
      </c>
      <c r="S1282" s="16">
        <f t="shared" si="57"/>
        <v>40513.54923611111</v>
      </c>
      <c r="T1282" s="14">
        <f t="shared" si="5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5">
        <f t="shared" si="59"/>
        <v>104</v>
      </c>
      <c r="Q1283" t="s">
        <v>8325</v>
      </c>
      <c r="R1283" t="s">
        <v>8326</v>
      </c>
      <c r="S1283" s="16">
        <f t="shared" ref="S1283:S1346" si="60">(J1283/86400)+25569+(-5/24)</f>
        <v>41463.535138888888</v>
      </c>
      <c r="T1283" s="14">
        <f t="shared" ref="T1283:T1346" si="61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5">
        <f t="shared" ref="P1284:P1347" si="62">QUOTIENT(E1284,L1284)</f>
        <v>67</v>
      </c>
      <c r="Q1284" t="s">
        <v>8325</v>
      </c>
      <c r="R1284" t="s">
        <v>8326</v>
      </c>
      <c r="S1284" s="16">
        <f t="shared" si="60"/>
        <v>41586.266840277771</v>
      </c>
      <c r="T1284" s="14">
        <f t="shared" si="61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5">
        <f t="shared" si="62"/>
        <v>95</v>
      </c>
      <c r="Q1285" t="s">
        <v>8325</v>
      </c>
      <c r="R1285" t="s">
        <v>8326</v>
      </c>
      <c r="S1285" s="16">
        <f t="shared" si="60"/>
        <v>41320.50913194444</v>
      </c>
      <c r="T1285" s="14">
        <f t="shared" si="61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5">
        <f t="shared" si="62"/>
        <v>65</v>
      </c>
      <c r="Q1286" t="s">
        <v>8317</v>
      </c>
      <c r="R1286" t="s">
        <v>8318</v>
      </c>
      <c r="S1286" s="16">
        <f t="shared" si="60"/>
        <v>42712.026412037034</v>
      </c>
      <c r="T1286" s="14">
        <f t="shared" si="61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5">
        <f t="shared" si="62"/>
        <v>32</v>
      </c>
      <c r="Q1287" t="s">
        <v>8317</v>
      </c>
      <c r="R1287" t="s">
        <v>8318</v>
      </c>
      <c r="S1287" s="16">
        <f t="shared" si="60"/>
        <v>42160.374710648146</v>
      </c>
      <c r="T1287" s="14">
        <f t="shared" si="61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5">
        <f t="shared" si="62"/>
        <v>81</v>
      </c>
      <c r="Q1288" t="s">
        <v>8317</v>
      </c>
      <c r="R1288" t="s">
        <v>8318</v>
      </c>
      <c r="S1288" s="16">
        <f t="shared" si="60"/>
        <v>42039.176238425927</v>
      </c>
      <c r="T1288" s="14">
        <f t="shared" si="61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5">
        <f t="shared" si="62"/>
        <v>24</v>
      </c>
      <c r="Q1289" t="s">
        <v>8317</v>
      </c>
      <c r="R1289" t="s">
        <v>8318</v>
      </c>
      <c r="S1289" s="16">
        <f t="shared" si="60"/>
        <v>42107.412685185183</v>
      </c>
      <c r="T1289" s="14">
        <f t="shared" si="61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5">
        <f t="shared" si="62"/>
        <v>65</v>
      </c>
      <c r="Q1290" t="s">
        <v>8317</v>
      </c>
      <c r="R1290" t="s">
        <v>8318</v>
      </c>
      <c r="S1290" s="16">
        <f t="shared" si="60"/>
        <v>42560.946331018517</v>
      </c>
      <c r="T1290" s="14">
        <f t="shared" si="61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5">
        <f t="shared" si="62"/>
        <v>36</v>
      </c>
      <c r="Q1291" t="s">
        <v>8317</v>
      </c>
      <c r="R1291" t="s">
        <v>8318</v>
      </c>
      <c r="S1291" s="16">
        <f t="shared" si="60"/>
        <v>42708.926446759258</v>
      </c>
      <c r="T1291" s="14">
        <f t="shared" si="61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5">
        <f t="shared" si="62"/>
        <v>44</v>
      </c>
      <c r="Q1292" t="s">
        <v>8317</v>
      </c>
      <c r="R1292" t="s">
        <v>8318</v>
      </c>
      <c r="S1292" s="16">
        <f t="shared" si="60"/>
        <v>42086.406608796293</v>
      </c>
      <c r="T1292" s="14">
        <f t="shared" si="61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5">
        <f t="shared" si="62"/>
        <v>104</v>
      </c>
      <c r="Q1293" t="s">
        <v>8317</v>
      </c>
      <c r="R1293" t="s">
        <v>8318</v>
      </c>
      <c r="S1293" s="16">
        <f t="shared" si="60"/>
        <v>42064.444340277776</v>
      </c>
      <c r="T1293" s="14">
        <f t="shared" si="61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5">
        <f t="shared" si="62"/>
        <v>35</v>
      </c>
      <c r="Q1294" t="s">
        <v>8317</v>
      </c>
      <c r="R1294" t="s">
        <v>8318</v>
      </c>
      <c r="S1294" s="16">
        <f t="shared" si="60"/>
        <v>42256.555879629632</v>
      </c>
      <c r="T1294" s="14">
        <f t="shared" si="61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5">
        <f t="shared" si="62"/>
        <v>127</v>
      </c>
      <c r="Q1295" t="s">
        <v>8317</v>
      </c>
      <c r="R1295" t="s">
        <v>8318</v>
      </c>
      <c r="S1295" s="16">
        <f t="shared" si="60"/>
        <v>42292.492719907408</v>
      </c>
      <c r="T1295" s="14">
        <f t="shared" si="61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5">
        <f t="shared" si="62"/>
        <v>27</v>
      </c>
      <c r="Q1296" t="s">
        <v>8317</v>
      </c>
      <c r="R1296" t="s">
        <v>8318</v>
      </c>
      <c r="S1296" s="16">
        <f t="shared" si="60"/>
        <v>42278.245335648149</v>
      </c>
      <c r="T1296" s="14">
        <f t="shared" si="61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5">
        <f t="shared" si="62"/>
        <v>39</v>
      </c>
      <c r="Q1297" t="s">
        <v>8317</v>
      </c>
      <c r="R1297" t="s">
        <v>8318</v>
      </c>
      <c r="S1297" s="16">
        <f t="shared" si="60"/>
        <v>42184.364548611113</v>
      </c>
      <c r="T1297" s="14">
        <f t="shared" si="61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5">
        <f t="shared" si="62"/>
        <v>52</v>
      </c>
      <c r="Q1298" t="s">
        <v>8317</v>
      </c>
      <c r="R1298" t="s">
        <v>8318</v>
      </c>
      <c r="S1298" s="16">
        <f t="shared" si="60"/>
        <v>42422.842280092591</v>
      </c>
      <c r="T1298" s="14">
        <f t="shared" si="61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5">
        <f t="shared" si="62"/>
        <v>92</v>
      </c>
      <c r="Q1299" t="s">
        <v>8317</v>
      </c>
      <c r="R1299" t="s">
        <v>8318</v>
      </c>
      <c r="S1299" s="16">
        <f t="shared" si="60"/>
        <v>42461.538865740738</v>
      </c>
      <c r="T1299" s="14">
        <f t="shared" si="61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5">
        <f t="shared" si="62"/>
        <v>63</v>
      </c>
      <c r="Q1300" t="s">
        <v>8317</v>
      </c>
      <c r="R1300" t="s">
        <v>8318</v>
      </c>
      <c r="S1300" s="16">
        <f t="shared" si="60"/>
        <v>42458.472592592589</v>
      </c>
      <c r="T1300" s="14">
        <f t="shared" si="61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5">
        <f t="shared" si="62"/>
        <v>135</v>
      </c>
      <c r="Q1301" t="s">
        <v>8317</v>
      </c>
      <c r="R1301" t="s">
        <v>8318</v>
      </c>
      <c r="S1301" s="16">
        <f t="shared" si="60"/>
        <v>42169.606006944443</v>
      </c>
      <c r="T1301" s="14">
        <f t="shared" si="61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5">
        <f t="shared" si="62"/>
        <v>168</v>
      </c>
      <c r="Q1302" t="s">
        <v>8317</v>
      </c>
      <c r="R1302" t="s">
        <v>8318</v>
      </c>
      <c r="S1302" s="16">
        <f t="shared" si="60"/>
        <v>42483.466874999998</v>
      </c>
      <c r="T1302" s="14">
        <f t="shared" si="61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5">
        <f t="shared" si="62"/>
        <v>70</v>
      </c>
      <c r="Q1303" t="s">
        <v>8317</v>
      </c>
      <c r="R1303" t="s">
        <v>8318</v>
      </c>
      <c r="S1303" s="16">
        <f t="shared" si="60"/>
        <v>42195.541412037033</v>
      </c>
      <c r="T1303" s="14">
        <f t="shared" si="61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5">
        <f t="shared" si="62"/>
        <v>50</v>
      </c>
      <c r="Q1304" t="s">
        <v>8317</v>
      </c>
      <c r="R1304" t="s">
        <v>8318</v>
      </c>
      <c r="S1304" s="16">
        <f t="shared" si="60"/>
        <v>42674.849664351852</v>
      </c>
      <c r="T1304" s="14">
        <f t="shared" si="61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5">
        <f t="shared" si="62"/>
        <v>42</v>
      </c>
      <c r="Q1305" t="s">
        <v>8317</v>
      </c>
      <c r="R1305" t="s">
        <v>8318</v>
      </c>
      <c r="S1305" s="16">
        <f t="shared" si="60"/>
        <v>42566.232870370368</v>
      </c>
      <c r="T1305" s="14">
        <f t="shared" si="61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5">
        <f t="shared" si="62"/>
        <v>152</v>
      </c>
      <c r="Q1306" t="s">
        <v>8319</v>
      </c>
      <c r="R1306" t="s">
        <v>8321</v>
      </c>
      <c r="S1306" s="16">
        <f t="shared" si="60"/>
        <v>42746.986168981479</v>
      </c>
      <c r="T1306" s="14">
        <f t="shared" si="61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5">
        <f t="shared" si="62"/>
        <v>90</v>
      </c>
      <c r="Q1307" t="s">
        <v>8319</v>
      </c>
      <c r="R1307" t="s">
        <v>8321</v>
      </c>
      <c r="S1307" s="16">
        <f t="shared" si="60"/>
        <v>42543.457268518519</v>
      </c>
      <c r="T1307" s="14">
        <f t="shared" si="61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5">
        <f t="shared" si="62"/>
        <v>201</v>
      </c>
      <c r="Q1308" t="s">
        <v>8319</v>
      </c>
      <c r="R1308" t="s">
        <v>8321</v>
      </c>
      <c r="S1308" s="16">
        <f t="shared" si="60"/>
        <v>41947.249236111107</v>
      </c>
      <c r="T1308" s="14">
        <f t="shared" si="61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5">
        <f t="shared" si="62"/>
        <v>127</v>
      </c>
      <c r="Q1309" t="s">
        <v>8319</v>
      </c>
      <c r="R1309" t="s">
        <v>8321</v>
      </c>
      <c r="S1309" s="16">
        <f t="shared" si="60"/>
        <v>42387.294895833336</v>
      </c>
      <c r="T1309" s="14">
        <f t="shared" si="61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5">
        <f t="shared" si="62"/>
        <v>29</v>
      </c>
      <c r="Q1310" t="s">
        <v>8319</v>
      </c>
      <c r="R1310" t="s">
        <v>8321</v>
      </c>
      <c r="S1310" s="16">
        <f t="shared" si="60"/>
        <v>42611.405231481483</v>
      </c>
      <c r="T1310" s="14">
        <f t="shared" si="61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5">
        <f t="shared" si="62"/>
        <v>367</v>
      </c>
      <c r="Q1311" t="s">
        <v>8319</v>
      </c>
      <c r="R1311" t="s">
        <v>8321</v>
      </c>
      <c r="S1311" s="16">
        <f t="shared" si="60"/>
        <v>42257.674398148149</v>
      </c>
      <c r="T1311" s="14">
        <f t="shared" si="61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5">
        <f t="shared" si="62"/>
        <v>129</v>
      </c>
      <c r="Q1312" t="s">
        <v>8319</v>
      </c>
      <c r="R1312" t="s">
        <v>8321</v>
      </c>
      <c r="S1312" s="16">
        <f t="shared" si="60"/>
        <v>42556.458912037029</v>
      </c>
      <c r="T1312" s="14">
        <f t="shared" si="61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5">
        <f t="shared" si="62"/>
        <v>800</v>
      </c>
      <c r="Q1313" t="s">
        <v>8319</v>
      </c>
      <c r="R1313" t="s">
        <v>8321</v>
      </c>
      <c r="S1313" s="16">
        <f t="shared" si="60"/>
        <v>42669.593969907401</v>
      </c>
      <c r="T1313" s="14">
        <f t="shared" si="61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5">
        <f t="shared" si="62"/>
        <v>28</v>
      </c>
      <c r="Q1314" t="s">
        <v>8319</v>
      </c>
      <c r="R1314" t="s">
        <v>8321</v>
      </c>
      <c r="S1314" s="16">
        <f t="shared" si="60"/>
        <v>42082.494467592587</v>
      </c>
      <c r="T1314" s="14">
        <f t="shared" si="61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5">
        <f t="shared" si="62"/>
        <v>102</v>
      </c>
      <c r="Q1315" t="s">
        <v>8319</v>
      </c>
      <c r="R1315" t="s">
        <v>8321</v>
      </c>
      <c r="S1315" s="16">
        <f t="shared" si="60"/>
        <v>42402.50131944444</v>
      </c>
      <c r="T1315" s="14">
        <f t="shared" si="61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5">
        <f t="shared" si="62"/>
        <v>184</v>
      </c>
      <c r="Q1316" t="s">
        <v>8319</v>
      </c>
      <c r="R1316" t="s">
        <v>8321</v>
      </c>
      <c r="S1316" s="16">
        <f t="shared" si="60"/>
        <v>42604.461342592585</v>
      </c>
      <c r="T1316" s="14">
        <f t="shared" si="61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5">
        <f t="shared" si="62"/>
        <v>162</v>
      </c>
      <c r="Q1317" t="s">
        <v>8319</v>
      </c>
      <c r="R1317" t="s">
        <v>8321</v>
      </c>
      <c r="S1317" s="16">
        <f t="shared" si="60"/>
        <v>42278.289907407401</v>
      </c>
      <c r="T1317" s="14">
        <f t="shared" si="61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5">
        <f t="shared" si="62"/>
        <v>1</v>
      </c>
      <c r="Q1318" t="s">
        <v>8319</v>
      </c>
      <c r="R1318" t="s">
        <v>8321</v>
      </c>
      <c r="S1318" s="16">
        <f t="shared" si="60"/>
        <v>42393.753576388888</v>
      </c>
      <c r="T1318" s="14">
        <f t="shared" si="61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5">
        <f t="shared" si="62"/>
        <v>603</v>
      </c>
      <c r="Q1319" t="s">
        <v>8319</v>
      </c>
      <c r="R1319" t="s">
        <v>8321</v>
      </c>
      <c r="S1319" s="16">
        <f t="shared" si="60"/>
        <v>42520.027152777773</v>
      </c>
      <c r="T1319" s="14">
        <f t="shared" si="61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5">
        <f t="shared" si="62"/>
        <v>45</v>
      </c>
      <c r="Q1320" t="s">
        <v>8319</v>
      </c>
      <c r="R1320" t="s">
        <v>8321</v>
      </c>
      <c r="S1320" s="16">
        <f t="shared" si="60"/>
        <v>41984.835324074076</v>
      </c>
      <c r="T1320" s="14">
        <f t="shared" si="61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5">
        <f t="shared" si="62"/>
        <v>97</v>
      </c>
      <c r="Q1321" t="s">
        <v>8319</v>
      </c>
      <c r="R1321" t="s">
        <v>8321</v>
      </c>
      <c r="S1321" s="16">
        <f t="shared" si="60"/>
        <v>41816.603761574072</v>
      </c>
      <c r="T1321" s="14">
        <f t="shared" si="61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5">
        <f t="shared" si="62"/>
        <v>167</v>
      </c>
      <c r="Q1322" t="s">
        <v>8319</v>
      </c>
      <c r="R1322" t="s">
        <v>8321</v>
      </c>
      <c r="S1322" s="16">
        <f t="shared" si="60"/>
        <v>42705.482013888883</v>
      </c>
      <c r="T1322" s="14">
        <f t="shared" si="61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5">
        <f t="shared" si="62"/>
        <v>859</v>
      </c>
      <c r="Q1323" t="s">
        <v>8319</v>
      </c>
      <c r="R1323" t="s">
        <v>8321</v>
      </c>
      <c r="S1323" s="16">
        <f t="shared" si="60"/>
        <v>42697.540937499994</v>
      </c>
      <c r="T1323" s="14">
        <f t="shared" si="61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5">
        <f t="shared" si="62"/>
        <v>26</v>
      </c>
      <c r="Q1324" t="s">
        <v>8319</v>
      </c>
      <c r="R1324" t="s">
        <v>8321</v>
      </c>
      <c r="S1324" s="16">
        <f t="shared" si="60"/>
        <v>42115.448206018518</v>
      </c>
      <c r="T1324" s="14">
        <f t="shared" si="61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5">
        <f t="shared" si="62"/>
        <v>30</v>
      </c>
      <c r="Q1325" t="s">
        <v>8319</v>
      </c>
      <c r="R1325" t="s">
        <v>8321</v>
      </c>
      <c r="S1325" s="16">
        <f t="shared" si="60"/>
        <v>42451.490115740737</v>
      </c>
      <c r="T1325" s="14">
        <f t="shared" si="61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5">
        <f t="shared" si="62"/>
        <v>54</v>
      </c>
      <c r="Q1326" t="s">
        <v>8319</v>
      </c>
      <c r="R1326" t="s">
        <v>8321</v>
      </c>
      <c r="S1326" s="16">
        <f t="shared" si="60"/>
        <v>42626.425370370365</v>
      </c>
      <c r="T1326" s="14">
        <f t="shared" si="61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5">
        <f t="shared" si="62"/>
        <v>60</v>
      </c>
      <c r="Q1327" t="s">
        <v>8319</v>
      </c>
      <c r="R1327" t="s">
        <v>8321</v>
      </c>
      <c r="S1327" s="16">
        <f t="shared" si="60"/>
        <v>42703.877719907403</v>
      </c>
      <c r="T1327" s="14">
        <f t="shared" si="61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5">
        <f t="shared" si="62"/>
        <v>102</v>
      </c>
      <c r="Q1328" t="s">
        <v>8319</v>
      </c>
      <c r="R1328" t="s">
        <v>8321</v>
      </c>
      <c r="S1328" s="16">
        <f t="shared" si="60"/>
        <v>41974.583657407406</v>
      </c>
      <c r="T1328" s="14">
        <f t="shared" si="61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5">
        <f t="shared" si="62"/>
        <v>41</v>
      </c>
      <c r="Q1329" t="s">
        <v>8319</v>
      </c>
      <c r="R1329" t="s">
        <v>8321</v>
      </c>
      <c r="S1329" s="16">
        <f t="shared" si="60"/>
        <v>42123.470312500001</v>
      </c>
      <c r="T1329" s="14">
        <f t="shared" si="61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5">
        <f t="shared" si="62"/>
        <v>116</v>
      </c>
      <c r="Q1330" t="s">
        <v>8319</v>
      </c>
      <c r="R1330" t="s">
        <v>8321</v>
      </c>
      <c r="S1330" s="16">
        <f t="shared" si="60"/>
        <v>42612.434421296297</v>
      </c>
      <c r="T1330" s="14">
        <f t="shared" si="61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5">
        <f t="shared" si="62"/>
        <v>45</v>
      </c>
      <c r="Q1331" t="s">
        <v>8319</v>
      </c>
      <c r="R1331" t="s">
        <v>8321</v>
      </c>
      <c r="S1331" s="16">
        <f t="shared" si="60"/>
        <v>41935.013252314813</v>
      </c>
      <c r="T1331" s="14">
        <f t="shared" si="61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5">
        <f t="shared" si="62"/>
        <v>157</v>
      </c>
      <c r="Q1332" t="s">
        <v>8319</v>
      </c>
      <c r="R1332" t="s">
        <v>8321</v>
      </c>
      <c r="S1332" s="16">
        <f t="shared" si="60"/>
        <v>42522.068391203698</v>
      </c>
      <c r="T1332" s="14">
        <f t="shared" si="61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5">
        <f t="shared" si="62"/>
        <v>100</v>
      </c>
      <c r="Q1333" t="s">
        <v>8319</v>
      </c>
      <c r="R1333" t="s">
        <v>8321</v>
      </c>
      <c r="S1333" s="16">
        <f t="shared" si="60"/>
        <v>42569.295763888884</v>
      </c>
      <c r="T1333" s="14">
        <f t="shared" si="61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5" t="e">
        <f t="shared" si="62"/>
        <v>#DIV/0!</v>
      </c>
      <c r="Q1334" t="s">
        <v>8319</v>
      </c>
      <c r="R1334" t="s">
        <v>8321</v>
      </c>
      <c r="S1334" s="16">
        <f t="shared" si="60"/>
        <v>42731.851944444446</v>
      </c>
      <c r="T1334" s="14">
        <f t="shared" si="61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5" t="e">
        <f t="shared" si="62"/>
        <v>#DIV/0!</v>
      </c>
      <c r="Q1335" t="s">
        <v>8319</v>
      </c>
      <c r="R1335" t="s">
        <v>8321</v>
      </c>
      <c r="S1335" s="16">
        <f t="shared" si="60"/>
        <v>41805.8984375</v>
      </c>
      <c r="T1335" s="14">
        <f t="shared" si="61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5">
        <f t="shared" si="62"/>
        <v>51</v>
      </c>
      <c r="Q1336" t="s">
        <v>8319</v>
      </c>
      <c r="R1336" t="s">
        <v>8321</v>
      </c>
      <c r="S1336" s="16">
        <f t="shared" si="60"/>
        <v>42410.565821759257</v>
      </c>
      <c r="T1336" s="14">
        <f t="shared" si="61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5">
        <f t="shared" si="62"/>
        <v>308</v>
      </c>
      <c r="Q1337" t="s">
        <v>8319</v>
      </c>
      <c r="R1337" t="s">
        <v>8321</v>
      </c>
      <c r="S1337" s="16">
        <f t="shared" si="60"/>
        <v>42313.728032407402</v>
      </c>
      <c r="T1337" s="14">
        <f t="shared" si="61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5">
        <f t="shared" si="62"/>
        <v>379</v>
      </c>
      <c r="Q1338" t="s">
        <v>8319</v>
      </c>
      <c r="R1338" t="s">
        <v>8321</v>
      </c>
      <c r="S1338" s="16">
        <f t="shared" si="60"/>
        <v>41955.655416666668</v>
      </c>
      <c r="T1338" s="14">
        <f t="shared" si="61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5">
        <f t="shared" si="62"/>
        <v>176</v>
      </c>
      <c r="Q1339" t="s">
        <v>8319</v>
      </c>
      <c r="R1339" t="s">
        <v>8321</v>
      </c>
      <c r="S1339" s="16">
        <f t="shared" si="60"/>
        <v>42767.368969907409</v>
      </c>
      <c r="T1339" s="14">
        <f t="shared" si="61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5">
        <f t="shared" si="62"/>
        <v>66</v>
      </c>
      <c r="Q1340" t="s">
        <v>8319</v>
      </c>
      <c r="R1340" t="s">
        <v>8321</v>
      </c>
      <c r="S1340" s="16">
        <f t="shared" si="60"/>
        <v>42188.595289351848</v>
      </c>
      <c r="T1340" s="14">
        <f t="shared" si="61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5">
        <f t="shared" si="62"/>
        <v>89</v>
      </c>
      <c r="Q1341" t="s">
        <v>8319</v>
      </c>
      <c r="R1341" t="s">
        <v>8321</v>
      </c>
      <c r="S1341" s="16">
        <f t="shared" si="60"/>
        <v>41936.438831018517</v>
      </c>
      <c r="T1341" s="14">
        <f t="shared" si="61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5" t="e">
        <f t="shared" si="62"/>
        <v>#DIV/0!</v>
      </c>
      <c r="Q1342" t="s">
        <v>8319</v>
      </c>
      <c r="R1342" t="s">
        <v>8321</v>
      </c>
      <c r="S1342" s="16">
        <f t="shared" si="60"/>
        <v>41836.387187499997</v>
      </c>
      <c r="T1342" s="14">
        <f t="shared" si="61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5">
        <f t="shared" si="62"/>
        <v>382</v>
      </c>
      <c r="Q1343" t="s">
        <v>8319</v>
      </c>
      <c r="R1343" t="s">
        <v>8321</v>
      </c>
      <c r="S1343" s="16">
        <f t="shared" si="60"/>
        <v>42612.415706018517</v>
      </c>
      <c r="T1343" s="14">
        <f t="shared" si="61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5">
        <f t="shared" si="62"/>
        <v>100</v>
      </c>
      <c r="Q1344" t="s">
        <v>8319</v>
      </c>
      <c r="R1344" t="s">
        <v>8321</v>
      </c>
      <c r="S1344" s="16">
        <f t="shared" si="60"/>
        <v>42172.608090277776</v>
      </c>
      <c r="T1344" s="14">
        <f t="shared" si="61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5">
        <f t="shared" si="62"/>
        <v>158</v>
      </c>
      <c r="Q1345" t="s">
        <v>8319</v>
      </c>
      <c r="R1345" t="s">
        <v>8321</v>
      </c>
      <c r="S1345" s="16">
        <f t="shared" si="60"/>
        <v>42542.318090277775</v>
      </c>
      <c r="T1345" s="14">
        <f t="shared" si="61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5">
        <f t="shared" si="62"/>
        <v>40</v>
      </c>
      <c r="Q1346" t="s">
        <v>8322</v>
      </c>
      <c r="R1346" t="s">
        <v>8323</v>
      </c>
      <c r="S1346" s="16">
        <f t="shared" si="60"/>
        <v>42522.581469907404</v>
      </c>
      <c r="T1346" s="14">
        <f t="shared" si="61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5">
        <f t="shared" si="62"/>
        <v>53</v>
      </c>
      <c r="Q1347" t="s">
        <v>8322</v>
      </c>
      <c r="R1347" t="s">
        <v>8323</v>
      </c>
      <c r="S1347" s="16">
        <f t="shared" ref="S1347:S1410" si="63">(J1347/86400)+25569+(-5/24)</f>
        <v>41799.606006944443</v>
      </c>
      <c r="T1347" s="14">
        <f t="shared" ref="T1347:T1410" si="64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5">
        <f t="shared" ref="P1348:P1411" si="65">QUOTIENT(E1348,L1348)</f>
        <v>48</v>
      </c>
      <c r="Q1348" t="s">
        <v>8322</v>
      </c>
      <c r="R1348" t="s">
        <v>8323</v>
      </c>
      <c r="S1348" s="16">
        <f t="shared" si="63"/>
        <v>41421.867488425924</v>
      </c>
      <c r="T1348" s="14">
        <f t="shared" si="64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5">
        <f t="shared" si="65"/>
        <v>82</v>
      </c>
      <c r="Q1349" t="s">
        <v>8322</v>
      </c>
      <c r="R1349" t="s">
        <v>8323</v>
      </c>
      <c r="S1349" s="16">
        <f t="shared" si="63"/>
        <v>42040.429687499993</v>
      </c>
      <c r="T1349" s="14">
        <f t="shared" si="64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5">
        <f t="shared" si="65"/>
        <v>230</v>
      </c>
      <c r="Q1350" t="s">
        <v>8322</v>
      </c>
      <c r="R1350" t="s">
        <v>8323</v>
      </c>
      <c r="S1350" s="16">
        <f t="shared" si="63"/>
        <v>41963.297835648147</v>
      </c>
      <c r="T1350" s="14">
        <f t="shared" si="64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5">
        <f t="shared" si="65"/>
        <v>59</v>
      </c>
      <c r="Q1351" t="s">
        <v>8322</v>
      </c>
      <c r="R1351" t="s">
        <v>8323</v>
      </c>
      <c r="S1351" s="16">
        <f t="shared" si="63"/>
        <v>42317.124247685184</v>
      </c>
      <c r="T1351" s="14">
        <f t="shared" si="64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5">
        <f t="shared" si="65"/>
        <v>66</v>
      </c>
      <c r="Q1352" t="s">
        <v>8322</v>
      </c>
      <c r="R1352" t="s">
        <v>8323</v>
      </c>
      <c r="S1352" s="16">
        <f t="shared" si="63"/>
        <v>42333.804791666662</v>
      </c>
      <c r="T1352" s="14">
        <f t="shared" si="64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5">
        <f t="shared" si="65"/>
        <v>168</v>
      </c>
      <c r="Q1353" t="s">
        <v>8322</v>
      </c>
      <c r="R1353" t="s">
        <v>8323</v>
      </c>
      <c r="S1353" s="16">
        <f t="shared" si="63"/>
        <v>42382.531759259255</v>
      </c>
      <c r="T1353" s="14">
        <f t="shared" si="64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5">
        <f t="shared" si="65"/>
        <v>59</v>
      </c>
      <c r="Q1354" t="s">
        <v>8322</v>
      </c>
      <c r="R1354" t="s">
        <v>8323</v>
      </c>
      <c r="S1354" s="16">
        <f t="shared" si="63"/>
        <v>42200.369976851849</v>
      </c>
      <c r="T1354" s="14">
        <f t="shared" si="64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5">
        <f t="shared" si="65"/>
        <v>31</v>
      </c>
      <c r="Q1355" t="s">
        <v>8322</v>
      </c>
      <c r="R1355" t="s">
        <v>8323</v>
      </c>
      <c r="S1355" s="16">
        <f t="shared" si="63"/>
        <v>41308.909583333334</v>
      </c>
      <c r="T1355" s="14">
        <f t="shared" si="64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5">
        <f t="shared" si="65"/>
        <v>24</v>
      </c>
      <c r="Q1356" t="s">
        <v>8322</v>
      </c>
      <c r="R1356" t="s">
        <v>8323</v>
      </c>
      <c r="S1356" s="16">
        <f t="shared" si="63"/>
        <v>42502.599293981482</v>
      </c>
      <c r="T1356" s="14">
        <f t="shared" si="64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5">
        <f t="shared" si="65"/>
        <v>25</v>
      </c>
      <c r="Q1357" t="s">
        <v>8322</v>
      </c>
      <c r="R1357" t="s">
        <v>8323</v>
      </c>
      <c r="S1357" s="16">
        <f t="shared" si="63"/>
        <v>41213.046354166661</v>
      </c>
      <c r="T1357" s="14">
        <f t="shared" si="64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5">
        <f t="shared" si="65"/>
        <v>71</v>
      </c>
      <c r="Q1358" t="s">
        <v>8322</v>
      </c>
      <c r="R1358" t="s">
        <v>8323</v>
      </c>
      <c r="S1358" s="16">
        <f t="shared" si="63"/>
        <v>41429.830555555549</v>
      </c>
      <c r="T1358" s="14">
        <f t="shared" si="64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5">
        <f t="shared" si="65"/>
        <v>38</v>
      </c>
      <c r="Q1359" t="s">
        <v>8322</v>
      </c>
      <c r="R1359" t="s">
        <v>8323</v>
      </c>
      <c r="S1359" s="16">
        <f t="shared" si="63"/>
        <v>41304.753900462958</v>
      </c>
      <c r="T1359" s="14">
        <f t="shared" si="64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5">
        <f t="shared" si="65"/>
        <v>68</v>
      </c>
      <c r="Q1360" t="s">
        <v>8322</v>
      </c>
      <c r="R1360" t="s">
        <v>8323</v>
      </c>
      <c r="S1360" s="16">
        <f t="shared" si="63"/>
        <v>40689.362534722219</v>
      </c>
      <c r="T1360" s="14">
        <f t="shared" si="64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5">
        <f t="shared" si="65"/>
        <v>40</v>
      </c>
      <c r="Q1361" t="s">
        <v>8322</v>
      </c>
      <c r="R1361" t="s">
        <v>8323</v>
      </c>
      <c r="S1361" s="16">
        <f t="shared" si="63"/>
        <v>40668.606365740736</v>
      </c>
      <c r="T1361" s="14">
        <f t="shared" si="64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5">
        <f t="shared" si="65"/>
        <v>32</v>
      </c>
      <c r="Q1362" t="s">
        <v>8322</v>
      </c>
      <c r="R1362" t="s">
        <v>8323</v>
      </c>
      <c r="S1362" s="16">
        <f t="shared" si="63"/>
        <v>41095.692361111105</v>
      </c>
      <c r="T1362" s="14">
        <f t="shared" si="64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5">
        <f t="shared" si="65"/>
        <v>28</v>
      </c>
      <c r="Q1363" t="s">
        <v>8322</v>
      </c>
      <c r="R1363" t="s">
        <v>8323</v>
      </c>
      <c r="S1363" s="16">
        <f t="shared" si="63"/>
        <v>41781.508935185186</v>
      </c>
      <c r="T1363" s="14">
        <f t="shared" si="64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5">
        <f t="shared" si="65"/>
        <v>43</v>
      </c>
      <c r="Q1364" t="s">
        <v>8322</v>
      </c>
      <c r="R1364" t="s">
        <v>8323</v>
      </c>
      <c r="S1364" s="16">
        <f t="shared" si="63"/>
        <v>41464.726053240738</v>
      </c>
      <c r="T1364" s="14">
        <f t="shared" si="64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5">
        <f t="shared" si="65"/>
        <v>40</v>
      </c>
      <c r="Q1365" t="s">
        <v>8322</v>
      </c>
      <c r="R1365" t="s">
        <v>8323</v>
      </c>
      <c r="S1365" s="16">
        <f t="shared" si="63"/>
        <v>42396.635729166665</v>
      </c>
      <c r="T1365" s="14">
        <f t="shared" si="64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5">
        <f t="shared" si="65"/>
        <v>346</v>
      </c>
      <c r="Q1366" t="s">
        <v>8325</v>
      </c>
      <c r="R1366" t="s">
        <v>8326</v>
      </c>
      <c r="S1366" s="16">
        <f t="shared" si="63"/>
        <v>41951.487337962964</v>
      </c>
      <c r="T1366" s="14">
        <f t="shared" si="64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5">
        <f t="shared" si="65"/>
        <v>81</v>
      </c>
      <c r="Q1367" t="s">
        <v>8325</v>
      </c>
      <c r="R1367" t="s">
        <v>8326</v>
      </c>
      <c r="S1367" s="16">
        <f t="shared" si="63"/>
        <v>42049.524907407402</v>
      </c>
      <c r="T1367" s="14">
        <f t="shared" si="64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5">
        <f t="shared" si="65"/>
        <v>64</v>
      </c>
      <c r="Q1368" t="s">
        <v>8325</v>
      </c>
      <c r="R1368" t="s">
        <v>8326</v>
      </c>
      <c r="S1368" s="16">
        <f t="shared" si="63"/>
        <v>41924.787766203699</v>
      </c>
      <c r="T1368" s="14">
        <f t="shared" si="64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5">
        <f t="shared" si="65"/>
        <v>63</v>
      </c>
      <c r="Q1369" t="s">
        <v>8325</v>
      </c>
      <c r="R1369" t="s">
        <v>8326</v>
      </c>
      <c r="S1369" s="16">
        <f t="shared" si="63"/>
        <v>42291.794560185182</v>
      </c>
      <c r="T1369" s="14">
        <f t="shared" si="64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5">
        <f t="shared" si="65"/>
        <v>63</v>
      </c>
      <c r="Q1370" t="s">
        <v>8325</v>
      </c>
      <c r="R1370" t="s">
        <v>8326</v>
      </c>
      <c r="S1370" s="16">
        <f t="shared" si="63"/>
        <v>42145.982569444437</v>
      </c>
      <c r="T1370" s="14">
        <f t="shared" si="64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5">
        <f t="shared" si="65"/>
        <v>83</v>
      </c>
      <c r="Q1371" t="s">
        <v>8325</v>
      </c>
      <c r="R1371" t="s">
        <v>8326</v>
      </c>
      <c r="S1371" s="16">
        <f t="shared" si="63"/>
        <v>41710.385949074072</v>
      </c>
      <c r="T1371" s="14">
        <f t="shared" si="64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5">
        <f t="shared" si="65"/>
        <v>77</v>
      </c>
      <c r="Q1372" t="s">
        <v>8325</v>
      </c>
      <c r="R1372" t="s">
        <v>8326</v>
      </c>
      <c r="S1372" s="16">
        <f t="shared" si="63"/>
        <v>41547.795023148145</v>
      </c>
      <c r="T1372" s="14">
        <f t="shared" si="64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5">
        <f t="shared" si="65"/>
        <v>107</v>
      </c>
      <c r="Q1373" t="s">
        <v>8325</v>
      </c>
      <c r="R1373" t="s">
        <v>8326</v>
      </c>
      <c r="S1373" s="16">
        <f t="shared" si="63"/>
        <v>42101.550254629627</v>
      </c>
      <c r="T1373" s="14">
        <f t="shared" si="64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5">
        <f t="shared" si="65"/>
        <v>38</v>
      </c>
      <c r="Q1374" t="s">
        <v>8325</v>
      </c>
      <c r="R1374" t="s">
        <v>8326</v>
      </c>
      <c r="S1374" s="16">
        <f t="shared" si="63"/>
        <v>41072.53162037037</v>
      </c>
      <c r="T1374" s="14">
        <f t="shared" si="64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5">
        <f t="shared" si="65"/>
        <v>201</v>
      </c>
      <c r="Q1375" t="s">
        <v>8325</v>
      </c>
      <c r="R1375" t="s">
        <v>8326</v>
      </c>
      <c r="S1375" s="16">
        <f t="shared" si="63"/>
        <v>42704.743437499994</v>
      </c>
      <c r="T1375" s="14">
        <f t="shared" si="64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5">
        <f t="shared" si="65"/>
        <v>43</v>
      </c>
      <c r="Q1376" t="s">
        <v>8325</v>
      </c>
      <c r="R1376" t="s">
        <v>8326</v>
      </c>
      <c r="S1376" s="16">
        <f t="shared" si="63"/>
        <v>42423.953564814808</v>
      </c>
      <c r="T1376" s="14">
        <f t="shared" si="64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5">
        <f t="shared" si="65"/>
        <v>62</v>
      </c>
      <c r="Q1377" t="s">
        <v>8325</v>
      </c>
      <c r="R1377" t="s">
        <v>8326</v>
      </c>
      <c r="S1377" s="16">
        <f t="shared" si="63"/>
        <v>42719.857858796291</v>
      </c>
      <c r="T1377" s="14">
        <f t="shared" si="64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5">
        <f t="shared" si="65"/>
        <v>55</v>
      </c>
      <c r="Q1378" t="s">
        <v>8325</v>
      </c>
      <c r="R1378" t="s">
        <v>8326</v>
      </c>
      <c r="S1378" s="16">
        <f t="shared" si="63"/>
        <v>42677.460717592585</v>
      </c>
      <c r="T1378" s="14">
        <f t="shared" si="64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5">
        <f t="shared" si="65"/>
        <v>48</v>
      </c>
      <c r="Q1379" t="s">
        <v>8325</v>
      </c>
      <c r="R1379" t="s">
        <v>8326</v>
      </c>
      <c r="S1379" s="16">
        <f t="shared" si="63"/>
        <v>42747.01122685185</v>
      </c>
      <c r="T1379" s="14">
        <f t="shared" si="64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5">
        <f t="shared" si="65"/>
        <v>30</v>
      </c>
      <c r="Q1380" t="s">
        <v>8325</v>
      </c>
      <c r="R1380" t="s">
        <v>8326</v>
      </c>
      <c r="S1380" s="16">
        <f t="shared" si="63"/>
        <v>42568.551041666666</v>
      </c>
      <c r="T1380" s="14">
        <f t="shared" si="64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5">
        <f t="shared" si="65"/>
        <v>73</v>
      </c>
      <c r="Q1381" t="s">
        <v>8325</v>
      </c>
      <c r="R1381" t="s">
        <v>8326</v>
      </c>
      <c r="S1381" s="16">
        <f t="shared" si="63"/>
        <v>42130.283287037033</v>
      </c>
      <c r="T1381" s="14">
        <f t="shared" si="64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5">
        <f t="shared" si="65"/>
        <v>21</v>
      </c>
      <c r="Q1382" t="s">
        <v>8325</v>
      </c>
      <c r="R1382" t="s">
        <v>8326</v>
      </c>
      <c r="S1382" s="16">
        <f t="shared" si="63"/>
        <v>42141.554467592585</v>
      </c>
      <c r="T1382" s="14">
        <f t="shared" si="64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5">
        <f t="shared" si="65"/>
        <v>73</v>
      </c>
      <c r="Q1383" t="s">
        <v>8325</v>
      </c>
      <c r="R1383" t="s">
        <v>8326</v>
      </c>
      <c r="S1383" s="16">
        <f t="shared" si="63"/>
        <v>42703.006076388883</v>
      </c>
      <c r="T1383" s="14">
        <f t="shared" si="64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5">
        <f t="shared" si="65"/>
        <v>56</v>
      </c>
      <c r="Q1384" t="s">
        <v>8325</v>
      </c>
      <c r="R1384" t="s">
        <v>8326</v>
      </c>
      <c r="S1384" s="16">
        <f t="shared" si="63"/>
        <v>41370.591851851852</v>
      </c>
      <c r="T1384" s="14">
        <f t="shared" si="64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5">
        <f t="shared" si="65"/>
        <v>50</v>
      </c>
      <c r="Q1385" t="s">
        <v>8325</v>
      </c>
      <c r="R1385" t="s">
        <v>8326</v>
      </c>
      <c r="S1385" s="16">
        <f t="shared" si="63"/>
        <v>42706.866643518515</v>
      </c>
      <c r="T1385" s="14">
        <f t="shared" si="64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5">
        <f t="shared" si="65"/>
        <v>68</v>
      </c>
      <c r="Q1386" t="s">
        <v>8325</v>
      </c>
      <c r="R1386" t="s">
        <v>8326</v>
      </c>
      <c r="S1386" s="16">
        <f t="shared" si="63"/>
        <v>42160.526874999996</v>
      </c>
      <c r="T1386" s="14">
        <f t="shared" si="64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5">
        <f t="shared" si="65"/>
        <v>65</v>
      </c>
      <c r="Q1387" t="s">
        <v>8325</v>
      </c>
      <c r="R1387" t="s">
        <v>8326</v>
      </c>
      <c r="S1387" s="16">
        <f t="shared" si="63"/>
        <v>42433.480567129627</v>
      </c>
      <c r="T1387" s="14">
        <f t="shared" si="64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5">
        <f t="shared" si="65"/>
        <v>62</v>
      </c>
      <c r="Q1388" t="s">
        <v>8325</v>
      </c>
      <c r="R1388" t="s">
        <v>8326</v>
      </c>
      <c r="S1388" s="16">
        <f t="shared" si="63"/>
        <v>42184.438530092586</v>
      </c>
      <c r="T1388" s="14">
        <f t="shared" si="64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5">
        <f t="shared" si="65"/>
        <v>70</v>
      </c>
      <c r="Q1389" t="s">
        <v>8325</v>
      </c>
      <c r="R1389" t="s">
        <v>8326</v>
      </c>
      <c r="S1389" s="16">
        <f t="shared" si="63"/>
        <v>42126.712905092594</v>
      </c>
      <c r="T1389" s="14">
        <f t="shared" si="64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5">
        <f t="shared" si="65"/>
        <v>60</v>
      </c>
      <c r="Q1390" t="s">
        <v>8325</v>
      </c>
      <c r="R1390" t="s">
        <v>8326</v>
      </c>
      <c r="S1390" s="16">
        <f t="shared" si="63"/>
        <v>42634.406446759262</v>
      </c>
      <c r="T1390" s="14">
        <f t="shared" si="64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5">
        <f t="shared" si="65"/>
        <v>21</v>
      </c>
      <c r="Q1391" t="s">
        <v>8325</v>
      </c>
      <c r="R1391" t="s">
        <v>8326</v>
      </c>
      <c r="S1391" s="16">
        <f t="shared" si="63"/>
        <v>42565.272650462961</v>
      </c>
      <c r="T1391" s="14">
        <f t="shared" si="64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5">
        <f t="shared" si="65"/>
        <v>160</v>
      </c>
      <c r="Q1392" t="s">
        <v>8325</v>
      </c>
      <c r="R1392" t="s">
        <v>8326</v>
      </c>
      <c r="S1392" s="16">
        <f t="shared" si="63"/>
        <v>42087.594976851855</v>
      </c>
      <c r="T1392" s="14">
        <f t="shared" si="64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5">
        <f t="shared" si="65"/>
        <v>42</v>
      </c>
      <c r="Q1393" t="s">
        <v>8325</v>
      </c>
      <c r="R1393" t="s">
        <v>8326</v>
      </c>
      <c r="S1393" s="16">
        <f t="shared" si="63"/>
        <v>42193.442337962959</v>
      </c>
      <c r="T1393" s="14">
        <f t="shared" si="64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5">
        <f t="shared" si="65"/>
        <v>27</v>
      </c>
      <c r="Q1394" t="s">
        <v>8325</v>
      </c>
      <c r="R1394" t="s">
        <v>8326</v>
      </c>
      <c r="S1394" s="16">
        <f t="shared" si="63"/>
        <v>42400.946597222217</v>
      </c>
      <c r="T1394" s="14">
        <f t="shared" si="64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5">
        <f t="shared" si="65"/>
        <v>196</v>
      </c>
      <c r="Q1395" t="s">
        <v>8325</v>
      </c>
      <c r="R1395" t="s">
        <v>8326</v>
      </c>
      <c r="S1395" s="16">
        <f t="shared" si="63"/>
        <v>42553.473645833328</v>
      </c>
      <c r="T1395" s="14">
        <f t="shared" si="64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5">
        <f t="shared" si="65"/>
        <v>53</v>
      </c>
      <c r="Q1396" t="s">
        <v>8325</v>
      </c>
      <c r="R1396" t="s">
        <v>8326</v>
      </c>
      <c r="S1396" s="16">
        <f t="shared" si="63"/>
        <v>42751.936643518515</v>
      </c>
      <c r="T1396" s="14">
        <f t="shared" si="64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5">
        <f t="shared" si="65"/>
        <v>47</v>
      </c>
      <c r="Q1397" t="s">
        <v>8325</v>
      </c>
      <c r="R1397" t="s">
        <v>8326</v>
      </c>
      <c r="S1397" s="16">
        <f t="shared" si="63"/>
        <v>42719.700011574074</v>
      </c>
      <c r="T1397" s="14">
        <f t="shared" si="64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5">
        <f t="shared" si="65"/>
        <v>88</v>
      </c>
      <c r="Q1398" t="s">
        <v>8325</v>
      </c>
      <c r="R1398" t="s">
        <v>8326</v>
      </c>
      <c r="S1398" s="16">
        <f t="shared" si="63"/>
        <v>42018.790300925924</v>
      </c>
      <c r="T1398" s="14">
        <f t="shared" si="64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5">
        <f t="shared" si="65"/>
        <v>72</v>
      </c>
      <c r="Q1399" t="s">
        <v>8325</v>
      </c>
      <c r="R1399" t="s">
        <v>8326</v>
      </c>
      <c r="S1399" s="16">
        <f t="shared" si="63"/>
        <v>42640.709606481476</v>
      </c>
      <c r="T1399" s="14">
        <f t="shared" si="64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5">
        <f t="shared" si="65"/>
        <v>74</v>
      </c>
      <c r="Q1400" t="s">
        <v>8325</v>
      </c>
      <c r="R1400" t="s">
        <v>8326</v>
      </c>
      <c r="S1400" s="16">
        <f t="shared" si="63"/>
        <v>42526.665902777771</v>
      </c>
      <c r="T1400" s="14">
        <f t="shared" si="64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5">
        <f t="shared" si="65"/>
        <v>61</v>
      </c>
      <c r="Q1401" t="s">
        <v>8325</v>
      </c>
      <c r="R1401" t="s">
        <v>8326</v>
      </c>
      <c r="S1401" s="16">
        <f t="shared" si="63"/>
        <v>41888.795983796292</v>
      </c>
      <c r="T1401" s="14">
        <f t="shared" si="64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5">
        <f t="shared" si="65"/>
        <v>17</v>
      </c>
      <c r="Q1402" t="s">
        <v>8325</v>
      </c>
      <c r="R1402" t="s">
        <v>8326</v>
      </c>
      <c r="S1402" s="16">
        <f t="shared" si="63"/>
        <v>42498.132789351854</v>
      </c>
      <c r="T1402" s="14">
        <f t="shared" si="64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5">
        <f t="shared" si="65"/>
        <v>51</v>
      </c>
      <c r="Q1403" t="s">
        <v>8325</v>
      </c>
      <c r="R1403" t="s">
        <v>8326</v>
      </c>
      <c r="S1403" s="16">
        <f t="shared" si="63"/>
        <v>41399.787893518514</v>
      </c>
      <c r="T1403" s="14">
        <f t="shared" si="64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5">
        <f t="shared" si="65"/>
        <v>24</v>
      </c>
      <c r="Q1404" t="s">
        <v>8325</v>
      </c>
      <c r="R1404" t="s">
        <v>8326</v>
      </c>
      <c r="S1404" s="16">
        <f t="shared" si="63"/>
        <v>42064.845034722217</v>
      </c>
      <c r="T1404" s="14">
        <f t="shared" si="64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5">
        <f t="shared" si="65"/>
        <v>62</v>
      </c>
      <c r="Q1405" t="s">
        <v>8325</v>
      </c>
      <c r="R1405" t="s">
        <v>8326</v>
      </c>
      <c r="S1405" s="16">
        <f t="shared" si="63"/>
        <v>41450.854571759257</v>
      </c>
      <c r="T1405" s="14">
        <f t="shared" si="64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5">
        <f t="shared" si="65"/>
        <v>48</v>
      </c>
      <c r="Q1406" t="s">
        <v>8322</v>
      </c>
      <c r="R1406" t="s">
        <v>8341</v>
      </c>
      <c r="S1406" s="16">
        <f t="shared" si="63"/>
        <v>42032.30190972222</v>
      </c>
      <c r="T1406" s="14">
        <f t="shared" si="64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5">
        <f t="shared" si="65"/>
        <v>6</v>
      </c>
      <c r="Q1407" t="s">
        <v>8322</v>
      </c>
      <c r="R1407" t="s">
        <v>8341</v>
      </c>
      <c r="S1407" s="16">
        <f t="shared" si="63"/>
        <v>41941.472233796296</v>
      </c>
      <c r="T1407" s="14">
        <f t="shared" si="64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5">
        <f t="shared" si="65"/>
        <v>5</v>
      </c>
      <c r="Q1408" t="s">
        <v>8322</v>
      </c>
      <c r="R1408" t="s">
        <v>8341</v>
      </c>
      <c r="S1408" s="16">
        <f t="shared" si="63"/>
        <v>42297.224618055552</v>
      </c>
      <c r="T1408" s="14">
        <f t="shared" si="64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5">
        <f t="shared" si="65"/>
        <v>7</v>
      </c>
      <c r="Q1409" t="s">
        <v>8322</v>
      </c>
      <c r="R1409" t="s">
        <v>8341</v>
      </c>
      <c r="S1409" s="16">
        <f t="shared" si="63"/>
        <v>41838.32844907407</v>
      </c>
      <c r="T1409" s="14">
        <f t="shared" si="64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5">
        <f t="shared" si="65"/>
        <v>12</v>
      </c>
      <c r="Q1410" t="s">
        <v>8322</v>
      </c>
      <c r="R1410" t="s">
        <v>8341</v>
      </c>
      <c r="S1410" s="16">
        <f t="shared" si="63"/>
        <v>42291.663842592585</v>
      </c>
      <c r="T1410" s="14">
        <f t="shared" si="64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5" t="e">
        <f t="shared" si="65"/>
        <v>#DIV/0!</v>
      </c>
      <c r="Q1411" t="s">
        <v>8322</v>
      </c>
      <c r="R1411" t="s">
        <v>8341</v>
      </c>
      <c r="S1411" s="16">
        <f t="shared" ref="S1411:S1474" si="66">(J1411/86400)+25569+(-5/24)</f>
        <v>41944.925173611111</v>
      </c>
      <c r="T1411" s="14">
        <f t="shared" ref="T1411:T1474" si="6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5">
        <f t="shared" ref="P1412:P1475" si="68">QUOTIENT(E1412,L1412)</f>
        <v>1</v>
      </c>
      <c r="Q1412" t="s">
        <v>8322</v>
      </c>
      <c r="R1412" t="s">
        <v>8341</v>
      </c>
      <c r="S1412" s="16">
        <f t="shared" si="66"/>
        <v>42479.110185185178</v>
      </c>
      <c r="T1412" s="14">
        <f t="shared" si="6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5">
        <f t="shared" si="68"/>
        <v>2</v>
      </c>
      <c r="Q1413" t="s">
        <v>8322</v>
      </c>
      <c r="R1413" t="s">
        <v>8341</v>
      </c>
      <c r="S1413" s="16">
        <f t="shared" si="66"/>
        <v>42012.850694444445</v>
      </c>
      <c r="T1413" s="14">
        <f t="shared" si="6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5">
        <f t="shared" si="68"/>
        <v>24</v>
      </c>
      <c r="Q1414" t="s">
        <v>8322</v>
      </c>
      <c r="R1414" t="s">
        <v>8341</v>
      </c>
      <c r="S1414" s="16">
        <f t="shared" si="66"/>
        <v>41946.855312499996</v>
      </c>
      <c r="T1414" s="14">
        <f t="shared" si="6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5">
        <f t="shared" si="68"/>
        <v>100</v>
      </c>
      <c r="Q1415" t="s">
        <v>8322</v>
      </c>
      <c r="R1415" t="s">
        <v>8341</v>
      </c>
      <c r="S1415" s="16">
        <f t="shared" si="66"/>
        <v>42360.228819444441</v>
      </c>
      <c r="T1415" s="14">
        <f t="shared" si="6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5">
        <f t="shared" si="68"/>
        <v>1</v>
      </c>
      <c r="Q1416" t="s">
        <v>8322</v>
      </c>
      <c r="R1416" t="s">
        <v>8341</v>
      </c>
      <c r="S1416" s="16">
        <f t="shared" si="66"/>
        <v>42708.044756944444</v>
      </c>
      <c r="T1416" s="14">
        <f t="shared" si="6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5">
        <f t="shared" si="68"/>
        <v>88</v>
      </c>
      <c r="Q1417" t="s">
        <v>8322</v>
      </c>
      <c r="R1417" t="s">
        <v>8341</v>
      </c>
      <c r="S1417" s="16">
        <f t="shared" si="66"/>
        <v>42192.467488425922</v>
      </c>
      <c r="T1417" s="14">
        <f t="shared" si="6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5" t="e">
        <f t="shared" si="68"/>
        <v>#DIV/0!</v>
      </c>
      <c r="Q1418" t="s">
        <v>8322</v>
      </c>
      <c r="R1418" t="s">
        <v>8341</v>
      </c>
      <c r="S1418" s="16">
        <f t="shared" si="66"/>
        <v>42299.717812499999</v>
      </c>
      <c r="T1418" s="14">
        <f t="shared" si="6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5">
        <f t="shared" si="68"/>
        <v>27</v>
      </c>
      <c r="Q1419" t="s">
        <v>8322</v>
      </c>
      <c r="R1419" t="s">
        <v>8341</v>
      </c>
      <c r="S1419" s="16">
        <f t="shared" si="66"/>
        <v>42231.941828703704</v>
      </c>
      <c r="T1419" s="14">
        <f t="shared" si="6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5">
        <f t="shared" si="68"/>
        <v>6</v>
      </c>
      <c r="Q1420" t="s">
        <v>8322</v>
      </c>
      <c r="R1420" t="s">
        <v>8341</v>
      </c>
      <c r="S1420" s="16">
        <f t="shared" si="66"/>
        <v>42395.248078703698</v>
      </c>
      <c r="T1420" s="14">
        <f t="shared" si="6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5">
        <f t="shared" si="68"/>
        <v>44</v>
      </c>
      <c r="Q1421" t="s">
        <v>8322</v>
      </c>
      <c r="R1421" t="s">
        <v>8341</v>
      </c>
      <c r="S1421" s="16">
        <f t="shared" si="66"/>
        <v>42622.24790509259</v>
      </c>
      <c r="T1421" s="14">
        <f t="shared" si="6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5">
        <f t="shared" si="68"/>
        <v>1</v>
      </c>
      <c r="Q1422" t="s">
        <v>8322</v>
      </c>
      <c r="R1422" t="s">
        <v>8341</v>
      </c>
      <c r="S1422" s="16">
        <f t="shared" si="66"/>
        <v>42524.459328703706</v>
      </c>
      <c r="T1422" s="14">
        <f t="shared" si="6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5">
        <f t="shared" si="68"/>
        <v>100</v>
      </c>
      <c r="Q1423" t="s">
        <v>8322</v>
      </c>
      <c r="R1423" t="s">
        <v>8341</v>
      </c>
      <c r="S1423" s="16">
        <f t="shared" si="66"/>
        <v>42013.707280092589</v>
      </c>
      <c r="T1423" s="14">
        <f t="shared" si="6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5">
        <f t="shared" si="68"/>
        <v>13</v>
      </c>
      <c r="Q1424" t="s">
        <v>8322</v>
      </c>
      <c r="R1424" t="s">
        <v>8341</v>
      </c>
      <c r="S1424" s="16">
        <f t="shared" si="66"/>
        <v>42604.031296296293</v>
      </c>
      <c r="T1424" s="14">
        <f t="shared" si="6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5">
        <f t="shared" si="68"/>
        <v>100</v>
      </c>
      <c r="Q1425" t="s">
        <v>8322</v>
      </c>
      <c r="R1425" t="s">
        <v>8341</v>
      </c>
      <c r="S1425" s="16">
        <f t="shared" si="66"/>
        <v>42340.151979166665</v>
      </c>
      <c r="T1425" s="14">
        <f t="shared" si="6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5">
        <f t="shared" si="68"/>
        <v>109</v>
      </c>
      <c r="Q1426" t="s">
        <v>8322</v>
      </c>
      <c r="R1426" t="s">
        <v>8341</v>
      </c>
      <c r="S1426" s="16">
        <f t="shared" si="66"/>
        <v>42676.509282407402</v>
      </c>
      <c r="T1426" s="14">
        <f t="shared" si="6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5" t="e">
        <f t="shared" si="68"/>
        <v>#DIV/0!</v>
      </c>
      <c r="Q1427" t="s">
        <v>8322</v>
      </c>
      <c r="R1427" t="s">
        <v>8341</v>
      </c>
      <c r="S1427" s="16">
        <f t="shared" si="66"/>
        <v>42092.923136574071</v>
      </c>
      <c r="T1427" s="14">
        <f t="shared" si="6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5" t="e">
        <f t="shared" si="68"/>
        <v>#DIV/0!</v>
      </c>
      <c r="Q1428" t="s">
        <v>8322</v>
      </c>
      <c r="R1428" t="s">
        <v>8341</v>
      </c>
      <c r="S1428" s="16">
        <f t="shared" si="66"/>
        <v>42180.181944444441</v>
      </c>
      <c r="T1428" s="14">
        <f t="shared" si="6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5">
        <f t="shared" si="68"/>
        <v>104</v>
      </c>
      <c r="Q1429" t="s">
        <v>8322</v>
      </c>
      <c r="R1429" t="s">
        <v>8341</v>
      </c>
      <c r="S1429" s="16">
        <f t="shared" si="66"/>
        <v>42601.643344907403</v>
      </c>
      <c r="T1429" s="14">
        <f t="shared" si="6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5">
        <f t="shared" si="68"/>
        <v>15</v>
      </c>
      <c r="Q1430" t="s">
        <v>8322</v>
      </c>
      <c r="R1430" t="s">
        <v>8341</v>
      </c>
      <c r="S1430" s="16">
        <f t="shared" si="66"/>
        <v>42432.171493055554</v>
      </c>
      <c r="T1430" s="14">
        <f t="shared" si="6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5" t="e">
        <f t="shared" si="68"/>
        <v>#DIV/0!</v>
      </c>
      <c r="Q1431" t="s">
        <v>8322</v>
      </c>
      <c r="R1431" t="s">
        <v>8341</v>
      </c>
      <c r="S1431" s="16">
        <f t="shared" si="66"/>
        <v>42073.852337962962</v>
      </c>
      <c r="T1431" s="14">
        <f t="shared" si="6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5">
        <f t="shared" si="68"/>
        <v>80</v>
      </c>
      <c r="Q1432" t="s">
        <v>8322</v>
      </c>
      <c r="R1432" t="s">
        <v>8341</v>
      </c>
      <c r="S1432" s="16">
        <f t="shared" si="66"/>
        <v>41961.605185185188</v>
      </c>
      <c r="T1432" s="14">
        <f t="shared" si="6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5">
        <f t="shared" si="68"/>
        <v>115</v>
      </c>
      <c r="Q1433" t="s">
        <v>8322</v>
      </c>
      <c r="R1433" t="s">
        <v>8341</v>
      </c>
      <c r="S1433" s="16">
        <f t="shared" si="66"/>
        <v>42304.002499999995</v>
      </c>
      <c r="T1433" s="14">
        <f t="shared" si="6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5" t="e">
        <f t="shared" si="68"/>
        <v>#DIV/0!</v>
      </c>
      <c r="Q1434" t="s">
        <v>8322</v>
      </c>
      <c r="R1434" t="s">
        <v>8341</v>
      </c>
      <c r="S1434" s="16">
        <f t="shared" si="66"/>
        <v>42175.572083333333</v>
      </c>
      <c r="T1434" s="14">
        <f t="shared" si="6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5">
        <f t="shared" si="68"/>
        <v>80</v>
      </c>
      <c r="Q1435" t="s">
        <v>8322</v>
      </c>
      <c r="R1435" t="s">
        <v>8341</v>
      </c>
      <c r="S1435" s="16">
        <f t="shared" si="66"/>
        <v>42673.417534722219</v>
      </c>
      <c r="T1435" s="14">
        <f t="shared" si="6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5">
        <f t="shared" si="68"/>
        <v>744</v>
      </c>
      <c r="Q1436" t="s">
        <v>8322</v>
      </c>
      <c r="R1436" t="s">
        <v>8341</v>
      </c>
      <c r="S1436" s="16">
        <f t="shared" si="66"/>
        <v>42142.558773148143</v>
      </c>
      <c r="T1436" s="14">
        <f t="shared" si="6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5">
        <f t="shared" si="68"/>
        <v>7</v>
      </c>
      <c r="Q1437" t="s">
        <v>8322</v>
      </c>
      <c r="R1437" t="s">
        <v>8341</v>
      </c>
      <c r="S1437" s="16">
        <f t="shared" si="66"/>
        <v>42258.57199074074</v>
      </c>
      <c r="T1437" s="14">
        <f t="shared" si="6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5">
        <f t="shared" si="68"/>
        <v>38</v>
      </c>
      <c r="Q1438" t="s">
        <v>8322</v>
      </c>
      <c r="R1438" t="s">
        <v>8341</v>
      </c>
      <c r="S1438" s="16">
        <f t="shared" si="66"/>
        <v>42391.141863425924</v>
      </c>
      <c r="T1438" s="14">
        <f t="shared" si="6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5">
        <f t="shared" si="68"/>
        <v>36</v>
      </c>
      <c r="Q1439" t="s">
        <v>8322</v>
      </c>
      <c r="R1439" t="s">
        <v>8341</v>
      </c>
      <c r="S1439" s="16">
        <f t="shared" si="66"/>
        <v>41796.32336805555</v>
      </c>
      <c r="T1439" s="14">
        <f t="shared" si="6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5">
        <f t="shared" si="68"/>
        <v>75</v>
      </c>
      <c r="Q1440" t="s">
        <v>8322</v>
      </c>
      <c r="R1440" t="s">
        <v>8341</v>
      </c>
      <c r="S1440" s="16">
        <f t="shared" si="66"/>
        <v>42457.663182870368</v>
      </c>
      <c r="T1440" s="14">
        <f t="shared" si="6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5">
        <f t="shared" si="68"/>
        <v>30</v>
      </c>
      <c r="Q1441" t="s">
        <v>8322</v>
      </c>
      <c r="R1441" t="s">
        <v>8341</v>
      </c>
      <c r="S1441" s="16">
        <f t="shared" si="66"/>
        <v>42040.621539351851</v>
      </c>
      <c r="T1441" s="14">
        <f t="shared" si="6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5">
        <f t="shared" si="68"/>
        <v>1</v>
      </c>
      <c r="Q1442" t="s">
        <v>8322</v>
      </c>
      <c r="R1442" t="s">
        <v>8341</v>
      </c>
      <c r="S1442" s="16">
        <f t="shared" si="66"/>
        <v>42486.540081018517</v>
      </c>
      <c r="T1442" s="14">
        <f t="shared" si="6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5">
        <f t="shared" si="68"/>
        <v>673</v>
      </c>
      <c r="Q1443" t="s">
        <v>8322</v>
      </c>
      <c r="R1443" t="s">
        <v>8341</v>
      </c>
      <c r="S1443" s="16">
        <f t="shared" si="66"/>
        <v>42198.557511574072</v>
      </c>
      <c r="T1443" s="14">
        <f t="shared" si="6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5" t="e">
        <f t="shared" si="68"/>
        <v>#DIV/0!</v>
      </c>
      <c r="Q1444" t="s">
        <v>8322</v>
      </c>
      <c r="R1444" t="s">
        <v>8341</v>
      </c>
      <c r="S1444" s="16">
        <f t="shared" si="66"/>
        <v>42485.437013888884</v>
      </c>
      <c r="T1444" s="14">
        <f t="shared" si="6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5" t="e">
        <f t="shared" si="68"/>
        <v>#DIV/0!</v>
      </c>
      <c r="Q1445" t="s">
        <v>8322</v>
      </c>
      <c r="R1445" t="s">
        <v>8341</v>
      </c>
      <c r="S1445" s="16">
        <f t="shared" si="66"/>
        <v>42707.71769675926</v>
      </c>
      <c r="T1445" s="14">
        <f t="shared" si="6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5" t="e">
        <f t="shared" si="68"/>
        <v>#DIV/0!</v>
      </c>
      <c r="Q1446" t="s">
        <v>8322</v>
      </c>
      <c r="R1446" t="s">
        <v>8341</v>
      </c>
      <c r="S1446" s="16">
        <f t="shared" si="66"/>
        <v>42199.665069444447</v>
      </c>
      <c r="T1446" s="14">
        <f t="shared" si="6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5" t="e">
        <f t="shared" si="68"/>
        <v>#DIV/0!</v>
      </c>
      <c r="Q1447" t="s">
        <v>8322</v>
      </c>
      <c r="R1447" t="s">
        <v>8341</v>
      </c>
      <c r="S1447" s="16">
        <f t="shared" si="66"/>
        <v>42139.333969907406</v>
      </c>
      <c r="T1447" s="14">
        <f t="shared" si="6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5" t="e">
        <f t="shared" si="68"/>
        <v>#DIV/0!</v>
      </c>
      <c r="Q1448" t="s">
        <v>8322</v>
      </c>
      <c r="R1448" t="s">
        <v>8341</v>
      </c>
      <c r="S1448" s="16">
        <f t="shared" si="66"/>
        <v>42461.239328703705</v>
      </c>
      <c r="T1448" s="14">
        <f t="shared" si="6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5">
        <f t="shared" si="68"/>
        <v>25</v>
      </c>
      <c r="Q1449" t="s">
        <v>8322</v>
      </c>
      <c r="R1449" t="s">
        <v>8341</v>
      </c>
      <c r="S1449" s="16">
        <f t="shared" si="66"/>
        <v>42529.52238425926</v>
      </c>
      <c r="T1449" s="14">
        <f t="shared" si="6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5" t="e">
        <f t="shared" si="68"/>
        <v>#DIV/0!</v>
      </c>
      <c r="Q1450" t="s">
        <v>8322</v>
      </c>
      <c r="R1450" t="s">
        <v>8341</v>
      </c>
      <c r="S1450" s="16">
        <f t="shared" si="66"/>
        <v>42115.728217592587</v>
      </c>
      <c r="T1450" s="14">
        <f t="shared" si="6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5" t="e">
        <f t="shared" si="68"/>
        <v>#DIV/0!</v>
      </c>
      <c r="Q1451" t="s">
        <v>8322</v>
      </c>
      <c r="R1451" t="s">
        <v>8341</v>
      </c>
      <c r="S1451" s="16">
        <f t="shared" si="66"/>
        <v>42086.603067129625</v>
      </c>
      <c r="T1451" s="14">
        <f t="shared" si="6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5">
        <f t="shared" si="68"/>
        <v>1</v>
      </c>
      <c r="Q1452" t="s">
        <v>8322</v>
      </c>
      <c r="R1452" t="s">
        <v>8341</v>
      </c>
      <c r="S1452" s="16">
        <f t="shared" si="66"/>
        <v>42389.962928240733</v>
      </c>
      <c r="T1452" s="14">
        <f t="shared" si="6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5">
        <f t="shared" si="68"/>
        <v>1</v>
      </c>
      <c r="Q1453" t="s">
        <v>8322</v>
      </c>
      <c r="R1453" t="s">
        <v>8341</v>
      </c>
      <c r="S1453" s="16">
        <f t="shared" si="66"/>
        <v>41931.75068287037</v>
      </c>
      <c r="T1453" s="14">
        <f t="shared" si="6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5" t="e">
        <f t="shared" si="68"/>
        <v>#DIV/0!</v>
      </c>
      <c r="Q1454" t="s">
        <v>8322</v>
      </c>
      <c r="R1454" t="s">
        <v>8341</v>
      </c>
      <c r="S1454" s="16">
        <f t="shared" si="66"/>
        <v>41818.494942129626</v>
      </c>
      <c r="T1454" s="14">
        <f t="shared" si="6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5" t="e">
        <f t="shared" si="68"/>
        <v>#DIV/0!</v>
      </c>
      <c r="Q1455" t="s">
        <v>8322</v>
      </c>
      <c r="R1455" t="s">
        <v>8341</v>
      </c>
      <c r="S1455" s="16">
        <f t="shared" si="66"/>
        <v>42795.487812499996</v>
      </c>
      <c r="T1455" s="14">
        <f t="shared" si="6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5">
        <f t="shared" si="68"/>
        <v>15</v>
      </c>
      <c r="Q1456" t="s">
        <v>8322</v>
      </c>
      <c r="R1456" t="s">
        <v>8341</v>
      </c>
      <c r="S1456" s="16">
        <f t="shared" si="66"/>
        <v>42463.658333333333</v>
      </c>
      <c r="T1456" s="14">
        <f t="shared" si="6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5">
        <f t="shared" si="68"/>
        <v>225</v>
      </c>
      <c r="Q1457" t="s">
        <v>8322</v>
      </c>
      <c r="R1457" t="s">
        <v>8341</v>
      </c>
      <c r="S1457" s="16">
        <f t="shared" si="66"/>
        <v>41832.46435185185</v>
      </c>
      <c r="T1457" s="14">
        <f t="shared" si="6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5">
        <f t="shared" si="68"/>
        <v>48</v>
      </c>
      <c r="Q1458" t="s">
        <v>8322</v>
      </c>
      <c r="R1458" t="s">
        <v>8341</v>
      </c>
      <c r="S1458" s="16">
        <f t="shared" si="66"/>
        <v>42708.460243055553</v>
      </c>
      <c r="T1458" s="14">
        <f t="shared" si="6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5" t="e">
        <f t="shared" si="68"/>
        <v>#DIV/0!</v>
      </c>
      <c r="Q1459" t="s">
        <v>8322</v>
      </c>
      <c r="R1459" t="s">
        <v>8341</v>
      </c>
      <c r="S1459" s="16">
        <f t="shared" si="66"/>
        <v>42289.688009259255</v>
      </c>
      <c r="T1459" s="14">
        <f t="shared" si="6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5" t="e">
        <f t="shared" si="68"/>
        <v>#DIV/0!</v>
      </c>
      <c r="Q1460" t="s">
        <v>8322</v>
      </c>
      <c r="R1460" t="s">
        <v>8341</v>
      </c>
      <c r="S1460" s="16">
        <f t="shared" si="66"/>
        <v>41831.49722222222</v>
      </c>
      <c r="T1460" s="14">
        <f t="shared" si="6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5" t="e">
        <f t="shared" si="68"/>
        <v>#DIV/0!</v>
      </c>
      <c r="Q1461" t="s">
        <v>8322</v>
      </c>
      <c r="R1461" t="s">
        <v>8341</v>
      </c>
      <c r="S1461" s="16">
        <f t="shared" si="66"/>
        <v>42311.996481481481</v>
      </c>
      <c r="T1461" s="14">
        <f t="shared" si="6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5" t="e">
        <f t="shared" si="68"/>
        <v>#DIV/0!</v>
      </c>
      <c r="Q1462" t="s">
        <v>8322</v>
      </c>
      <c r="R1462" t="s">
        <v>8341</v>
      </c>
      <c r="S1462" s="16">
        <f t="shared" si="66"/>
        <v>41915.688634259255</v>
      </c>
      <c r="T1462" s="14">
        <f t="shared" si="6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5">
        <f t="shared" si="68"/>
        <v>44</v>
      </c>
      <c r="Q1463" t="s">
        <v>8322</v>
      </c>
      <c r="R1463" t="s">
        <v>8342</v>
      </c>
      <c r="S1463" s="16">
        <f t="shared" si="66"/>
        <v>41899.436967592592</v>
      </c>
      <c r="T1463" s="14">
        <f t="shared" si="6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5">
        <f t="shared" si="68"/>
        <v>28</v>
      </c>
      <c r="Q1464" t="s">
        <v>8322</v>
      </c>
      <c r="R1464" t="s">
        <v>8342</v>
      </c>
      <c r="S1464" s="16">
        <f t="shared" si="66"/>
        <v>41344.454525462963</v>
      </c>
      <c r="T1464" s="14">
        <f t="shared" si="6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5">
        <f t="shared" si="68"/>
        <v>35</v>
      </c>
      <c r="Q1465" t="s">
        <v>8322</v>
      </c>
      <c r="R1465" t="s">
        <v>8342</v>
      </c>
      <c r="S1465" s="16">
        <f t="shared" si="66"/>
        <v>41326.702986111108</v>
      </c>
      <c r="T1465" s="14">
        <f t="shared" si="6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5">
        <f t="shared" si="68"/>
        <v>34</v>
      </c>
      <c r="Q1466" t="s">
        <v>8322</v>
      </c>
      <c r="R1466" t="s">
        <v>8342</v>
      </c>
      <c r="S1466" s="16">
        <f t="shared" si="66"/>
        <v>41291.453217592592</v>
      </c>
      <c r="T1466" s="14">
        <f t="shared" si="6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5">
        <f t="shared" si="68"/>
        <v>52</v>
      </c>
      <c r="Q1467" t="s">
        <v>8322</v>
      </c>
      <c r="R1467" t="s">
        <v>8342</v>
      </c>
      <c r="S1467" s="16">
        <f t="shared" si="66"/>
        <v>40959.526064814811</v>
      </c>
      <c r="T1467" s="14">
        <f t="shared" si="6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5">
        <f t="shared" si="68"/>
        <v>69</v>
      </c>
      <c r="Q1468" t="s">
        <v>8322</v>
      </c>
      <c r="R1468" t="s">
        <v>8342</v>
      </c>
      <c r="S1468" s="16">
        <f t="shared" si="66"/>
        <v>42339.963726851849</v>
      </c>
      <c r="T1468" s="14">
        <f t="shared" si="6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5">
        <f t="shared" si="68"/>
        <v>76</v>
      </c>
      <c r="Q1469" t="s">
        <v>8322</v>
      </c>
      <c r="R1469" t="s">
        <v>8342</v>
      </c>
      <c r="S1469" s="16">
        <f t="shared" si="66"/>
        <v>40933.593576388885</v>
      </c>
      <c r="T1469" s="14">
        <f t="shared" si="6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5">
        <f t="shared" si="68"/>
        <v>33</v>
      </c>
      <c r="Q1470" t="s">
        <v>8322</v>
      </c>
      <c r="R1470" t="s">
        <v>8342</v>
      </c>
      <c r="S1470" s="16">
        <f t="shared" si="66"/>
        <v>40645.806122685179</v>
      </c>
      <c r="T1470" s="14">
        <f t="shared" si="6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5">
        <f t="shared" si="68"/>
        <v>149</v>
      </c>
      <c r="Q1471" t="s">
        <v>8322</v>
      </c>
      <c r="R1471" t="s">
        <v>8342</v>
      </c>
      <c r="S1471" s="16">
        <f t="shared" si="66"/>
        <v>41290.390150462961</v>
      </c>
      <c r="T1471" s="14">
        <f t="shared" si="6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5">
        <f t="shared" si="68"/>
        <v>23</v>
      </c>
      <c r="Q1472" t="s">
        <v>8322</v>
      </c>
      <c r="R1472" t="s">
        <v>8342</v>
      </c>
      <c r="S1472" s="16">
        <f t="shared" si="66"/>
        <v>41250.618784722217</v>
      </c>
      <c r="T1472" s="14">
        <f t="shared" si="6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5">
        <f t="shared" si="68"/>
        <v>96</v>
      </c>
      <c r="Q1473" t="s">
        <v>8322</v>
      </c>
      <c r="R1473" t="s">
        <v>8342</v>
      </c>
      <c r="S1473" s="16">
        <f t="shared" si="66"/>
        <v>42073.749236111107</v>
      </c>
      <c r="T1473" s="14">
        <f t="shared" si="6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5">
        <f t="shared" si="68"/>
        <v>103</v>
      </c>
      <c r="Q1474" t="s">
        <v>8322</v>
      </c>
      <c r="R1474" t="s">
        <v>8342</v>
      </c>
      <c r="S1474" s="16">
        <f t="shared" si="66"/>
        <v>41533.33452546296</v>
      </c>
      <c r="T1474" s="14">
        <f t="shared" si="6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5">
        <f t="shared" si="68"/>
        <v>38</v>
      </c>
      <c r="Q1475" t="s">
        <v>8322</v>
      </c>
      <c r="R1475" t="s">
        <v>8342</v>
      </c>
      <c r="S1475" s="16">
        <f t="shared" ref="S1475:S1538" si="69">(J1475/86400)+25569+(-5/24)</f>
        <v>40939.771284722221</v>
      </c>
      <c r="T1475" s="14">
        <f t="shared" ref="T1475:T1538" si="70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5">
        <f t="shared" ref="P1476:P1539" si="71">QUOTIENT(E1476,L1476)</f>
        <v>44</v>
      </c>
      <c r="Q1476" t="s">
        <v>8322</v>
      </c>
      <c r="R1476" t="s">
        <v>8342</v>
      </c>
      <c r="S1476" s="16">
        <f t="shared" si="69"/>
        <v>41500.519583333335</v>
      </c>
      <c r="T1476" s="14">
        <f t="shared" si="70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5">
        <f t="shared" si="71"/>
        <v>64</v>
      </c>
      <c r="Q1477" t="s">
        <v>8322</v>
      </c>
      <c r="R1477" t="s">
        <v>8342</v>
      </c>
      <c r="S1477" s="16">
        <f t="shared" si="69"/>
        <v>41960.514618055553</v>
      </c>
      <c r="T1477" s="14">
        <f t="shared" si="70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5">
        <f t="shared" si="71"/>
        <v>43</v>
      </c>
      <c r="Q1478" t="s">
        <v>8322</v>
      </c>
      <c r="R1478" t="s">
        <v>8342</v>
      </c>
      <c r="S1478" s="16">
        <f t="shared" si="69"/>
        <v>40765.833587962959</v>
      </c>
      <c r="T1478" s="14">
        <f t="shared" si="70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5">
        <f t="shared" si="71"/>
        <v>90</v>
      </c>
      <c r="Q1479" t="s">
        <v>8322</v>
      </c>
      <c r="R1479" t="s">
        <v>8342</v>
      </c>
      <c r="S1479" s="16">
        <f t="shared" si="69"/>
        <v>40840.407453703701</v>
      </c>
      <c r="T1479" s="14">
        <f t="shared" si="70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5">
        <f t="shared" si="71"/>
        <v>29</v>
      </c>
      <c r="Q1480" t="s">
        <v>8322</v>
      </c>
      <c r="R1480" t="s">
        <v>8342</v>
      </c>
      <c r="S1480" s="16">
        <f t="shared" si="69"/>
        <v>41394.663344907407</v>
      </c>
      <c r="T1480" s="14">
        <f t="shared" si="70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5">
        <f t="shared" si="71"/>
        <v>30</v>
      </c>
      <c r="Q1481" t="s">
        <v>8322</v>
      </c>
      <c r="R1481" t="s">
        <v>8342</v>
      </c>
      <c r="S1481" s="16">
        <f t="shared" si="69"/>
        <v>41754.536909722221</v>
      </c>
      <c r="T1481" s="14">
        <f t="shared" si="70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5">
        <f t="shared" si="71"/>
        <v>92</v>
      </c>
      <c r="Q1482" t="s">
        <v>8322</v>
      </c>
      <c r="R1482" t="s">
        <v>8342</v>
      </c>
      <c r="S1482" s="16">
        <f t="shared" si="69"/>
        <v>41464.725682870368</v>
      </c>
      <c r="T1482" s="14">
        <f t="shared" si="70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5">
        <f t="shared" si="71"/>
        <v>17</v>
      </c>
      <c r="Q1483" t="s">
        <v>8322</v>
      </c>
      <c r="R1483" t="s">
        <v>8324</v>
      </c>
      <c r="S1483" s="16">
        <f t="shared" si="69"/>
        <v>41550.714641203704</v>
      </c>
      <c r="T1483" s="14">
        <f t="shared" si="70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5">
        <f t="shared" si="71"/>
        <v>5</v>
      </c>
      <c r="Q1484" t="s">
        <v>8322</v>
      </c>
      <c r="R1484" t="s">
        <v>8324</v>
      </c>
      <c r="S1484" s="16">
        <f t="shared" si="69"/>
        <v>41136.649722222217</v>
      </c>
      <c r="T1484" s="14">
        <f t="shared" si="70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5">
        <f t="shared" si="71"/>
        <v>25</v>
      </c>
      <c r="Q1485" t="s">
        <v>8322</v>
      </c>
      <c r="R1485" t="s">
        <v>8324</v>
      </c>
      <c r="S1485" s="16">
        <f t="shared" si="69"/>
        <v>42547.984664351847</v>
      </c>
      <c r="T1485" s="14">
        <f t="shared" si="70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5" t="e">
        <f t="shared" si="71"/>
        <v>#DIV/0!</v>
      </c>
      <c r="Q1486" t="s">
        <v>8322</v>
      </c>
      <c r="R1486" t="s">
        <v>8324</v>
      </c>
      <c r="S1486" s="16">
        <f t="shared" si="69"/>
        <v>41052.992627314808</v>
      </c>
      <c r="T1486" s="14">
        <f t="shared" si="70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5">
        <f t="shared" si="71"/>
        <v>50</v>
      </c>
      <c r="Q1487" t="s">
        <v>8322</v>
      </c>
      <c r="R1487" t="s">
        <v>8324</v>
      </c>
      <c r="S1487" s="16">
        <f t="shared" si="69"/>
        <v>42130.587650462963</v>
      </c>
      <c r="T1487" s="14">
        <f t="shared" si="70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5">
        <f t="shared" si="71"/>
        <v>16</v>
      </c>
      <c r="Q1488" t="s">
        <v>8322</v>
      </c>
      <c r="R1488" t="s">
        <v>8324</v>
      </c>
      <c r="S1488" s="16">
        <f t="shared" si="69"/>
        <v>42031.960196759253</v>
      </c>
      <c r="T1488" s="14">
        <f t="shared" si="70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5" t="e">
        <f t="shared" si="71"/>
        <v>#DIV/0!</v>
      </c>
      <c r="Q1489" t="s">
        <v>8322</v>
      </c>
      <c r="R1489" t="s">
        <v>8324</v>
      </c>
      <c r="S1489" s="16">
        <f t="shared" si="69"/>
        <v>42554.709155092591</v>
      </c>
      <c r="T1489" s="14">
        <f t="shared" si="70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5">
        <f t="shared" si="71"/>
        <v>60</v>
      </c>
      <c r="Q1490" t="s">
        <v>8322</v>
      </c>
      <c r="R1490" t="s">
        <v>8324</v>
      </c>
      <c r="S1490" s="16">
        <f t="shared" si="69"/>
        <v>41614.354861111111</v>
      </c>
      <c r="T1490" s="14">
        <f t="shared" si="70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5" t="e">
        <f t="shared" si="71"/>
        <v>#DIV/0!</v>
      </c>
      <c r="Q1491" t="s">
        <v>8322</v>
      </c>
      <c r="R1491" t="s">
        <v>8324</v>
      </c>
      <c r="S1491" s="16">
        <f t="shared" si="69"/>
        <v>41198.403379629628</v>
      </c>
      <c r="T1491" s="14">
        <f t="shared" si="70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5">
        <f t="shared" si="71"/>
        <v>47</v>
      </c>
      <c r="Q1492" t="s">
        <v>8322</v>
      </c>
      <c r="R1492" t="s">
        <v>8324</v>
      </c>
      <c r="S1492" s="16">
        <f t="shared" si="69"/>
        <v>41520.352708333332</v>
      </c>
      <c r="T1492" s="14">
        <f t="shared" si="70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5">
        <f t="shared" si="71"/>
        <v>100</v>
      </c>
      <c r="Q1493" t="s">
        <v>8322</v>
      </c>
      <c r="R1493" t="s">
        <v>8324</v>
      </c>
      <c r="S1493" s="16">
        <f t="shared" si="69"/>
        <v>41991.505127314813</v>
      </c>
      <c r="T1493" s="14">
        <f t="shared" si="70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5">
        <f t="shared" si="71"/>
        <v>15</v>
      </c>
      <c r="Q1494" t="s">
        <v>8322</v>
      </c>
      <c r="R1494" t="s">
        <v>8324</v>
      </c>
      <c r="S1494" s="16">
        <f t="shared" si="69"/>
        <v>40682.676458333335</v>
      </c>
      <c r="T1494" s="14">
        <f t="shared" si="70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5" t="e">
        <f t="shared" si="71"/>
        <v>#DIV/0!</v>
      </c>
      <c r="Q1495" t="s">
        <v>8322</v>
      </c>
      <c r="R1495" t="s">
        <v>8324</v>
      </c>
      <c r="S1495" s="16">
        <f t="shared" si="69"/>
        <v>41411.658275462956</v>
      </c>
      <c r="T1495" s="14">
        <f t="shared" si="70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5">
        <f t="shared" si="71"/>
        <v>40</v>
      </c>
      <c r="Q1496" t="s">
        <v>8322</v>
      </c>
      <c r="R1496" t="s">
        <v>8324</v>
      </c>
      <c r="S1496" s="16">
        <f t="shared" si="69"/>
        <v>42067.514039351845</v>
      </c>
      <c r="T1496" s="14">
        <f t="shared" si="70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5" t="e">
        <f t="shared" si="71"/>
        <v>#DIV/0!</v>
      </c>
      <c r="Q1497" t="s">
        <v>8322</v>
      </c>
      <c r="R1497" t="s">
        <v>8324</v>
      </c>
      <c r="S1497" s="16">
        <f t="shared" si="69"/>
        <v>40752.581377314811</v>
      </c>
      <c r="T1497" s="14">
        <f t="shared" si="70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5" t="e">
        <f t="shared" si="71"/>
        <v>#DIV/0!</v>
      </c>
      <c r="Q1498" t="s">
        <v>8322</v>
      </c>
      <c r="R1498" t="s">
        <v>8324</v>
      </c>
      <c r="S1498" s="16">
        <f t="shared" si="69"/>
        <v>41838.266886574071</v>
      </c>
      <c r="T1498" s="14">
        <f t="shared" si="70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5">
        <f t="shared" si="71"/>
        <v>1</v>
      </c>
      <c r="Q1499" t="s">
        <v>8322</v>
      </c>
      <c r="R1499" t="s">
        <v>8324</v>
      </c>
      <c r="S1499" s="16">
        <f t="shared" si="69"/>
        <v>41444.434282407405</v>
      </c>
      <c r="T1499" s="14">
        <f t="shared" si="70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5">
        <f t="shared" si="71"/>
        <v>19</v>
      </c>
      <c r="Q1500" t="s">
        <v>8322</v>
      </c>
      <c r="R1500" t="s">
        <v>8324</v>
      </c>
      <c r="S1500" s="16">
        <f t="shared" si="69"/>
        <v>41840.775208333333</v>
      </c>
      <c r="T1500" s="14">
        <f t="shared" si="70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5">
        <f t="shared" si="71"/>
        <v>5</v>
      </c>
      <c r="Q1501" t="s">
        <v>8322</v>
      </c>
      <c r="R1501" t="s">
        <v>8324</v>
      </c>
      <c r="S1501" s="16">
        <f t="shared" si="69"/>
        <v>42526.798993055556</v>
      </c>
      <c r="T1501" s="14">
        <f t="shared" si="70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5">
        <f t="shared" si="71"/>
        <v>46</v>
      </c>
      <c r="Q1502" t="s">
        <v>8322</v>
      </c>
      <c r="R1502" t="s">
        <v>8324</v>
      </c>
      <c r="S1502" s="16">
        <f t="shared" si="69"/>
        <v>41365.69626157407</v>
      </c>
      <c r="T1502" s="14">
        <f t="shared" si="70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5">
        <f t="shared" si="71"/>
        <v>97</v>
      </c>
      <c r="Q1503" t="s">
        <v>8338</v>
      </c>
      <c r="R1503" t="s">
        <v>8339</v>
      </c>
      <c r="S1503" s="16">
        <f t="shared" si="69"/>
        <v>42163.3752662037</v>
      </c>
      <c r="T1503" s="14">
        <f t="shared" si="70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5">
        <f t="shared" si="71"/>
        <v>67</v>
      </c>
      <c r="Q1504" t="s">
        <v>8338</v>
      </c>
      <c r="R1504" t="s">
        <v>8339</v>
      </c>
      <c r="S1504" s="16">
        <f t="shared" si="69"/>
        <v>42426.33425925926</v>
      </c>
      <c r="T1504" s="14">
        <f t="shared" si="70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5">
        <f t="shared" si="71"/>
        <v>56</v>
      </c>
      <c r="Q1505" t="s">
        <v>8338</v>
      </c>
      <c r="R1505" t="s">
        <v>8339</v>
      </c>
      <c r="S1505" s="16">
        <f t="shared" si="69"/>
        <v>42606.13890046296</v>
      </c>
      <c r="T1505" s="14">
        <f t="shared" si="70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5">
        <f t="shared" si="71"/>
        <v>67</v>
      </c>
      <c r="Q1506" t="s">
        <v>8338</v>
      </c>
      <c r="R1506" t="s">
        <v>8339</v>
      </c>
      <c r="S1506" s="16">
        <f t="shared" si="69"/>
        <v>41772.44935185185</v>
      </c>
      <c r="T1506" s="14">
        <f t="shared" si="70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5">
        <f t="shared" si="71"/>
        <v>48</v>
      </c>
      <c r="Q1507" t="s">
        <v>8338</v>
      </c>
      <c r="R1507" t="s">
        <v>8339</v>
      </c>
      <c r="S1507" s="16">
        <f t="shared" si="69"/>
        <v>42414.234988425924</v>
      </c>
      <c r="T1507" s="14">
        <f t="shared" si="70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5">
        <f t="shared" si="71"/>
        <v>38</v>
      </c>
      <c r="Q1508" t="s">
        <v>8338</v>
      </c>
      <c r="R1508" t="s">
        <v>8339</v>
      </c>
      <c r="S1508" s="16">
        <f t="shared" si="69"/>
        <v>41814.577592592592</v>
      </c>
      <c r="T1508" s="14">
        <f t="shared" si="70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5">
        <f t="shared" si="71"/>
        <v>78</v>
      </c>
      <c r="Q1509" t="s">
        <v>8338</v>
      </c>
      <c r="R1509" t="s">
        <v>8339</v>
      </c>
      <c r="S1509" s="16">
        <f t="shared" si="69"/>
        <v>40254.242002314808</v>
      </c>
      <c r="T1509" s="14">
        <f t="shared" si="70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5">
        <f t="shared" si="71"/>
        <v>97</v>
      </c>
      <c r="Q1510" t="s">
        <v>8338</v>
      </c>
      <c r="R1510" t="s">
        <v>8339</v>
      </c>
      <c r="S1510" s="16">
        <f t="shared" si="69"/>
        <v>41786.406030092592</v>
      </c>
      <c r="T1510" s="14">
        <f t="shared" si="70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5">
        <f t="shared" si="71"/>
        <v>110</v>
      </c>
      <c r="Q1511" t="s">
        <v>8338</v>
      </c>
      <c r="R1511" t="s">
        <v>8339</v>
      </c>
      <c r="S1511" s="16">
        <f t="shared" si="69"/>
        <v>42751.325057870366</v>
      </c>
      <c r="T1511" s="14">
        <f t="shared" si="70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5">
        <f t="shared" si="71"/>
        <v>39</v>
      </c>
      <c r="Q1512" t="s">
        <v>8338</v>
      </c>
      <c r="R1512" t="s">
        <v>8339</v>
      </c>
      <c r="S1512" s="16">
        <f t="shared" si="69"/>
        <v>41809.176828703705</v>
      </c>
      <c r="T1512" s="14">
        <f t="shared" si="70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5">
        <f t="shared" si="71"/>
        <v>75</v>
      </c>
      <c r="Q1513" t="s">
        <v>8338</v>
      </c>
      <c r="R1513" t="s">
        <v>8339</v>
      </c>
      <c r="S1513" s="16">
        <f t="shared" si="69"/>
        <v>42296.375046296293</v>
      </c>
      <c r="T1513" s="14">
        <f t="shared" si="70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5">
        <f t="shared" si="71"/>
        <v>58</v>
      </c>
      <c r="Q1514" t="s">
        <v>8338</v>
      </c>
      <c r="R1514" t="s">
        <v>8339</v>
      </c>
      <c r="S1514" s="16">
        <f t="shared" si="69"/>
        <v>42741.476145833331</v>
      </c>
      <c r="T1514" s="14">
        <f t="shared" si="70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5">
        <f t="shared" si="71"/>
        <v>55</v>
      </c>
      <c r="Q1515" t="s">
        <v>8338</v>
      </c>
      <c r="R1515" t="s">
        <v>8339</v>
      </c>
      <c r="S1515" s="16">
        <f t="shared" si="69"/>
        <v>41806.42900462963</v>
      </c>
      <c r="T1515" s="14">
        <f t="shared" si="70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5">
        <f t="shared" si="71"/>
        <v>151</v>
      </c>
      <c r="Q1516" t="s">
        <v>8338</v>
      </c>
      <c r="R1516" t="s">
        <v>8339</v>
      </c>
      <c r="S1516" s="16">
        <f t="shared" si="69"/>
        <v>42234.389351851853</v>
      </c>
      <c r="T1516" s="14">
        <f t="shared" si="70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5">
        <f t="shared" si="71"/>
        <v>849</v>
      </c>
      <c r="Q1517" t="s">
        <v>8338</v>
      </c>
      <c r="R1517" t="s">
        <v>8339</v>
      </c>
      <c r="S1517" s="16">
        <f t="shared" si="69"/>
        <v>42415.04510416666</v>
      </c>
      <c r="T1517" s="14">
        <f t="shared" si="70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5">
        <f t="shared" si="71"/>
        <v>159</v>
      </c>
      <c r="Q1518" t="s">
        <v>8338</v>
      </c>
      <c r="R1518" t="s">
        <v>8339</v>
      </c>
      <c r="S1518" s="16">
        <f t="shared" si="69"/>
        <v>42619.258009259262</v>
      </c>
      <c r="T1518" s="14">
        <f t="shared" si="70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5">
        <f t="shared" si="71"/>
        <v>39</v>
      </c>
      <c r="Q1519" t="s">
        <v>8338</v>
      </c>
      <c r="R1519" t="s">
        <v>8339</v>
      </c>
      <c r="S1519" s="16">
        <f t="shared" si="69"/>
        <v>41948.358252314814</v>
      </c>
      <c r="T1519" s="14">
        <f t="shared" si="70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5">
        <f t="shared" si="71"/>
        <v>130</v>
      </c>
      <c r="Q1520" t="s">
        <v>8338</v>
      </c>
      <c r="R1520" t="s">
        <v>8339</v>
      </c>
      <c r="S1520" s="16">
        <f t="shared" si="69"/>
        <v>41760.611712962964</v>
      </c>
      <c r="T1520" s="14">
        <f t="shared" si="70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5">
        <f t="shared" si="71"/>
        <v>64</v>
      </c>
      <c r="Q1521" t="s">
        <v>8338</v>
      </c>
      <c r="R1521" t="s">
        <v>8339</v>
      </c>
      <c r="S1521" s="16">
        <f t="shared" si="69"/>
        <v>41782.533368055556</v>
      </c>
      <c r="T1521" s="14">
        <f t="shared" si="70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5">
        <f t="shared" si="71"/>
        <v>111</v>
      </c>
      <c r="Q1522" t="s">
        <v>8338</v>
      </c>
      <c r="R1522" t="s">
        <v>8339</v>
      </c>
      <c r="S1522" s="16">
        <f t="shared" si="69"/>
        <v>41955.649456018517</v>
      </c>
      <c r="T1522" s="14">
        <f t="shared" si="70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5">
        <f t="shared" si="71"/>
        <v>170</v>
      </c>
      <c r="Q1523" t="s">
        <v>8338</v>
      </c>
      <c r="R1523" t="s">
        <v>8339</v>
      </c>
      <c r="S1523" s="16">
        <f t="shared" si="69"/>
        <v>42492.959386574068</v>
      </c>
      <c r="T1523" s="14">
        <f t="shared" si="70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5">
        <f t="shared" si="71"/>
        <v>133</v>
      </c>
      <c r="Q1524" t="s">
        <v>8338</v>
      </c>
      <c r="R1524" t="s">
        <v>8339</v>
      </c>
      <c r="S1524" s="16">
        <f t="shared" si="69"/>
        <v>41899.621979166666</v>
      </c>
      <c r="T1524" s="14">
        <f t="shared" si="70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5">
        <f t="shared" si="71"/>
        <v>95</v>
      </c>
      <c r="Q1525" t="s">
        <v>8338</v>
      </c>
      <c r="R1525" t="s">
        <v>8339</v>
      </c>
      <c r="S1525" s="16">
        <f t="shared" si="69"/>
        <v>41964.543009259258</v>
      </c>
      <c r="T1525" s="14">
        <f t="shared" si="70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5">
        <f t="shared" si="71"/>
        <v>221</v>
      </c>
      <c r="Q1526" t="s">
        <v>8338</v>
      </c>
      <c r="R1526" t="s">
        <v>8339</v>
      </c>
      <c r="S1526" s="16">
        <f t="shared" si="69"/>
        <v>42756.292708333327</v>
      </c>
      <c r="T1526" s="14">
        <f t="shared" si="70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5">
        <f t="shared" si="71"/>
        <v>32</v>
      </c>
      <c r="Q1527" t="s">
        <v>8338</v>
      </c>
      <c r="R1527" t="s">
        <v>8339</v>
      </c>
      <c r="S1527" s="16">
        <f t="shared" si="69"/>
        <v>42570.494652777772</v>
      </c>
      <c r="T1527" s="14">
        <f t="shared" si="70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5">
        <f t="shared" si="71"/>
        <v>98</v>
      </c>
      <c r="Q1528" t="s">
        <v>8338</v>
      </c>
      <c r="R1528" t="s">
        <v>8339</v>
      </c>
      <c r="S1528" s="16">
        <f t="shared" si="69"/>
        <v>42339.067673611113</v>
      </c>
      <c r="T1528" s="14">
        <f t="shared" si="70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5">
        <f t="shared" si="71"/>
        <v>55</v>
      </c>
      <c r="Q1529" t="s">
        <v>8338</v>
      </c>
      <c r="R1529" t="s">
        <v>8339</v>
      </c>
      <c r="S1529" s="16">
        <f t="shared" si="69"/>
        <v>42780.392199074071</v>
      </c>
      <c r="T1529" s="14">
        <f t="shared" si="70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5">
        <f t="shared" si="71"/>
        <v>52</v>
      </c>
      <c r="Q1530" t="s">
        <v>8338</v>
      </c>
      <c r="R1530" t="s">
        <v>8339</v>
      </c>
      <c r="S1530" s="16">
        <f t="shared" si="69"/>
        <v>42736.524560185186</v>
      </c>
      <c r="T1530" s="14">
        <f t="shared" si="70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5">
        <f t="shared" si="71"/>
        <v>135</v>
      </c>
      <c r="Q1531" t="s">
        <v>8338</v>
      </c>
      <c r="R1531" t="s">
        <v>8339</v>
      </c>
      <c r="S1531" s="16">
        <f t="shared" si="69"/>
        <v>42052.420370370368</v>
      </c>
      <c r="T1531" s="14">
        <f t="shared" si="70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5">
        <f t="shared" si="71"/>
        <v>53</v>
      </c>
      <c r="Q1532" t="s">
        <v>8338</v>
      </c>
      <c r="R1532" t="s">
        <v>8339</v>
      </c>
      <c r="S1532" s="16">
        <f t="shared" si="69"/>
        <v>42275.558969907404</v>
      </c>
      <c r="T1532" s="14">
        <f t="shared" si="70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5">
        <f t="shared" si="71"/>
        <v>56</v>
      </c>
      <c r="Q1533" t="s">
        <v>8338</v>
      </c>
      <c r="R1533" t="s">
        <v>8339</v>
      </c>
      <c r="S1533" s="16">
        <f t="shared" si="69"/>
        <v>41941.594050925924</v>
      </c>
      <c r="T1533" s="14">
        <f t="shared" si="70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5">
        <f t="shared" si="71"/>
        <v>82</v>
      </c>
      <c r="Q1534" t="s">
        <v>8338</v>
      </c>
      <c r="R1534" t="s">
        <v>8339</v>
      </c>
      <c r="S1534" s="16">
        <f t="shared" si="69"/>
        <v>42391.266956018517</v>
      </c>
      <c r="T1534" s="14">
        <f t="shared" si="70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5">
        <f t="shared" si="71"/>
        <v>88</v>
      </c>
      <c r="Q1535" t="s">
        <v>8338</v>
      </c>
      <c r="R1535" t="s">
        <v>8339</v>
      </c>
      <c r="S1535" s="16">
        <f t="shared" si="69"/>
        <v>42442.793715277774</v>
      </c>
      <c r="T1535" s="14">
        <f t="shared" si="70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5">
        <f t="shared" si="71"/>
        <v>84</v>
      </c>
      <c r="Q1536" t="s">
        <v>8338</v>
      </c>
      <c r="R1536" t="s">
        <v>8339</v>
      </c>
      <c r="S1536" s="16">
        <f t="shared" si="69"/>
        <v>42221.465995370367</v>
      </c>
      <c r="T1536" s="14">
        <f t="shared" si="70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5">
        <f t="shared" si="71"/>
        <v>48</v>
      </c>
      <c r="Q1537" t="s">
        <v>8338</v>
      </c>
      <c r="R1537" t="s">
        <v>8339</v>
      </c>
      <c r="S1537" s="16">
        <f t="shared" si="69"/>
        <v>42484.620729166665</v>
      </c>
      <c r="T1537" s="14">
        <f t="shared" si="70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5">
        <f t="shared" si="71"/>
        <v>66</v>
      </c>
      <c r="Q1538" t="s">
        <v>8338</v>
      </c>
      <c r="R1538" t="s">
        <v>8339</v>
      </c>
      <c r="S1538" s="16">
        <f t="shared" si="69"/>
        <v>42213.593865740739</v>
      </c>
      <c r="T1538" s="14">
        <f t="shared" si="70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5">
        <f t="shared" si="71"/>
        <v>96</v>
      </c>
      <c r="Q1539" t="s">
        <v>8338</v>
      </c>
      <c r="R1539" t="s">
        <v>8339</v>
      </c>
      <c r="S1539" s="16">
        <f t="shared" ref="S1539:S1602" si="72">(J1539/86400)+25569+(-5/24)</f>
        <v>42552.106793981475</v>
      </c>
      <c r="T1539" s="14">
        <f t="shared" ref="T1539:T1602" si="73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5">
        <f t="shared" ref="P1540:P1603" si="74">QUOTIENT(E1540,L1540)</f>
        <v>156</v>
      </c>
      <c r="Q1540" t="s">
        <v>8338</v>
      </c>
      <c r="R1540" t="s">
        <v>8339</v>
      </c>
      <c r="S1540" s="16">
        <f t="shared" si="72"/>
        <v>41981.57372685185</v>
      </c>
      <c r="T1540" s="14">
        <f t="shared" si="73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5">
        <f t="shared" si="74"/>
        <v>95</v>
      </c>
      <c r="Q1541" t="s">
        <v>8338</v>
      </c>
      <c r="R1541" t="s">
        <v>8339</v>
      </c>
      <c r="S1541" s="16">
        <f t="shared" si="72"/>
        <v>42705.710868055554</v>
      </c>
      <c r="T1541" s="14">
        <f t="shared" si="73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5">
        <f t="shared" si="74"/>
        <v>180</v>
      </c>
      <c r="Q1542" t="s">
        <v>8338</v>
      </c>
      <c r="R1542" t="s">
        <v>8339</v>
      </c>
      <c r="S1542" s="16">
        <f t="shared" si="72"/>
        <v>41938.798796296294</v>
      </c>
      <c r="T1542" s="14">
        <f t="shared" si="73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5">
        <f t="shared" si="74"/>
        <v>3</v>
      </c>
      <c r="Q1543" t="s">
        <v>8338</v>
      </c>
      <c r="R1543" t="s">
        <v>8343</v>
      </c>
      <c r="S1543" s="16">
        <f t="shared" si="72"/>
        <v>41974.503912037035</v>
      </c>
      <c r="T1543" s="14">
        <f t="shared" si="73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5">
        <f t="shared" si="74"/>
        <v>20</v>
      </c>
      <c r="Q1544" t="s">
        <v>8338</v>
      </c>
      <c r="R1544" t="s">
        <v>8343</v>
      </c>
      <c r="S1544" s="16">
        <f t="shared" si="72"/>
        <v>42170.788194444445</v>
      </c>
      <c r="T1544" s="14">
        <f t="shared" si="73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5">
        <f t="shared" si="74"/>
        <v>10</v>
      </c>
      <c r="Q1545" t="s">
        <v>8338</v>
      </c>
      <c r="R1545" t="s">
        <v>8343</v>
      </c>
      <c r="S1545" s="16">
        <f t="shared" si="72"/>
        <v>41935.301319444443</v>
      </c>
      <c r="T1545" s="14">
        <f t="shared" si="73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5" t="e">
        <f t="shared" si="74"/>
        <v>#DIV/0!</v>
      </c>
      <c r="Q1546" t="s">
        <v>8338</v>
      </c>
      <c r="R1546" t="s">
        <v>8343</v>
      </c>
      <c r="S1546" s="16">
        <f t="shared" si="72"/>
        <v>42052.842870370368</v>
      </c>
      <c r="T1546" s="14">
        <f t="shared" si="73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5">
        <f t="shared" si="74"/>
        <v>1</v>
      </c>
      <c r="Q1547" t="s">
        <v>8338</v>
      </c>
      <c r="R1547" t="s">
        <v>8343</v>
      </c>
      <c r="S1547" s="16">
        <f t="shared" si="72"/>
        <v>42031.676319444443</v>
      </c>
      <c r="T1547" s="14">
        <f t="shared" si="73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5">
        <f t="shared" si="74"/>
        <v>26</v>
      </c>
      <c r="Q1548" t="s">
        <v>8338</v>
      </c>
      <c r="R1548" t="s">
        <v>8343</v>
      </c>
      <c r="S1548" s="16">
        <f t="shared" si="72"/>
        <v>41839.004618055551</v>
      </c>
      <c r="T1548" s="14">
        <f t="shared" si="73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5" t="e">
        <f t="shared" si="74"/>
        <v>#DIV/0!</v>
      </c>
      <c r="Q1549" t="s">
        <v>8338</v>
      </c>
      <c r="R1549" t="s">
        <v>8343</v>
      </c>
      <c r="S1549" s="16">
        <f t="shared" si="72"/>
        <v>42782.218541666669</v>
      </c>
      <c r="T1549" s="14">
        <f t="shared" si="73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5">
        <f t="shared" si="74"/>
        <v>60</v>
      </c>
      <c r="Q1550" t="s">
        <v>8338</v>
      </c>
      <c r="R1550" t="s">
        <v>8343</v>
      </c>
      <c r="S1550" s="16">
        <f t="shared" si="72"/>
        <v>42286.673842592594</v>
      </c>
      <c r="T1550" s="14">
        <f t="shared" si="73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5">
        <f t="shared" si="74"/>
        <v>28</v>
      </c>
      <c r="Q1551" t="s">
        <v>8338</v>
      </c>
      <c r="R1551" t="s">
        <v>8343</v>
      </c>
      <c r="S1551" s="16">
        <f t="shared" si="72"/>
        <v>42280.927766203698</v>
      </c>
      <c r="T1551" s="14">
        <f t="shared" si="73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5">
        <f t="shared" si="74"/>
        <v>14</v>
      </c>
      <c r="Q1552" t="s">
        <v>8338</v>
      </c>
      <c r="R1552" t="s">
        <v>8343</v>
      </c>
      <c r="S1552" s="16">
        <f t="shared" si="72"/>
        <v>42472.24113425926</v>
      </c>
      <c r="T1552" s="14">
        <f t="shared" si="73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5" t="e">
        <f t="shared" si="74"/>
        <v>#DIV/0!</v>
      </c>
      <c r="Q1553" t="s">
        <v>8338</v>
      </c>
      <c r="R1553" t="s">
        <v>8343</v>
      </c>
      <c r="S1553" s="16">
        <f t="shared" si="72"/>
        <v>42121.616192129623</v>
      </c>
      <c r="T1553" s="14">
        <f t="shared" si="73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5">
        <f t="shared" si="74"/>
        <v>132</v>
      </c>
      <c r="Q1554" t="s">
        <v>8338</v>
      </c>
      <c r="R1554" t="s">
        <v>8343</v>
      </c>
      <c r="S1554" s="16">
        <f t="shared" si="72"/>
        <v>41892.480416666665</v>
      </c>
      <c r="T1554" s="14">
        <f t="shared" si="73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5" t="e">
        <f t="shared" si="74"/>
        <v>#DIV/0!</v>
      </c>
      <c r="Q1555" t="s">
        <v>8338</v>
      </c>
      <c r="R1555" t="s">
        <v>8343</v>
      </c>
      <c r="S1555" s="16">
        <f t="shared" si="72"/>
        <v>42219.074618055551</v>
      </c>
      <c r="T1555" s="14">
        <f t="shared" si="73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5" t="e">
        <f t="shared" si="74"/>
        <v>#DIV/0!</v>
      </c>
      <c r="Q1556" t="s">
        <v>8338</v>
      </c>
      <c r="R1556" t="s">
        <v>8343</v>
      </c>
      <c r="S1556" s="16">
        <f t="shared" si="72"/>
        <v>42188.043865740743</v>
      </c>
      <c r="T1556" s="14">
        <f t="shared" si="73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5" t="e">
        <f t="shared" si="74"/>
        <v>#DIV/0!</v>
      </c>
      <c r="Q1557" t="s">
        <v>8338</v>
      </c>
      <c r="R1557" t="s">
        <v>8343</v>
      </c>
      <c r="S1557" s="16">
        <f t="shared" si="72"/>
        <v>42241.405462962961</v>
      </c>
      <c r="T1557" s="14">
        <f t="shared" si="73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5">
        <f t="shared" si="74"/>
        <v>56</v>
      </c>
      <c r="Q1558" t="s">
        <v>8338</v>
      </c>
      <c r="R1558" t="s">
        <v>8343</v>
      </c>
      <c r="S1558" s="16">
        <f t="shared" si="72"/>
        <v>42524.944722222215</v>
      </c>
      <c r="T1558" s="14">
        <f t="shared" si="73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5">
        <f t="shared" si="74"/>
        <v>100</v>
      </c>
      <c r="Q1559" t="s">
        <v>8338</v>
      </c>
      <c r="R1559" t="s">
        <v>8343</v>
      </c>
      <c r="S1559" s="16">
        <f t="shared" si="72"/>
        <v>41871.444826388884</v>
      </c>
      <c r="T1559" s="14">
        <f t="shared" si="73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5">
        <f t="shared" si="74"/>
        <v>11</v>
      </c>
      <c r="Q1560" t="s">
        <v>8338</v>
      </c>
      <c r="R1560" t="s">
        <v>8343</v>
      </c>
      <c r="S1560" s="16">
        <f t="shared" si="72"/>
        <v>42185.189340277771</v>
      </c>
      <c r="T1560" s="14">
        <f t="shared" si="73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5">
        <f t="shared" si="74"/>
        <v>50</v>
      </c>
      <c r="Q1561" t="s">
        <v>8338</v>
      </c>
      <c r="R1561" t="s">
        <v>8343</v>
      </c>
      <c r="S1561" s="16">
        <f t="shared" si="72"/>
        <v>42107.844895833332</v>
      </c>
      <c r="T1561" s="14">
        <f t="shared" si="73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5">
        <f t="shared" si="74"/>
        <v>23</v>
      </c>
      <c r="Q1562" t="s">
        <v>8338</v>
      </c>
      <c r="R1562" t="s">
        <v>8343</v>
      </c>
      <c r="S1562" s="16">
        <f t="shared" si="72"/>
        <v>41935.812418981477</v>
      </c>
      <c r="T1562" s="14">
        <f t="shared" si="73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5">
        <f t="shared" si="74"/>
        <v>67</v>
      </c>
      <c r="Q1563" t="s">
        <v>8322</v>
      </c>
      <c r="R1563" t="s">
        <v>8344</v>
      </c>
      <c r="S1563" s="16">
        <f t="shared" si="72"/>
        <v>41554.833368055552</v>
      </c>
      <c r="T1563" s="14">
        <f t="shared" si="73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5" t="e">
        <f t="shared" si="74"/>
        <v>#DIV/0!</v>
      </c>
      <c r="Q1564" t="s">
        <v>8322</v>
      </c>
      <c r="R1564" t="s">
        <v>8344</v>
      </c>
      <c r="S1564" s="16">
        <f t="shared" si="72"/>
        <v>40079.357824074068</v>
      </c>
      <c r="T1564" s="14">
        <f t="shared" si="73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5">
        <f t="shared" si="74"/>
        <v>42</v>
      </c>
      <c r="Q1565" t="s">
        <v>8322</v>
      </c>
      <c r="R1565" t="s">
        <v>8344</v>
      </c>
      <c r="S1565" s="16">
        <f t="shared" si="72"/>
        <v>41652.534155092588</v>
      </c>
      <c r="T1565" s="14">
        <f t="shared" si="73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5">
        <f t="shared" si="74"/>
        <v>10</v>
      </c>
      <c r="Q1566" t="s">
        <v>8322</v>
      </c>
      <c r="R1566" t="s">
        <v>8344</v>
      </c>
      <c r="S1566" s="16">
        <f t="shared" si="72"/>
        <v>42121.158668981479</v>
      </c>
      <c r="T1566" s="14">
        <f t="shared" si="73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5">
        <f t="shared" si="74"/>
        <v>100</v>
      </c>
      <c r="Q1567" t="s">
        <v>8322</v>
      </c>
      <c r="R1567" t="s">
        <v>8344</v>
      </c>
      <c r="S1567" s="16">
        <f t="shared" si="72"/>
        <v>40672.521539351852</v>
      </c>
      <c r="T1567" s="14">
        <f t="shared" si="73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5">
        <f t="shared" si="74"/>
        <v>108</v>
      </c>
      <c r="Q1568" t="s">
        <v>8322</v>
      </c>
      <c r="R1568" t="s">
        <v>8344</v>
      </c>
      <c r="S1568" s="16">
        <f t="shared" si="72"/>
        <v>42549.708379629628</v>
      </c>
      <c r="T1568" s="14">
        <f t="shared" si="73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5">
        <f t="shared" si="74"/>
        <v>26</v>
      </c>
      <c r="Q1569" t="s">
        <v>8322</v>
      </c>
      <c r="R1569" t="s">
        <v>8344</v>
      </c>
      <c r="S1569" s="16">
        <f t="shared" si="72"/>
        <v>41671.728530092594</v>
      </c>
      <c r="T1569" s="14">
        <f t="shared" si="73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5">
        <f t="shared" si="74"/>
        <v>155</v>
      </c>
      <c r="Q1570" t="s">
        <v>8322</v>
      </c>
      <c r="R1570" t="s">
        <v>8344</v>
      </c>
      <c r="S1570" s="16">
        <f t="shared" si="72"/>
        <v>41961.853993055549</v>
      </c>
      <c r="T1570" s="14">
        <f t="shared" si="73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5" t="e">
        <f t="shared" si="74"/>
        <v>#DIV/0!</v>
      </c>
      <c r="Q1571" t="s">
        <v>8322</v>
      </c>
      <c r="R1571" t="s">
        <v>8344</v>
      </c>
      <c r="S1571" s="16">
        <f t="shared" si="72"/>
        <v>41389.471226851849</v>
      </c>
      <c r="T1571" s="14">
        <f t="shared" si="73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5">
        <f t="shared" si="74"/>
        <v>47</v>
      </c>
      <c r="Q1572" t="s">
        <v>8322</v>
      </c>
      <c r="R1572" t="s">
        <v>8344</v>
      </c>
      <c r="S1572" s="16">
        <f t="shared" si="72"/>
        <v>42438.605115740742</v>
      </c>
      <c r="T1572" s="14">
        <f t="shared" si="73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5">
        <f t="shared" si="74"/>
        <v>20</v>
      </c>
      <c r="Q1573" t="s">
        <v>8322</v>
      </c>
      <c r="R1573" t="s">
        <v>8344</v>
      </c>
      <c r="S1573" s="16">
        <f t="shared" si="72"/>
        <v>42144.56114583333</v>
      </c>
      <c r="T1573" s="14">
        <f t="shared" si="73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5">
        <f t="shared" si="74"/>
        <v>41</v>
      </c>
      <c r="Q1574" t="s">
        <v>8322</v>
      </c>
      <c r="R1574" t="s">
        <v>8344</v>
      </c>
      <c r="S1574" s="16">
        <f t="shared" si="72"/>
        <v>42403.824756944443</v>
      </c>
      <c r="T1574" s="14">
        <f t="shared" si="73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5">
        <f t="shared" si="74"/>
        <v>74</v>
      </c>
      <c r="Q1575" t="s">
        <v>8322</v>
      </c>
      <c r="R1575" t="s">
        <v>8344</v>
      </c>
      <c r="S1575" s="16">
        <f t="shared" si="72"/>
        <v>42785.791689814818</v>
      </c>
      <c r="T1575" s="14">
        <f t="shared" si="73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5">
        <f t="shared" si="74"/>
        <v>84</v>
      </c>
      <c r="Q1576" t="s">
        <v>8322</v>
      </c>
      <c r="R1576" t="s">
        <v>8344</v>
      </c>
      <c r="S1576" s="16">
        <f t="shared" si="72"/>
        <v>42017.719085648147</v>
      </c>
      <c r="T1576" s="14">
        <f t="shared" si="73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5">
        <f t="shared" si="74"/>
        <v>65</v>
      </c>
      <c r="Q1577" t="s">
        <v>8322</v>
      </c>
      <c r="R1577" t="s">
        <v>8344</v>
      </c>
      <c r="S1577" s="16">
        <f t="shared" si="72"/>
        <v>41799.315925925919</v>
      </c>
      <c r="T1577" s="14">
        <f t="shared" si="73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5">
        <f t="shared" si="74"/>
        <v>65</v>
      </c>
      <c r="Q1578" t="s">
        <v>8322</v>
      </c>
      <c r="R1578" t="s">
        <v>8344</v>
      </c>
      <c r="S1578" s="16">
        <f t="shared" si="72"/>
        <v>42140.670925925922</v>
      </c>
      <c r="T1578" s="14">
        <f t="shared" si="73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5">
        <f t="shared" si="74"/>
        <v>27</v>
      </c>
      <c r="Q1579" t="s">
        <v>8322</v>
      </c>
      <c r="R1579" t="s">
        <v>8344</v>
      </c>
      <c r="S1579" s="16">
        <f t="shared" si="72"/>
        <v>41054.639444444438</v>
      </c>
      <c r="T1579" s="14">
        <f t="shared" si="73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5">
        <f t="shared" si="74"/>
        <v>51</v>
      </c>
      <c r="Q1580" t="s">
        <v>8322</v>
      </c>
      <c r="R1580" t="s">
        <v>8344</v>
      </c>
      <c r="S1580" s="16">
        <f t="shared" si="72"/>
        <v>40398.857534722221</v>
      </c>
      <c r="T1580" s="14">
        <f t="shared" si="73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5">
        <f t="shared" si="74"/>
        <v>14</v>
      </c>
      <c r="Q1581" t="s">
        <v>8322</v>
      </c>
      <c r="R1581" t="s">
        <v>8344</v>
      </c>
      <c r="S1581" s="16">
        <f t="shared" si="72"/>
        <v>41481.788090277776</v>
      </c>
      <c r="T1581" s="14">
        <f t="shared" si="73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5" t="e">
        <f t="shared" si="74"/>
        <v>#DIV/0!</v>
      </c>
      <c r="Q1582" t="s">
        <v>8322</v>
      </c>
      <c r="R1582" t="s">
        <v>8344</v>
      </c>
      <c r="S1582" s="16">
        <f t="shared" si="72"/>
        <v>40989.841736111106</v>
      </c>
      <c r="T1582" s="14">
        <f t="shared" si="73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5">
        <f t="shared" si="74"/>
        <v>5</v>
      </c>
      <c r="Q1583" t="s">
        <v>8338</v>
      </c>
      <c r="R1583" t="s">
        <v>8345</v>
      </c>
      <c r="S1583" s="16">
        <f t="shared" si="72"/>
        <v>42325.240624999999</v>
      </c>
      <c r="T1583" s="14">
        <f t="shared" si="73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5">
        <f t="shared" si="74"/>
        <v>31</v>
      </c>
      <c r="Q1584" t="s">
        <v>8338</v>
      </c>
      <c r="R1584" t="s">
        <v>8345</v>
      </c>
      <c r="S1584" s="16">
        <f t="shared" si="72"/>
        <v>42246.581631944442</v>
      </c>
      <c r="T1584" s="14">
        <f t="shared" si="73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5">
        <f t="shared" si="74"/>
        <v>15</v>
      </c>
      <c r="Q1585" t="s">
        <v>8338</v>
      </c>
      <c r="R1585" t="s">
        <v>8345</v>
      </c>
      <c r="S1585" s="16">
        <f t="shared" si="72"/>
        <v>41877.696655092594</v>
      </c>
      <c r="T1585" s="14">
        <f t="shared" si="73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5" t="e">
        <f t="shared" si="74"/>
        <v>#DIV/0!</v>
      </c>
      <c r="Q1586" t="s">
        <v>8338</v>
      </c>
      <c r="R1586" t="s">
        <v>8345</v>
      </c>
      <c r="S1586" s="16">
        <f t="shared" si="72"/>
        <v>41779.440983796296</v>
      </c>
      <c r="T1586" s="14">
        <f t="shared" si="73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5">
        <f t="shared" si="74"/>
        <v>131</v>
      </c>
      <c r="Q1587" t="s">
        <v>8338</v>
      </c>
      <c r="R1587" t="s">
        <v>8345</v>
      </c>
      <c r="S1587" s="16">
        <f t="shared" si="72"/>
        <v>42707.687129629623</v>
      </c>
      <c r="T1587" s="14">
        <f t="shared" si="73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5" t="e">
        <f t="shared" si="74"/>
        <v>#DIV/0!</v>
      </c>
      <c r="Q1588" t="s">
        <v>8338</v>
      </c>
      <c r="R1588" t="s">
        <v>8345</v>
      </c>
      <c r="S1588" s="16">
        <f t="shared" si="72"/>
        <v>42068.896087962959</v>
      </c>
      <c r="T1588" s="14">
        <f t="shared" si="73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5">
        <f t="shared" si="74"/>
        <v>1</v>
      </c>
      <c r="Q1589" t="s">
        <v>8338</v>
      </c>
      <c r="R1589" t="s">
        <v>8345</v>
      </c>
      <c r="S1589" s="16">
        <f t="shared" si="72"/>
        <v>41956.742650462962</v>
      </c>
      <c r="T1589" s="14">
        <f t="shared" si="73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5" t="e">
        <f t="shared" si="74"/>
        <v>#DIV/0!</v>
      </c>
      <c r="Q1590" t="s">
        <v>8338</v>
      </c>
      <c r="R1590" t="s">
        <v>8345</v>
      </c>
      <c r="S1590" s="16">
        <f t="shared" si="72"/>
        <v>42005.041655092595</v>
      </c>
      <c r="T1590" s="14">
        <f t="shared" si="73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5" t="e">
        <f t="shared" si="74"/>
        <v>#DIV/0!</v>
      </c>
      <c r="Q1591" t="s">
        <v>8338</v>
      </c>
      <c r="R1591" t="s">
        <v>8345</v>
      </c>
      <c r="S1591" s="16">
        <f t="shared" si="72"/>
        <v>42256.776458333326</v>
      </c>
      <c r="T1591" s="14">
        <f t="shared" si="73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5">
        <f t="shared" si="74"/>
        <v>510</v>
      </c>
      <c r="Q1592" t="s">
        <v>8338</v>
      </c>
      <c r="R1592" t="s">
        <v>8345</v>
      </c>
      <c r="S1592" s="16">
        <f t="shared" si="72"/>
        <v>42240.648888888885</v>
      </c>
      <c r="T1592" s="14">
        <f t="shared" si="73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5">
        <f t="shared" si="74"/>
        <v>44</v>
      </c>
      <c r="Q1593" t="s">
        <v>8338</v>
      </c>
      <c r="R1593" t="s">
        <v>8345</v>
      </c>
      <c r="S1593" s="16">
        <f t="shared" si="72"/>
        <v>42433.517835648141</v>
      </c>
      <c r="T1593" s="14">
        <f t="shared" si="73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5" t="e">
        <f t="shared" si="74"/>
        <v>#DIV/0!</v>
      </c>
      <c r="Q1594" t="s">
        <v>8338</v>
      </c>
      <c r="R1594" t="s">
        <v>8345</v>
      </c>
      <c r="S1594" s="16">
        <f t="shared" si="72"/>
        <v>42045.86440972222</v>
      </c>
      <c r="T1594" s="14">
        <f t="shared" si="73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5">
        <f t="shared" si="74"/>
        <v>1</v>
      </c>
      <c r="Q1595" t="s">
        <v>8338</v>
      </c>
      <c r="R1595" t="s">
        <v>8345</v>
      </c>
      <c r="S1595" s="16">
        <f t="shared" si="72"/>
        <v>42033.63721064815</v>
      </c>
      <c r="T1595" s="14">
        <f t="shared" si="73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5">
        <f t="shared" si="74"/>
        <v>20</v>
      </c>
      <c r="Q1596" t="s">
        <v>8338</v>
      </c>
      <c r="R1596" t="s">
        <v>8345</v>
      </c>
      <c r="S1596" s="16">
        <f t="shared" si="72"/>
        <v>42445.504421296289</v>
      </c>
      <c r="T1596" s="14">
        <f t="shared" si="73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5">
        <f t="shared" si="74"/>
        <v>40</v>
      </c>
      <c r="Q1597" t="s">
        <v>8338</v>
      </c>
      <c r="R1597" t="s">
        <v>8345</v>
      </c>
      <c r="S1597" s="16">
        <f t="shared" si="72"/>
        <v>41779.84175925926</v>
      </c>
      <c r="T1597" s="14">
        <f t="shared" si="73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5">
        <f t="shared" si="74"/>
        <v>25</v>
      </c>
      <c r="Q1598" t="s">
        <v>8338</v>
      </c>
      <c r="R1598" t="s">
        <v>8345</v>
      </c>
      <c r="S1598" s="16">
        <f t="shared" si="72"/>
        <v>41941.221863425926</v>
      </c>
      <c r="T1598" s="14">
        <f t="shared" si="73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5" t="e">
        <f t="shared" si="74"/>
        <v>#DIV/0!</v>
      </c>
      <c r="Q1599" t="s">
        <v>8338</v>
      </c>
      <c r="R1599" t="s">
        <v>8345</v>
      </c>
      <c r="S1599" s="16">
        <f t="shared" si="72"/>
        <v>42603.145798611113</v>
      </c>
      <c r="T1599" s="14">
        <f t="shared" si="73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5">
        <f t="shared" si="74"/>
        <v>1</v>
      </c>
      <c r="Q1600" t="s">
        <v>8338</v>
      </c>
      <c r="R1600" t="s">
        <v>8345</v>
      </c>
      <c r="S1600" s="16">
        <f t="shared" si="72"/>
        <v>42151.459004629629</v>
      </c>
      <c r="T1600" s="14">
        <f t="shared" si="73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5" t="e">
        <f t="shared" si="74"/>
        <v>#DIV/0!</v>
      </c>
      <c r="Q1601" t="s">
        <v>8338</v>
      </c>
      <c r="R1601" t="s">
        <v>8345</v>
      </c>
      <c r="S1601" s="16">
        <f t="shared" si="72"/>
        <v>42438.330740740734</v>
      </c>
      <c r="T1601" s="14">
        <f t="shared" si="73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5">
        <f t="shared" si="74"/>
        <v>40</v>
      </c>
      <c r="Q1602" t="s">
        <v>8338</v>
      </c>
      <c r="R1602" t="s">
        <v>8345</v>
      </c>
      <c r="S1602" s="16">
        <f t="shared" si="72"/>
        <v>41790.848981481475</v>
      </c>
      <c r="T1602" s="14">
        <f t="shared" si="73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5">
        <f t="shared" si="74"/>
        <v>48</v>
      </c>
      <c r="Q1603" t="s">
        <v>8325</v>
      </c>
      <c r="R1603" t="s">
        <v>8326</v>
      </c>
      <c r="S1603" s="16">
        <f t="shared" ref="S1603:S1666" si="75">(J1603/86400)+25569+(-5/24)</f>
        <v>40637.884641203702</v>
      </c>
      <c r="T1603" s="14">
        <f t="shared" ref="T1603:T1666" si="76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5">
        <f t="shared" ref="P1604:P1667" si="77">QUOTIENT(E1604,L1604)</f>
        <v>46</v>
      </c>
      <c r="Q1604" t="s">
        <v>8325</v>
      </c>
      <c r="R1604" t="s">
        <v>8326</v>
      </c>
      <c r="S1604" s="16">
        <f t="shared" si="75"/>
        <v>40788.089317129627</v>
      </c>
      <c r="T1604" s="14">
        <f t="shared" si="76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5">
        <f t="shared" si="77"/>
        <v>66</v>
      </c>
      <c r="Q1605" t="s">
        <v>8325</v>
      </c>
      <c r="R1605" t="s">
        <v>8326</v>
      </c>
      <c r="S1605" s="16">
        <f t="shared" si="75"/>
        <v>40875.961331018516</v>
      </c>
      <c r="T1605" s="14">
        <f t="shared" si="76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5">
        <f t="shared" si="77"/>
        <v>48</v>
      </c>
      <c r="Q1606" t="s">
        <v>8325</v>
      </c>
      <c r="R1606" t="s">
        <v>8326</v>
      </c>
      <c r="S1606" s="16">
        <f t="shared" si="75"/>
        <v>40945.636979166666</v>
      </c>
      <c r="T1606" s="14">
        <f t="shared" si="76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5">
        <f t="shared" si="77"/>
        <v>137</v>
      </c>
      <c r="Q1607" t="s">
        <v>8325</v>
      </c>
      <c r="R1607" t="s">
        <v>8326</v>
      </c>
      <c r="S1607" s="16">
        <f t="shared" si="75"/>
        <v>40746.804548611108</v>
      </c>
      <c r="T1607" s="14">
        <f t="shared" si="76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5">
        <f t="shared" si="77"/>
        <v>87</v>
      </c>
      <c r="Q1608" t="s">
        <v>8325</v>
      </c>
      <c r="R1608" t="s">
        <v>8326</v>
      </c>
      <c r="S1608" s="16">
        <f t="shared" si="75"/>
        <v>40535.903217592589</v>
      </c>
      <c r="T1608" s="14">
        <f t="shared" si="76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5">
        <f t="shared" si="77"/>
        <v>70</v>
      </c>
      <c r="Q1609" t="s">
        <v>8325</v>
      </c>
      <c r="R1609" t="s">
        <v>8326</v>
      </c>
      <c r="S1609" s="16">
        <f t="shared" si="75"/>
        <v>41053.600127314814</v>
      </c>
      <c r="T1609" s="14">
        <f t="shared" si="76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5">
        <f t="shared" si="77"/>
        <v>52</v>
      </c>
      <c r="Q1610" t="s">
        <v>8325</v>
      </c>
      <c r="R1610" t="s">
        <v>8326</v>
      </c>
      <c r="S1610" s="16">
        <f t="shared" si="75"/>
        <v>41607.622523148144</v>
      </c>
      <c r="T1610" s="14">
        <f t="shared" si="76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5">
        <f t="shared" si="77"/>
        <v>443</v>
      </c>
      <c r="Q1611" t="s">
        <v>8325</v>
      </c>
      <c r="R1611" t="s">
        <v>8326</v>
      </c>
      <c r="S1611" s="16">
        <f t="shared" si="75"/>
        <v>40795.792928240735</v>
      </c>
      <c r="T1611" s="14">
        <f t="shared" si="76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5">
        <f t="shared" si="77"/>
        <v>48</v>
      </c>
      <c r="Q1612" t="s">
        <v>8325</v>
      </c>
      <c r="R1612" t="s">
        <v>8326</v>
      </c>
      <c r="S1612" s="16">
        <f t="shared" si="75"/>
        <v>41228.716550925921</v>
      </c>
      <c r="T1612" s="14">
        <f t="shared" si="76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5">
        <f t="shared" si="77"/>
        <v>37</v>
      </c>
      <c r="Q1613" t="s">
        <v>8325</v>
      </c>
      <c r="R1613" t="s">
        <v>8326</v>
      </c>
      <c r="S1613" s="16">
        <f t="shared" si="75"/>
        <v>41408.792037037034</v>
      </c>
      <c r="T1613" s="14">
        <f t="shared" si="76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5">
        <f t="shared" si="77"/>
        <v>50</v>
      </c>
      <c r="Q1614" t="s">
        <v>8325</v>
      </c>
      <c r="R1614" t="s">
        <v>8326</v>
      </c>
      <c r="S1614" s="16">
        <f t="shared" si="75"/>
        <v>41246.666481481479</v>
      </c>
      <c r="T1614" s="14">
        <f t="shared" si="76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5">
        <f t="shared" si="77"/>
        <v>39</v>
      </c>
      <c r="Q1615" t="s">
        <v>8325</v>
      </c>
      <c r="R1615" t="s">
        <v>8326</v>
      </c>
      <c r="S1615" s="16">
        <f t="shared" si="75"/>
        <v>41081.861134259256</v>
      </c>
      <c r="T1615" s="14">
        <f t="shared" si="76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5">
        <f t="shared" si="77"/>
        <v>66</v>
      </c>
      <c r="Q1616" t="s">
        <v>8325</v>
      </c>
      <c r="R1616" t="s">
        <v>8326</v>
      </c>
      <c r="S1616" s="16">
        <f t="shared" si="75"/>
        <v>41794.772789351853</v>
      </c>
      <c r="T1616" s="14">
        <f t="shared" si="76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5">
        <f t="shared" si="77"/>
        <v>67</v>
      </c>
      <c r="Q1617" t="s">
        <v>8325</v>
      </c>
      <c r="R1617" t="s">
        <v>8326</v>
      </c>
      <c r="S1617" s="16">
        <f t="shared" si="75"/>
        <v>40844.842546296291</v>
      </c>
      <c r="T1617" s="14">
        <f t="shared" si="76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5">
        <f t="shared" si="77"/>
        <v>66</v>
      </c>
      <c r="Q1618" t="s">
        <v>8325</v>
      </c>
      <c r="R1618" t="s">
        <v>8326</v>
      </c>
      <c r="S1618" s="16">
        <f t="shared" si="75"/>
        <v>41194.507187499999</v>
      </c>
      <c r="T1618" s="14">
        <f t="shared" si="76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5">
        <f t="shared" si="77"/>
        <v>64</v>
      </c>
      <c r="Q1619" t="s">
        <v>8325</v>
      </c>
      <c r="R1619" t="s">
        <v>8326</v>
      </c>
      <c r="S1619" s="16">
        <f t="shared" si="75"/>
        <v>41546.455879629626</v>
      </c>
      <c r="T1619" s="14">
        <f t="shared" si="76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5">
        <f t="shared" si="77"/>
        <v>58</v>
      </c>
      <c r="Q1620" t="s">
        <v>8325</v>
      </c>
      <c r="R1620" t="s">
        <v>8326</v>
      </c>
      <c r="S1620" s="16">
        <f t="shared" si="75"/>
        <v>41301.446006944439</v>
      </c>
      <c r="T1620" s="14">
        <f t="shared" si="76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5">
        <f t="shared" si="77"/>
        <v>86</v>
      </c>
      <c r="Q1621" t="s">
        <v>8325</v>
      </c>
      <c r="R1621" t="s">
        <v>8326</v>
      </c>
      <c r="S1621" s="16">
        <f t="shared" si="75"/>
        <v>41875.977847222217</v>
      </c>
      <c r="T1621" s="14">
        <f t="shared" si="76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5">
        <f t="shared" si="77"/>
        <v>66</v>
      </c>
      <c r="Q1622" t="s">
        <v>8325</v>
      </c>
      <c r="R1622" t="s">
        <v>8326</v>
      </c>
      <c r="S1622" s="16">
        <f t="shared" si="75"/>
        <v>41321.131249999999</v>
      </c>
      <c r="T1622" s="14">
        <f t="shared" si="76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5">
        <f t="shared" si="77"/>
        <v>163</v>
      </c>
      <c r="Q1623" t="s">
        <v>8325</v>
      </c>
      <c r="R1623" t="s">
        <v>8326</v>
      </c>
      <c r="S1623" s="16">
        <f t="shared" si="75"/>
        <v>41003.398321759254</v>
      </c>
      <c r="T1623" s="14">
        <f t="shared" si="76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5">
        <f t="shared" si="77"/>
        <v>107</v>
      </c>
      <c r="Q1624" t="s">
        <v>8325</v>
      </c>
      <c r="R1624" t="s">
        <v>8326</v>
      </c>
      <c r="S1624" s="16">
        <f t="shared" si="75"/>
        <v>41950.086504629631</v>
      </c>
      <c r="T1624" s="14">
        <f t="shared" si="76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5">
        <f t="shared" si="77"/>
        <v>42</v>
      </c>
      <c r="Q1625" t="s">
        <v>8325</v>
      </c>
      <c r="R1625" t="s">
        <v>8326</v>
      </c>
      <c r="S1625" s="16">
        <f t="shared" si="75"/>
        <v>41453.480196759258</v>
      </c>
      <c r="T1625" s="14">
        <f t="shared" si="76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5">
        <f t="shared" si="77"/>
        <v>47</v>
      </c>
      <c r="Q1626" t="s">
        <v>8325</v>
      </c>
      <c r="R1626" t="s">
        <v>8326</v>
      </c>
      <c r="S1626" s="16">
        <f t="shared" si="75"/>
        <v>41243.158969907403</v>
      </c>
      <c r="T1626" s="14">
        <f t="shared" si="76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5">
        <f t="shared" si="77"/>
        <v>112</v>
      </c>
      <c r="Q1627" t="s">
        <v>8325</v>
      </c>
      <c r="R1627" t="s">
        <v>8326</v>
      </c>
      <c r="S1627" s="16">
        <f t="shared" si="75"/>
        <v>41135.491354166668</v>
      </c>
      <c r="T1627" s="14">
        <f t="shared" si="76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5">
        <f t="shared" si="77"/>
        <v>74</v>
      </c>
      <c r="Q1628" t="s">
        <v>8325</v>
      </c>
      <c r="R1628" t="s">
        <v>8326</v>
      </c>
      <c r="S1628" s="16">
        <f t="shared" si="75"/>
        <v>41579.639664351846</v>
      </c>
      <c r="T1628" s="14">
        <f t="shared" si="76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5">
        <f t="shared" si="77"/>
        <v>61</v>
      </c>
      <c r="Q1629" t="s">
        <v>8325</v>
      </c>
      <c r="R1629" t="s">
        <v>8326</v>
      </c>
      <c r="S1629" s="16">
        <f t="shared" si="75"/>
        <v>41205.498715277776</v>
      </c>
      <c r="T1629" s="14">
        <f t="shared" si="76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5">
        <f t="shared" si="77"/>
        <v>45</v>
      </c>
      <c r="Q1630" t="s">
        <v>8325</v>
      </c>
      <c r="R1630" t="s">
        <v>8326</v>
      </c>
      <c r="S1630" s="16">
        <f t="shared" si="75"/>
        <v>41774.528726851851</v>
      </c>
      <c r="T1630" s="14">
        <f t="shared" si="76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5">
        <f t="shared" si="77"/>
        <v>75</v>
      </c>
      <c r="Q1631" t="s">
        <v>8325</v>
      </c>
      <c r="R1631" t="s">
        <v>8326</v>
      </c>
      <c r="S1631" s="16">
        <f t="shared" si="75"/>
        <v>41645.658946759257</v>
      </c>
      <c r="T1631" s="14">
        <f t="shared" si="76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5">
        <f t="shared" si="77"/>
        <v>84</v>
      </c>
      <c r="Q1632" t="s">
        <v>8325</v>
      </c>
      <c r="R1632" t="s">
        <v>8326</v>
      </c>
      <c r="S1632" s="16">
        <f t="shared" si="75"/>
        <v>40939.629340277774</v>
      </c>
      <c r="T1632" s="14">
        <f t="shared" si="76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5">
        <f t="shared" si="77"/>
        <v>117</v>
      </c>
      <c r="Q1633" t="s">
        <v>8325</v>
      </c>
      <c r="R1633" t="s">
        <v>8326</v>
      </c>
      <c r="S1633" s="16">
        <f t="shared" si="75"/>
        <v>41164.65116898148</v>
      </c>
      <c r="T1633" s="14">
        <f t="shared" si="76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5">
        <f t="shared" si="77"/>
        <v>86</v>
      </c>
      <c r="Q1634" t="s">
        <v>8325</v>
      </c>
      <c r="R1634" t="s">
        <v>8326</v>
      </c>
      <c r="S1634" s="16">
        <f t="shared" si="75"/>
        <v>40750.132569444446</v>
      </c>
      <c r="T1634" s="14">
        <f t="shared" si="76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5">
        <f t="shared" si="77"/>
        <v>172</v>
      </c>
      <c r="Q1635" t="s">
        <v>8325</v>
      </c>
      <c r="R1635" t="s">
        <v>8326</v>
      </c>
      <c r="S1635" s="16">
        <f t="shared" si="75"/>
        <v>40896.675416666665</v>
      </c>
      <c r="T1635" s="14">
        <f t="shared" si="76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5">
        <f t="shared" si="77"/>
        <v>62</v>
      </c>
      <c r="Q1636" t="s">
        <v>8325</v>
      </c>
      <c r="R1636" t="s">
        <v>8326</v>
      </c>
      <c r="S1636" s="16">
        <f t="shared" si="75"/>
        <v>40657.981493055551</v>
      </c>
      <c r="T1636" s="14">
        <f t="shared" si="76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5">
        <f t="shared" si="77"/>
        <v>67</v>
      </c>
      <c r="Q1637" t="s">
        <v>8325</v>
      </c>
      <c r="R1637" t="s">
        <v>8326</v>
      </c>
      <c r="S1637" s="16">
        <f t="shared" si="75"/>
        <v>42502.660428240742</v>
      </c>
      <c r="T1637" s="14">
        <f t="shared" si="76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5">
        <f t="shared" si="77"/>
        <v>53</v>
      </c>
      <c r="Q1638" t="s">
        <v>8325</v>
      </c>
      <c r="R1638" t="s">
        <v>8326</v>
      </c>
      <c r="S1638" s="16">
        <f t="shared" si="75"/>
        <v>40662.878333333334</v>
      </c>
      <c r="T1638" s="14">
        <f t="shared" si="76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5">
        <f t="shared" si="77"/>
        <v>34</v>
      </c>
      <c r="Q1639" t="s">
        <v>8325</v>
      </c>
      <c r="R1639" t="s">
        <v>8326</v>
      </c>
      <c r="S1639" s="16">
        <f t="shared" si="75"/>
        <v>40122.543287037035</v>
      </c>
      <c r="T1639" s="14">
        <f t="shared" si="76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5">
        <f t="shared" si="77"/>
        <v>38</v>
      </c>
      <c r="Q1640" t="s">
        <v>8325</v>
      </c>
      <c r="R1640" t="s">
        <v>8326</v>
      </c>
      <c r="S1640" s="16">
        <f t="shared" si="75"/>
        <v>41288.478796296295</v>
      </c>
      <c r="T1640" s="14">
        <f t="shared" si="76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5">
        <f t="shared" si="77"/>
        <v>94</v>
      </c>
      <c r="Q1641" t="s">
        <v>8325</v>
      </c>
      <c r="R1641" t="s">
        <v>8326</v>
      </c>
      <c r="S1641" s="16">
        <f t="shared" si="75"/>
        <v>40941.444039351853</v>
      </c>
      <c r="T1641" s="14">
        <f t="shared" si="76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5">
        <f t="shared" si="77"/>
        <v>39</v>
      </c>
      <c r="Q1642" t="s">
        <v>8325</v>
      </c>
      <c r="R1642" t="s">
        <v>8326</v>
      </c>
      <c r="S1642" s="16">
        <f t="shared" si="75"/>
        <v>40379.022627314815</v>
      </c>
      <c r="T1642" s="14">
        <f t="shared" si="76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5">
        <f t="shared" si="77"/>
        <v>97</v>
      </c>
      <c r="Q1643" t="s">
        <v>8325</v>
      </c>
      <c r="R1643" t="s">
        <v>8346</v>
      </c>
      <c r="S1643" s="16">
        <f t="shared" si="75"/>
        <v>41962.388240740744</v>
      </c>
      <c r="T1643" s="14">
        <f t="shared" si="76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5">
        <f t="shared" si="77"/>
        <v>42</v>
      </c>
      <c r="Q1644" t="s">
        <v>8325</v>
      </c>
      <c r="R1644" t="s">
        <v>8346</v>
      </c>
      <c r="S1644" s="16">
        <f t="shared" si="75"/>
        <v>40687.816284722219</v>
      </c>
      <c r="T1644" s="14">
        <f t="shared" si="76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5">
        <f t="shared" si="77"/>
        <v>168</v>
      </c>
      <c r="Q1645" t="s">
        <v>8325</v>
      </c>
      <c r="R1645" t="s">
        <v>8346</v>
      </c>
      <c r="S1645" s="16">
        <f t="shared" si="75"/>
        <v>41146.615879629629</v>
      </c>
      <c r="T1645" s="14">
        <f t="shared" si="76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5">
        <f t="shared" si="77"/>
        <v>85</v>
      </c>
      <c r="Q1646" t="s">
        <v>8325</v>
      </c>
      <c r="R1646" t="s">
        <v>8346</v>
      </c>
      <c r="S1646" s="16">
        <f t="shared" si="75"/>
        <v>41174.851388888885</v>
      </c>
      <c r="T1646" s="14">
        <f t="shared" si="76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5">
        <f t="shared" si="77"/>
        <v>554</v>
      </c>
      <c r="Q1647" t="s">
        <v>8325</v>
      </c>
      <c r="R1647" t="s">
        <v>8346</v>
      </c>
      <c r="S1647" s="16">
        <f t="shared" si="75"/>
        <v>41521.40902777778</v>
      </c>
      <c r="T1647" s="14">
        <f t="shared" si="76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5">
        <f t="shared" si="77"/>
        <v>26</v>
      </c>
      <c r="Q1648" t="s">
        <v>8325</v>
      </c>
      <c r="R1648" t="s">
        <v>8346</v>
      </c>
      <c r="S1648" s="16">
        <f t="shared" si="75"/>
        <v>41833.241932870369</v>
      </c>
      <c r="T1648" s="14">
        <f t="shared" si="76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5">
        <f t="shared" si="77"/>
        <v>113</v>
      </c>
      <c r="Q1649" t="s">
        <v>8325</v>
      </c>
      <c r="R1649" t="s">
        <v>8346</v>
      </c>
      <c r="S1649" s="16">
        <f t="shared" si="75"/>
        <v>41039.201122685183</v>
      </c>
      <c r="T1649" s="14">
        <f t="shared" si="76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5">
        <f t="shared" si="77"/>
        <v>32</v>
      </c>
      <c r="Q1650" t="s">
        <v>8325</v>
      </c>
      <c r="R1650" t="s">
        <v>8346</v>
      </c>
      <c r="S1650" s="16">
        <f t="shared" si="75"/>
        <v>40592.496319444443</v>
      </c>
      <c r="T1650" s="14">
        <f t="shared" si="76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5">
        <f t="shared" si="77"/>
        <v>47</v>
      </c>
      <c r="Q1651" t="s">
        <v>8325</v>
      </c>
      <c r="R1651" t="s">
        <v>8346</v>
      </c>
      <c r="S1651" s="16">
        <f t="shared" si="75"/>
        <v>41737.476331018515</v>
      </c>
      <c r="T1651" s="14">
        <f t="shared" si="76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5">
        <f t="shared" si="77"/>
        <v>88</v>
      </c>
      <c r="Q1652" t="s">
        <v>8325</v>
      </c>
      <c r="R1652" t="s">
        <v>8346</v>
      </c>
      <c r="S1652" s="16">
        <f t="shared" si="75"/>
        <v>41526.227280092593</v>
      </c>
      <c r="T1652" s="14">
        <f t="shared" si="76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5">
        <f t="shared" si="77"/>
        <v>100</v>
      </c>
      <c r="Q1653" t="s">
        <v>8325</v>
      </c>
      <c r="R1653" t="s">
        <v>8346</v>
      </c>
      <c r="S1653" s="16">
        <f t="shared" si="75"/>
        <v>40625.692361111105</v>
      </c>
      <c r="T1653" s="14">
        <f t="shared" si="76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5">
        <f t="shared" si="77"/>
        <v>64</v>
      </c>
      <c r="Q1654" t="s">
        <v>8325</v>
      </c>
      <c r="R1654" t="s">
        <v>8346</v>
      </c>
      <c r="S1654" s="16">
        <f t="shared" si="75"/>
        <v>41572.284641203703</v>
      </c>
      <c r="T1654" s="14">
        <f t="shared" si="76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5">
        <f t="shared" si="77"/>
        <v>51</v>
      </c>
      <c r="Q1655" t="s">
        <v>8325</v>
      </c>
      <c r="R1655" t="s">
        <v>8346</v>
      </c>
      <c r="S1655" s="16">
        <f t="shared" si="75"/>
        <v>40626.626111111109</v>
      </c>
      <c r="T1655" s="14">
        <f t="shared" si="76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5">
        <f t="shared" si="77"/>
        <v>38</v>
      </c>
      <c r="Q1656" t="s">
        <v>8325</v>
      </c>
      <c r="R1656" t="s">
        <v>8346</v>
      </c>
      <c r="S1656" s="16">
        <f t="shared" si="75"/>
        <v>40987.682407407403</v>
      </c>
      <c r="T1656" s="14">
        <f t="shared" si="76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5">
        <f t="shared" si="77"/>
        <v>44</v>
      </c>
      <c r="Q1657" t="s">
        <v>8325</v>
      </c>
      <c r="R1657" t="s">
        <v>8346</v>
      </c>
      <c r="S1657" s="16">
        <f t="shared" si="75"/>
        <v>40974.583564814813</v>
      </c>
      <c r="T1657" s="14">
        <f t="shared" si="76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5">
        <f t="shared" si="77"/>
        <v>156</v>
      </c>
      <c r="Q1658" t="s">
        <v>8325</v>
      </c>
      <c r="R1658" t="s">
        <v>8346</v>
      </c>
      <c r="S1658" s="16">
        <f t="shared" si="75"/>
        <v>41226.720509259256</v>
      </c>
      <c r="T1658" s="14">
        <f t="shared" si="76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5">
        <f t="shared" si="77"/>
        <v>118</v>
      </c>
      <c r="Q1659" t="s">
        <v>8325</v>
      </c>
      <c r="R1659" t="s">
        <v>8346</v>
      </c>
      <c r="S1659" s="16">
        <f t="shared" si="75"/>
        <v>41023.573703703703</v>
      </c>
      <c r="T1659" s="14">
        <f t="shared" si="76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5">
        <f t="shared" si="77"/>
        <v>74</v>
      </c>
      <c r="Q1660" t="s">
        <v>8325</v>
      </c>
      <c r="R1660" t="s">
        <v>8346</v>
      </c>
      <c r="S1660" s="16">
        <f t="shared" si="75"/>
        <v>41223.013506944444</v>
      </c>
      <c r="T1660" s="14">
        <f t="shared" si="76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5">
        <f t="shared" si="77"/>
        <v>12</v>
      </c>
      <c r="Q1661" t="s">
        <v>8325</v>
      </c>
      <c r="R1661" t="s">
        <v>8346</v>
      </c>
      <c r="S1661" s="16">
        <f t="shared" si="75"/>
        <v>41596.705104166664</v>
      </c>
      <c r="T1661" s="14">
        <f t="shared" si="76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5">
        <f t="shared" si="77"/>
        <v>27</v>
      </c>
      <c r="Q1662" t="s">
        <v>8325</v>
      </c>
      <c r="R1662" t="s">
        <v>8346</v>
      </c>
      <c r="S1662" s="16">
        <f t="shared" si="75"/>
        <v>42459.485532407409</v>
      </c>
      <c r="T1662" s="14">
        <f t="shared" si="76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5">
        <f t="shared" si="77"/>
        <v>80</v>
      </c>
      <c r="Q1663" t="s">
        <v>8325</v>
      </c>
      <c r="R1663" t="s">
        <v>8346</v>
      </c>
      <c r="S1663" s="16">
        <f t="shared" si="75"/>
        <v>42343.789710648147</v>
      </c>
      <c r="T1663" s="14">
        <f t="shared" si="76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5">
        <f t="shared" si="77"/>
        <v>132</v>
      </c>
      <c r="Q1664" t="s">
        <v>8325</v>
      </c>
      <c r="R1664" t="s">
        <v>8346</v>
      </c>
      <c r="S1664" s="16">
        <f t="shared" si="75"/>
        <v>40847.99</v>
      </c>
      <c r="T1664" s="14">
        <f t="shared" si="76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5">
        <f t="shared" si="77"/>
        <v>33</v>
      </c>
      <c r="Q1665" t="s">
        <v>8325</v>
      </c>
      <c r="R1665" t="s">
        <v>8346</v>
      </c>
      <c r="S1665" s="16">
        <f t="shared" si="75"/>
        <v>42005.813738425924</v>
      </c>
      <c r="T1665" s="14">
        <f t="shared" si="76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5">
        <f t="shared" si="77"/>
        <v>34</v>
      </c>
      <c r="Q1666" t="s">
        <v>8325</v>
      </c>
      <c r="R1666" t="s">
        <v>8346</v>
      </c>
      <c r="S1666" s="16">
        <f t="shared" si="75"/>
        <v>40939.553449074076</v>
      </c>
      <c r="T1666" s="14">
        <f t="shared" si="76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5">
        <f t="shared" si="77"/>
        <v>44</v>
      </c>
      <c r="Q1667" t="s">
        <v>8325</v>
      </c>
      <c r="R1667" t="s">
        <v>8346</v>
      </c>
      <c r="S1667" s="16">
        <f t="shared" ref="S1667:S1730" si="78">(J1667/86400)+25569+(-5/24)</f>
        <v>40564.441122685181</v>
      </c>
      <c r="T1667" s="14">
        <f t="shared" ref="T1667:T1730" si="79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5">
        <f t="shared" ref="P1668:P1731" si="80">QUOTIENT(E1668,L1668)</f>
        <v>41</v>
      </c>
      <c r="Q1668" t="s">
        <v>8325</v>
      </c>
      <c r="R1668" t="s">
        <v>8346</v>
      </c>
      <c r="S1668" s="16">
        <f t="shared" si="78"/>
        <v>41331.04482638889</v>
      </c>
      <c r="T1668" s="14">
        <f t="shared" si="79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5">
        <f t="shared" si="80"/>
        <v>52</v>
      </c>
      <c r="Q1669" t="s">
        <v>8325</v>
      </c>
      <c r="R1669" t="s">
        <v>8346</v>
      </c>
      <c r="S1669" s="16">
        <f t="shared" si="78"/>
        <v>41681.862245370365</v>
      </c>
      <c r="T1669" s="14">
        <f t="shared" si="79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5">
        <f t="shared" si="80"/>
        <v>70</v>
      </c>
      <c r="Q1670" t="s">
        <v>8325</v>
      </c>
      <c r="R1670" t="s">
        <v>8346</v>
      </c>
      <c r="S1670" s="16">
        <f t="shared" si="78"/>
        <v>40844.941423611112</v>
      </c>
      <c r="T1670" s="14">
        <f t="shared" si="79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5">
        <f t="shared" si="80"/>
        <v>53</v>
      </c>
      <c r="Q1671" t="s">
        <v>8325</v>
      </c>
      <c r="R1671" t="s">
        <v>8346</v>
      </c>
      <c r="S1671" s="16">
        <f t="shared" si="78"/>
        <v>42461.676805555551</v>
      </c>
      <c r="T1671" s="14">
        <f t="shared" si="79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5">
        <f t="shared" si="80"/>
        <v>44</v>
      </c>
      <c r="Q1672" t="s">
        <v>8325</v>
      </c>
      <c r="R1672" t="s">
        <v>8346</v>
      </c>
      <c r="S1672" s="16">
        <f t="shared" si="78"/>
        <v>40313.722210648142</v>
      </c>
      <c r="T1672" s="14">
        <f t="shared" si="79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5">
        <f t="shared" si="80"/>
        <v>26</v>
      </c>
      <c r="Q1673" t="s">
        <v>8325</v>
      </c>
      <c r="R1673" t="s">
        <v>8346</v>
      </c>
      <c r="S1673" s="16">
        <f t="shared" si="78"/>
        <v>42553.335810185185</v>
      </c>
      <c r="T1673" s="14">
        <f t="shared" si="79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5">
        <f t="shared" si="80"/>
        <v>39</v>
      </c>
      <c r="Q1674" t="s">
        <v>8325</v>
      </c>
      <c r="R1674" t="s">
        <v>8346</v>
      </c>
      <c r="S1674" s="16">
        <f t="shared" si="78"/>
        <v>41034.448263888888</v>
      </c>
      <c r="T1674" s="14">
        <f t="shared" si="79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5">
        <f t="shared" si="80"/>
        <v>45</v>
      </c>
      <c r="Q1675" t="s">
        <v>8325</v>
      </c>
      <c r="R1675" t="s">
        <v>8346</v>
      </c>
      <c r="S1675" s="16">
        <f t="shared" si="78"/>
        <v>42039.670046296298</v>
      </c>
      <c r="T1675" s="14">
        <f t="shared" si="79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5">
        <f t="shared" si="80"/>
        <v>89</v>
      </c>
      <c r="Q1676" t="s">
        <v>8325</v>
      </c>
      <c r="R1676" t="s">
        <v>8346</v>
      </c>
      <c r="S1676" s="16">
        <f t="shared" si="78"/>
        <v>42569.397060185183</v>
      </c>
      <c r="T1676" s="14">
        <f t="shared" si="79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5">
        <f t="shared" si="80"/>
        <v>40</v>
      </c>
      <c r="Q1677" t="s">
        <v>8325</v>
      </c>
      <c r="R1677" t="s">
        <v>8346</v>
      </c>
      <c r="S1677" s="16">
        <f t="shared" si="78"/>
        <v>40802.524768518517</v>
      </c>
      <c r="T1677" s="14">
        <f t="shared" si="79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5">
        <f t="shared" si="80"/>
        <v>82</v>
      </c>
      <c r="Q1678" t="s">
        <v>8325</v>
      </c>
      <c r="R1678" t="s">
        <v>8346</v>
      </c>
      <c r="S1678" s="16">
        <f t="shared" si="78"/>
        <v>40973.517905092587</v>
      </c>
      <c r="T1678" s="14">
        <f t="shared" si="79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5">
        <f t="shared" si="80"/>
        <v>159</v>
      </c>
      <c r="Q1679" t="s">
        <v>8325</v>
      </c>
      <c r="R1679" t="s">
        <v>8346</v>
      </c>
      <c r="S1679" s="16">
        <f t="shared" si="78"/>
        <v>42416.198796296296</v>
      </c>
      <c r="T1679" s="14">
        <f t="shared" si="79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5">
        <f t="shared" si="80"/>
        <v>36</v>
      </c>
      <c r="Q1680" t="s">
        <v>8325</v>
      </c>
      <c r="R1680" t="s">
        <v>8346</v>
      </c>
      <c r="S1680" s="16">
        <f t="shared" si="78"/>
        <v>41662.646655092591</v>
      </c>
      <c r="T1680" s="14">
        <f t="shared" si="79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5">
        <f t="shared" si="80"/>
        <v>62</v>
      </c>
      <c r="Q1681" t="s">
        <v>8325</v>
      </c>
      <c r="R1681" t="s">
        <v>8346</v>
      </c>
      <c r="S1681" s="16">
        <f t="shared" si="78"/>
        <v>40722.860474537032</v>
      </c>
      <c r="T1681" s="14">
        <f t="shared" si="79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5">
        <f t="shared" si="80"/>
        <v>47</v>
      </c>
      <c r="Q1682" t="s">
        <v>8325</v>
      </c>
      <c r="R1682" t="s">
        <v>8346</v>
      </c>
      <c r="S1682" s="16">
        <f t="shared" si="78"/>
        <v>41802.549386574072</v>
      </c>
      <c r="T1682" s="14">
        <f t="shared" si="79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5">
        <f t="shared" si="80"/>
        <v>74</v>
      </c>
      <c r="Q1683" t="s">
        <v>8325</v>
      </c>
      <c r="R1683" t="s">
        <v>8347</v>
      </c>
      <c r="S1683" s="16">
        <f t="shared" si="78"/>
        <v>42773.91300925926</v>
      </c>
      <c r="T1683" s="14">
        <f t="shared" si="79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5" t="e">
        <f t="shared" si="80"/>
        <v>#DIV/0!</v>
      </c>
      <c r="Q1684" t="s">
        <v>8325</v>
      </c>
      <c r="R1684" t="s">
        <v>8347</v>
      </c>
      <c r="S1684" s="16">
        <f t="shared" si="78"/>
        <v>42779.005324074074</v>
      </c>
      <c r="T1684" s="14">
        <f t="shared" si="79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5">
        <f t="shared" si="80"/>
        <v>76</v>
      </c>
      <c r="Q1685" t="s">
        <v>8325</v>
      </c>
      <c r="R1685" t="s">
        <v>8347</v>
      </c>
      <c r="S1685" s="16">
        <f t="shared" si="78"/>
        <v>42808.57335648148</v>
      </c>
      <c r="T1685" s="14">
        <f t="shared" si="79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5">
        <f t="shared" si="80"/>
        <v>86</v>
      </c>
      <c r="Q1686" t="s">
        <v>8325</v>
      </c>
      <c r="R1686" t="s">
        <v>8347</v>
      </c>
      <c r="S1686" s="16">
        <f t="shared" si="78"/>
        <v>42783.606956018521</v>
      </c>
      <c r="T1686" s="14">
        <f t="shared" si="79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5">
        <f t="shared" si="80"/>
        <v>24</v>
      </c>
      <c r="Q1687" t="s">
        <v>8325</v>
      </c>
      <c r="R1687" t="s">
        <v>8347</v>
      </c>
      <c r="S1687" s="16">
        <f t="shared" si="78"/>
        <v>42788.041932870365</v>
      </c>
      <c r="T1687" s="14">
        <f t="shared" si="79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5">
        <f t="shared" si="80"/>
        <v>18</v>
      </c>
      <c r="Q1688" t="s">
        <v>8325</v>
      </c>
      <c r="R1688" t="s">
        <v>8347</v>
      </c>
      <c r="S1688" s="16">
        <f t="shared" si="78"/>
        <v>42792.635636574072</v>
      </c>
      <c r="T1688" s="14">
        <f t="shared" si="79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5">
        <f t="shared" si="80"/>
        <v>80</v>
      </c>
      <c r="Q1689" t="s">
        <v>8325</v>
      </c>
      <c r="R1689" t="s">
        <v>8347</v>
      </c>
      <c r="S1689" s="16">
        <f t="shared" si="78"/>
        <v>42801.838483796295</v>
      </c>
      <c r="T1689" s="14">
        <f t="shared" si="79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5">
        <f t="shared" si="80"/>
        <v>253</v>
      </c>
      <c r="Q1690" t="s">
        <v>8325</v>
      </c>
      <c r="R1690" t="s">
        <v>8347</v>
      </c>
      <c r="S1690" s="16">
        <f t="shared" si="78"/>
        <v>42804.326319444437</v>
      </c>
      <c r="T1690" s="14">
        <f t="shared" si="79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5">
        <f t="shared" si="80"/>
        <v>171</v>
      </c>
      <c r="Q1691" t="s">
        <v>8325</v>
      </c>
      <c r="R1691" t="s">
        <v>8347</v>
      </c>
      <c r="S1691" s="16">
        <f t="shared" si="78"/>
        <v>42780.734143518515</v>
      </c>
      <c r="T1691" s="14">
        <f t="shared" si="79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5">
        <f t="shared" si="80"/>
        <v>57</v>
      </c>
      <c r="Q1692" t="s">
        <v>8325</v>
      </c>
      <c r="R1692" t="s">
        <v>8347</v>
      </c>
      <c r="S1692" s="16">
        <f t="shared" si="78"/>
        <v>42801.222708333335</v>
      </c>
      <c r="T1692" s="14">
        <f t="shared" si="79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5">
        <f t="shared" si="80"/>
        <v>264</v>
      </c>
      <c r="Q1693" t="s">
        <v>8325</v>
      </c>
      <c r="R1693" t="s">
        <v>8347</v>
      </c>
      <c r="S1693" s="16">
        <f t="shared" si="78"/>
        <v>42795.493148148147</v>
      </c>
      <c r="T1693" s="14">
        <f t="shared" si="79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5">
        <f t="shared" si="80"/>
        <v>159</v>
      </c>
      <c r="Q1694" t="s">
        <v>8325</v>
      </c>
      <c r="R1694" t="s">
        <v>8347</v>
      </c>
      <c r="S1694" s="16">
        <f t="shared" si="78"/>
        <v>42787.94290509259</v>
      </c>
      <c r="T1694" s="14">
        <f t="shared" si="79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5">
        <f t="shared" si="80"/>
        <v>35</v>
      </c>
      <c r="Q1695" t="s">
        <v>8325</v>
      </c>
      <c r="R1695" t="s">
        <v>8347</v>
      </c>
      <c r="S1695" s="16">
        <f t="shared" si="78"/>
        <v>42803.711944444447</v>
      </c>
      <c r="T1695" s="14">
        <f t="shared" si="79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5">
        <f t="shared" si="80"/>
        <v>5</v>
      </c>
      <c r="Q1696" t="s">
        <v>8325</v>
      </c>
      <c r="R1696" t="s">
        <v>8347</v>
      </c>
      <c r="S1696" s="16">
        <f t="shared" si="78"/>
        <v>42791.461504629631</v>
      </c>
      <c r="T1696" s="14">
        <f t="shared" si="79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5">
        <f t="shared" si="80"/>
        <v>61</v>
      </c>
      <c r="Q1697" t="s">
        <v>8325</v>
      </c>
      <c r="R1697" t="s">
        <v>8347</v>
      </c>
      <c r="S1697" s="16">
        <f t="shared" si="78"/>
        <v>42800.823078703703</v>
      </c>
      <c r="T1697" s="14">
        <f t="shared" si="79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5" t="e">
        <f t="shared" si="80"/>
        <v>#DIV/0!</v>
      </c>
      <c r="Q1698" t="s">
        <v>8325</v>
      </c>
      <c r="R1698" t="s">
        <v>8347</v>
      </c>
      <c r="S1698" s="16">
        <f t="shared" si="78"/>
        <v>42795.861238425925</v>
      </c>
      <c r="T1698" s="14">
        <f t="shared" si="79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5">
        <f t="shared" si="80"/>
        <v>114</v>
      </c>
      <c r="Q1699" t="s">
        <v>8325</v>
      </c>
      <c r="R1699" t="s">
        <v>8347</v>
      </c>
      <c r="S1699" s="16">
        <f t="shared" si="78"/>
        <v>42804.824629629627</v>
      </c>
      <c r="T1699" s="14">
        <f t="shared" si="79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5" t="e">
        <f t="shared" si="80"/>
        <v>#DIV/0!</v>
      </c>
      <c r="Q1700" t="s">
        <v>8325</v>
      </c>
      <c r="R1700" t="s">
        <v>8347</v>
      </c>
      <c r="S1700" s="16">
        <f t="shared" si="78"/>
        <v>42795.999537037038</v>
      </c>
      <c r="T1700" s="14">
        <f t="shared" si="79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5">
        <f t="shared" si="80"/>
        <v>54</v>
      </c>
      <c r="Q1701" t="s">
        <v>8325</v>
      </c>
      <c r="R1701" t="s">
        <v>8347</v>
      </c>
      <c r="S1701" s="16">
        <f t="shared" si="78"/>
        <v>42806.655613425923</v>
      </c>
      <c r="T1701" s="14">
        <f t="shared" si="79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5">
        <f t="shared" si="80"/>
        <v>65</v>
      </c>
      <c r="Q1702" t="s">
        <v>8325</v>
      </c>
      <c r="R1702" t="s">
        <v>8347</v>
      </c>
      <c r="S1702" s="16">
        <f t="shared" si="78"/>
        <v>42795.863310185181</v>
      </c>
      <c r="T1702" s="14">
        <f t="shared" si="79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5">
        <f t="shared" si="80"/>
        <v>5</v>
      </c>
      <c r="Q1703" t="s">
        <v>8325</v>
      </c>
      <c r="R1703" t="s">
        <v>8347</v>
      </c>
      <c r="S1703" s="16">
        <f t="shared" si="78"/>
        <v>41989.456076388888</v>
      </c>
      <c r="T1703" s="14">
        <f t="shared" si="79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5">
        <f t="shared" si="80"/>
        <v>1</v>
      </c>
      <c r="Q1704" t="s">
        <v>8325</v>
      </c>
      <c r="R1704" t="s">
        <v>8347</v>
      </c>
      <c r="S1704" s="16">
        <f t="shared" si="78"/>
        <v>42063.661458333336</v>
      </c>
      <c r="T1704" s="14">
        <f t="shared" si="79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5">
        <f t="shared" si="80"/>
        <v>25</v>
      </c>
      <c r="Q1705" t="s">
        <v>8325</v>
      </c>
      <c r="R1705" t="s">
        <v>8347</v>
      </c>
      <c r="S1705" s="16">
        <f t="shared" si="78"/>
        <v>42187.073344907403</v>
      </c>
      <c r="T1705" s="14">
        <f t="shared" si="79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5">
        <f t="shared" si="80"/>
        <v>118</v>
      </c>
      <c r="Q1706" t="s">
        <v>8325</v>
      </c>
      <c r="R1706" t="s">
        <v>8347</v>
      </c>
      <c r="S1706" s="16">
        <f t="shared" si="78"/>
        <v>42020.931400462963</v>
      </c>
      <c r="T1706" s="14">
        <f t="shared" si="79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5" t="e">
        <f t="shared" si="80"/>
        <v>#DIV/0!</v>
      </c>
      <c r="Q1707" t="s">
        <v>8325</v>
      </c>
      <c r="R1707" t="s">
        <v>8347</v>
      </c>
      <c r="S1707" s="16">
        <f t="shared" si="78"/>
        <v>42244.808402777773</v>
      </c>
      <c r="T1707" s="14">
        <f t="shared" si="79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5" t="e">
        <f t="shared" si="80"/>
        <v>#DIV/0!</v>
      </c>
      <c r="Q1708" t="s">
        <v>8325</v>
      </c>
      <c r="R1708" t="s">
        <v>8347</v>
      </c>
      <c r="S1708" s="16">
        <f t="shared" si="78"/>
        <v>42179.098055555551</v>
      </c>
      <c r="T1708" s="14">
        <f t="shared" si="79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5">
        <f t="shared" si="80"/>
        <v>54</v>
      </c>
      <c r="Q1709" t="s">
        <v>8325</v>
      </c>
      <c r="R1709" t="s">
        <v>8347</v>
      </c>
      <c r="S1709" s="16">
        <f t="shared" si="78"/>
        <v>42427.512673611105</v>
      </c>
      <c r="T1709" s="14">
        <f t="shared" si="79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5" t="e">
        <f t="shared" si="80"/>
        <v>#DIV/0!</v>
      </c>
      <c r="Q1710" t="s">
        <v>8325</v>
      </c>
      <c r="R1710" t="s">
        <v>8347</v>
      </c>
      <c r="S1710" s="16">
        <f t="shared" si="78"/>
        <v>42451.658634259256</v>
      </c>
      <c r="T1710" s="14">
        <f t="shared" si="79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5">
        <f t="shared" si="80"/>
        <v>21</v>
      </c>
      <c r="Q1711" t="s">
        <v>8325</v>
      </c>
      <c r="R1711" t="s">
        <v>8347</v>
      </c>
      <c r="S1711" s="16">
        <f t="shared" si="78"/>
        <v>41841.355486111112</v>
      </c>
      <c r="T1711" s="14">
        <f t="shared" si="79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5">
        <f t="shared" si="80"/>
        <v>34</v>
      </c>
      <c r="Q1712" t="s">
        <v>8325</v>
      </c>
      <c r="R1712" t="s">
        <v>8347</v>
      </c>
      <c r="S1712" s="16">
        <f t="shared" si="78"/>
        <v>42341.382962962962</v>
      </c>
      <c r="T1712" s="14">
        <f t="shared" si="79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5">
        <f t="shared" si="80"/>
        <v>525</v>
      </c>
      <c r="Q1713" t="s">
        <v>8325</v>
      </c>
      <c r="R1713" t="s">
        <v>8347</v>
      </c>
      <c r="S1713" s="16">
        <f t="shared" si="78"/>
        <v>41852.437893518516</v>
      </c>
      <c r="T1713" s="14">
        <f t="shared" si="79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5" t="e">
        <f t="shared" si="80"/>
        <v>#DIV/0!</v>
      </c>
      <c r="Q1714" t="s">
        <v>8325</v>
      </c>
      <c r="R1714" t="s">
        <v>8347</v>
      </c>
      <c r="S1714" s="16">
        <f t="shared" si="78"/>
        <v>42125.705474537033</v>
      </c>
      <c r="T1714" s="14">
        <f t="shared" si="79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5">
        <f t="shared" si="80"/>
        <v>50</v>
      </c>
      <c r="Q1715" t="s">
        <v>8325</v>
      </c>
      <c r="R1715" t="s">
        <v>8347</v>
      </c>
      <c r="S1715" s="16">
        <f t="shared" si="78"/>
        <v>41887.592731481483</v>
      </c>
      <c r="T1715" s="14">
        <f t="shared" si="79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5">
        <f t="shared" si="80"/>
        <v>115</v>
      </c>
      <c r="Q1716" t="s">
        <v>8325</v>
      </c>
      <c r="R1716" t="s">
        <v>8347</v>
      </c>
      <c r="S1716" s="16">
        <f t="shared" si="78"/>
        <v>42095.710196759253</v>
      </c>
      <c r="T1716" s="14">
        <f t="shared" si="79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5">
        <f t="shared" si="80"/>
        <v>5</v>
      </c>
      <c r="Q1717" t="s">
        <v>8325</v>
      </c>
      <c r="R1717" t="s">
        <v>8347</v>
      </c>
      <c r="S1717" s="16">
        <f t="shared" si="78"/>
        <v>42064.009085648147</v>
      </c>
      <c r="T1717" s="14">
        <f t="shared" si="79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5">
        <f t="shared" si="80"/>
        <v>50</v>
      </c>
      <c r="Q1718" t="s">
        <v>8325</v>
      </c>
      <c r="R1718" t="s">
        <v>8347</v>
      </c>
      <c r="S1718" s="16">
        <f t="shared" si="78"/>
        <v>42673.369201388887</v>
      </c>
      <c r="T1718" s="14">
        <f t="shared" si="79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5">
        <f t="shared" si="80"/>
        <v>34</v>
      </c>
      <c r="Q1719" t="s">
        <v>8325</v>
      </c>
      <c r="R1719" t="s">
        <v>8347</v>
      </c>
      <c r="S1719" s="16">
        <f t="shared" si="78"/>
        <v>42460.773587962962</v>
      </c>
      <c r="T1719" s="14">
        <f t="shared" si="79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5">
        <f t="shared" si="80"/>
        <v>37</v>
      </c>
      <c r="Q1720" t="s">
        <v>8325</v>
      </c>
      <c r="R1720" t="s">
        <v>8347</v>
      </c>
      <c r="S1720" s="16">
        <f t="shared" si="78"/>
        <v>42460.402187499996</v>
      </c>
      <c r="T1720" s="14">
        <f t="shared" si="79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5">
        <f t="shared" si="80"/>
        <v>11</v>
      </c>
      <c r="Q1721" t="s">
        <v>8325</v>
      </c>
      <c r="R1721" t="s">
        <v>8347</v>
      </c>
      <c r="S1721" s="16">
        <f t="shared" si="78"/>
        <v>41869.326284722221</v>
      </c>
      <c r="T1721" s="14">
        <f t="shared" si="79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5">
        <f t="shared" si="80"/>
        <v>28</v>
      </c>
      <c r="Q1722" t="s">
        <v>8325</v>
      </c>
      <c r="R1722" t="s">
        <v>8347</v>
      </c>
      <c r="S1722" s="16">
        <f t="shared" si="78"/>
        <v>41922.574895833335</v>
      </c>
      <c r="T1722" s="14">
        <f t="shared" si="79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5" t="e">
        <f t="shared" si="80"/>
        <v>#DIV/0!</v>
      </c>
      <c r="Q1723" t="s">
        <v>8325</v>
      </c>
      <c r="R1723" t="s">
        <v>8347</v>
      </c>
      <c r="S1723" s="16">
        <f t="shared" si="78"/>
        <v>42319.25304398148</v>
      </c>
      <c r="T1723" s="14">
        <f t="shared" si="79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5">
        <f t="shared" si="80"/>
        <v>1</v>
      </c>
      <c r="Q1724" t="s">
        <v>8325</v>
      </c>
      <c r="R1724" t="s">
        <v>8347</v>
      </c>
      <c r="S1724" s="16">
        <f t="shared" si="78"/>
        <v>42425.752650462957</v>
      </c>
      <c r="T1724" s="14">
        <f t="shared" si="79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5">
        <f t="shared" si="80"/>
        <v>216</v>
      </c>
      <c r="Q1725" t="s">
        <v>8325</v>
      </c>
      <c r="R1725" t="s">
        <v>8347</v>
      </c>
      <c r="S1725" s="16">
        <f t="shared" si="78"/>
        <v>42129.617071759254</v>
      </c>
      <c r="T1725" s="14">
        <f t="shared" si="79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5">
        <f t="shared" si="80"/>
        <v>8</v>
      </c>
      <c r="Q1726" t="s">
        <v>8325</v>
      </c>
      <c r="R1726" t="s">
        <v>8347</v>
      </c>
      <c r="S1726" s="16">
        <f t="shared" si="78"/>
        <v>41912.724097222221</v>
      </c>
      <c r="T1726" s="14">
        <f t="shared" si="79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5">
        <f t="shared" si="80"/>
        <v>62</v>
      </c>
      <c r="Q1727" t="s">
        <v>8325</v>
      </c>
      <c r="R1727" t="s">
        <v>8347</v>
      </c>
      <c r="S1727" s="16">
        <f t="shared" si="78"/>
        <v>41845.759826388887</v>
      </c>
      <c r="T1727" s="14">
        <f t="shared" si="79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5">
        <f t="shared" si="80"/>
        <v>137</v>
      </c>
      <c r="Q1728" t="s">
        <v>8325</v>
      </c>
      <c r="R1728" t="s">
        <v>8347</v>
      </c>
      <c r="S1728" s="16">
        <f t="shared" si="78"/>
        <v>41788.711388888885</v>
      </c>
      <c r="T1728" s="14">
        <f t="shared" si="79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5">
        <f t="shared" si="80"/>
        <v>1</v>
      </c>
      <c r="Q1729" t="s">
        <v>8325</v>
      </c>
      <c r="R1729" t="s">
        <v>8347</v>
      </c>
      <c r="S1729" s="16">
        <f t="shared" si="78"/>
        <v>42044.719641203701</v>
      </c>
      <c r="T1729" s="14">
        <f t="shared" si="79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5">
        <f t="shared" si="80"/>
        <v>122</v>
      </c>
      <c r="Q1730" t="s">
        <v>8325</v>
      </c>
      <c r="R1730" t="s">
        <v>8347</v>
      </c>
      <c r="S1730" s="16">
        <f t="shared" si="78"/>
        <v>42268.417523148142</v>
      </c>
      <c r="T1730" s="14">
        <f t="shared" si="79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5" t="e">
        <f t="shared" si="80"/>
        <v>#DIV/0!</v>
      </c>
      <c r="Q1731" t="s">
        <v>8325</v>
      </c>
      <c r="R1731" t="s">
        <v>8347</v>
      </c>
      <c r="S1731" s="16">
        <f t="shared" ref="S1731:S1794" si="81">(J1731/86400)+25569+(-5/24)</f>
        <v>42470.843819444439</v>
      </c>
      <c r="T1731" s="14">
        <f t="shared" ref="T1731:T1794" si="82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5" t="e">
        <f t="shared" ref="P1732:P1795" si="83">QUOTIENT(E1732,L1732)</f>
        <v>#DIV/0!</v>
      </c>
      <c r="Q1732" t="s">
        <v>8325</v>
      </c>
      <c r="R1732" t="s">
        <v>8347</v>
      </c>
      <c r="S1732" s="16">
        <f t="shared" si="81"/>
        <v>42271.879432870366</v>
      </c>
      <c r="T1732" s="14">
        <f t="shared" si="82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5" t="e">
        <f t="shared" si="83"/>
        <v>#DIV/0!</v>
      </c>
      <c r="Q1733" t="s">
        <v>8325</v>
      </c>
      <c r="R1733" t="s">
        <v>8347</v>
      </c>
      <c r="S1733" s="16">
        <f t="shared" si="81"/>
        <v>42152.698518518511</v>
      </c>
      <c r="T1733" s="14">
        <f t="shared" si="82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5" t="e">
        <f t="shared" si="83"/>
        <v>#DIV/0!</v>
      </c>
      <c r="Q1734" t="s">
        <v>8325</v>
      </c>
      <c r="R1734" t="s">
        <v>8347</v>
      </c>
      <c r="S1734" s="16">
        <f t="shared" si="81"/>
        <v>42325.475474537037</v>
      </c>
      <c r="T1734" s="14">
        <f t="shared" si="82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5" t="e">
        <f t="shared" si="83"/>
        <v>#DIV/0!</v>
      </c>
      <c r="Q1735" t="s">
        <v>8325</v>
      </c>
      <c r="R1735" t="s">
        <v>8347</v>
      </c>
      <c r="S1735" s="16">
        <f t="shared" si="81"/>
        <v>42614.467291666668</v>
      </c>
      <c r="T1735" s="14">
        <f t="shared" si="82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5">
        <f t="shared" si="83"/>
        <v>1</v>
      </c>
      <c r="Q1736" t="s">
        <v>8325</v>
      </c>
      <c r="R1736" t="s">
        <v>8347</v>
      </c>
      <c r="S1736" s="16">
        <f t="shared" si="81"/>
        <v>42101.828194444439</v>
      </c>
      <c r="T1736" s="14">
        <f t="shared" si="82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5">
        <f t="shared" si="83"/>
        <v>55</v>
      </c>
      <c r="Q1737" t="s">
        <v>8325</v>
      </c>
      <c r="R1737" t="s">
        <v>8347</v>
      </c>
      <c r="S1737" s="16">
        <f t="shared" si="81"/>
        <v>42559.605844907404</v>
      </c>
      <c r="T1737" s="14">
        <f t="shared" si="82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5">
        <f t="shared" si="83"/>
        <v>22</v>
      </c>
      <c r="Q1738" t="s">
        <v>8325</v>
      </c>
      <c r="R1738" t="s">
        <v>8347</v>
      </c>
      <c r="S1738" s="16">
        <f t="shared" si="81"/>
        <v>42286.65315972222</v>
      </c>
      <c r="T1738" s="14">
        <f t="shared" si="82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5">
        <f t="shared" si="83"/>
        <v>56</v>
      </c>
      <c r="Q1739" t="s">
        <v>8325</v>
      </c>
      <c r="R1739" t="s">
        <v>8347</v>
      </c>
      <c r="S1739" s="16">
        <f t="shared" si="81"/>
        <v>42175.740648148145</v>
      </c>
      <c r="T1739" s="14">
        <f t="shared" si="82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5">
        <f t="shared" si="83"/>
        <v>20</v>
      </c>
      <c r="Q1740" t="s">
        <v>8325</v>
      </c>
      <c r="R1740" t="s">
        <v>8347</v>
      </c>
      <c r="S1740" s="16">
        <f t="shared" si="81"/>
        <v>41884.665995370371</v>
      </c>
      <c r="T1740" s="14">
        <f t="shared" si="82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5">
        <f t="shared" si="83"/>
        <v>1</v>
      </c>
      <c r="Q1741" t="s">
        <v>8325</v>
      </c>
      <c r="R1741" t="s">
        <v>8347</v>
      </c>
      <c r="S1741" s="16">
        <f t="shared" si="81"/>
        <v>42435.665879629632</v>
      </c>
      <c r="T1741" s="14">
        <f t="shared" si="82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5" t="e">
        <f t="shared" si="83"/>
        <v>#DIV/0!</v>
      </c>
      <c r="Q1742" t="s">
        <v>8325</v>
      </c>
      <c r="R1742" t="s">
        <v>8347</v>
      </c>
      <c r="S1742" s="16">
        <f t="shared" si="81"/>
        <v>42171.609050925923</v>
      </c>
      <c r="T1742" s="14">
        <f t="shared" si="82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5">
        <f t="shared" si="83"/>
        <v>25</v>
      </c>
      <c r="Q1743" t="s">
        <v>8338</v>
      </c>
      <c r="R1743" t="s">
        <v>8339</v>
      </c>
      <c r="S1743" s="16">
        <f t="shared" si="81"/>
        <v>42120.419803240737</v>
      </c>
      <c r="T1743" s="14">
        <f t="shared" si="82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5">
        <f t="shared" si="83"/>
        <v>63</v>
      </c>
      <c r="Q1744" t="s">
        <v>8338</v>
      </c>
      <c r="R1744" t="s">
        <v>8339</v>
      </c>
      <c r="S1744" s="16">
        <f t="shared" si="81"/>
        <v>42710.668634259258</v>
      </c>
      <c r="T1744" s="14">
        <f t="shared" si="82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5">
        <f t="shared" si="83"/>
        <v>89</v>
      </c>
      <c r="Q1745" t="s">
        <v>8338</v>
      </c>
      <c r="R1745" t="s">
        <v>8339</v>
      </c>
      <c r="S1745" s="16">
        <f t="shared" si="81"/>
        <v>42586.717303240737</v>
      </c>
      <c r="T1745" s="14">
        <f t="shared" si="82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5">
        <f t="shared" si="83"/>
        <v>93</v>
      </c>
      <c r="Q1746" t="s">
        <v>8338</v>
      </c>
      <c r="R1746" t="s">
        <v>8339</v>
      </c>
      <c r="S1746" s="16">
        <f t="shared" si="81"/>
        <v>42026.396724537037</v>
      </c>
      <c r="T1746" s="14">
        <f t="shared" si="82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5">
        <f t="shared" si="83"/>
        <v>89</v>
      </c>
      <c r="Q1747" t="s">
        <v>8338</v>
      </c>
      <c r="R1747" t="s">
        <v>8339</v>
      </c>
      <c r="S1747" s="16">
        <f t="shared" si="81"/>
        <v>42690.051365740735</v>
      </c>
      <c r="T1747" s="14">
        <f t="shared" si="82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5">
        <f t="shared" si="83"/>
        <v>207</v>
      </c>
      <c r="Q1748" t="s">
        <v>8338</v>
      </c>
      <c r="R1748" t="s">
        <v>8339</v>
      </c>
      <c r="S1748" s="16">
        <f t="shared" si="81"/>
        <v>42667.968368055554</v>
      </c>
      <c r="T1748" s="14">
        <f t="shared" si="82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5">
        <f t="shared" si="83"/>
        <v>59</v>
      </c>
      <c r="Q1749" t="s">
        <v>8338</v>
      </c>
      <c r="R1749" t="s">
        <v>8339</v>
      </c>
      <c r="S1749" s="16">
        <f t="shared" si="81"/>
        <v>42292.22719907407</v>
      </c>
      <c r="T1749" s="14">
        <f t="shared" si="82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5">
        <f t="shared" si="83"/>
        <v>358</v>
      </c>
      <c r="Q1750" t="s">
        <v>8338</v>
      </c>
      <c r="R1750" t="s">
        <v>8339</v>
      </c>
      <c r="S1750" s="16">
        <f t="shared" si="81"/>
        <v>42219.742395833331</v>
      </c>
      <c r="T1750" s="14">
        <f t="shared" si="82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5">
        <f t="shared" si="83"/>
        <v>94</v>
      </c>
      <c r="Q1751" t="s">
        <v>8338</v>
      </c>
      <c r="R1751" t="s">
        <v>8339</v>
      </c>
      <c r="S1751" s="16">
        <f t="shared" si="81"/>
        <v>42758.767604166664</v>
      </c>
      <c r="T1751" s="14">
        <f t="shared" si="82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5">
        <f t="shared" si="83"/>
        <v>80</v>
      </c>
      <c r="Q1752" t="s">
        <v>8338</v>
      </c>
      <c r="R1752" t="s">
        <v>8339</v>
      </c>
      <c r="S1752" s="16">
        <f t="shared" si="81"/>
        <v>42454.628518518519</v>
      </c>
      <c r="T1752" s="14">
        <f t="shared" si="82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5">
        <f t="shared" si="83"/>
        <v>168</v>
      </c>
      <c r="Q1753" t="s">
        <v>8338</v>
      </c>
      <c r="R1753" t="s">
        <v>8339</v>
      </c>
      <c r="S1753" s="16">
        <f t="shared" si="81"/>
        <v>42052.573182870365</v>
      </c>
      <c r="T1753" s="14">
        <f t="shared" si="82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5">
        <f t="shared" si="83"/>
        <v>34</v>
      </c>
      <c r="Q1754" t="s">
        <v>8338</v>
      </c>
      <c r="R1754" t="s">
        <v>8339</v>
      </c>
      <c r="S1754" s="16">
        <f t="shared" si="81"/>
        <v>42627.044930555552</v>
      </c>
      <c r="T1754" s="14">
        <f t="shared" si="82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5">
        <f t="shared" si="83"/>
        <v>462</v>
      </c>
      <c r="Q1755" t="s">
        <v>8338</v>
      </c>
      <c r="R1755" t="s">
        <v>8339</v>
      </c>
      <c r="S1755" s="16">
        <f t="shared" si="81"/>
        <v>42420.541296296295</v>
      </c>
      <c r="T1755" s="14">
        <f t="shared" si="82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5">
        <f t="shared" si="83"/>
        <v>104</v>
      </c>
      <c r="Q1756" t="s">
        <v>8338</v>
      </c>
      <c r="R1756" t="s">
        <v>8339</v>
      </c>
      <c r="S1756" s="16">
        <f t="shared" si="81"/>
        <v>42067.668437499997</v>
      </c>
      <c r="T1756" s="14">
        <f t="shared" si="82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5">
        <f t="shared" si="83"/>
        <v>7</v>
      </c>
      <c r="Q1757" t="s">
        <v>8338</v>
      </c>
      <c r="R1757" t="s">
        <v>8339</v>
      </c>
      <c r="S1757" s="16">
        <f t="shared" si="81"/>
        <v>42252.580567129626</v>
      </c>
      <c r="T1757" s="14">
        <f t="shared" si="82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5">
        <f t="shared" si="83"/>
        <v>47</v>
      </c>
      <c r="Q1758" t="s">
        <v>8338</v>
      </c>
      <c r="R1758" t="s">
        <v>8339</v>
      </c>
      <c r="S1758" s="16">
        <f t="shared" si="81"/>
        <v>42570.959131944437</v>
      </c>
      <c r="T1758" s="14">
        <f t="shared" si="82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5">
        <f t="shared" si="83"/>
        <v>414</v>
      </c>
      <c r="Q1759" t="s">
        <v>8338</v>
      </c>
      <c r="R1759" t="s">
        <v>8339</v>
      </c>
      <c r="S1759" s="16">
        <f t="shared" si="81"/>
        <v>42733.619016203702</v>
      </c>
      <c r="T1759" s="14">
        <f t="shared" si="82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5">
        <f t="shared" si="83"/>
        <v>42</v>
      </c>
      <c r="Q1760" t="s">
        <v>8338</v>
      </c>
      <c r="R1760" t="s">
        <v>8339</v>
      </c>
      <c r="S1760" s="16">
        <f t="shared" si="81"/>
        <v>42505.74759259259</v>
      </c>
      <c r="T1760" s="14">
        <f t="shared" si="82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5">
        <f t="shared" si="83"/>
        <v>108</v>
      </c>
      <c r="Q1761" t="s">
        <v>8338</v>
      </c>
      <c r="R1761" t="s">
        <v>8339</v>
      </c>
      <c r="S1761" s="16">
        <f t="shared" si="81"/>
        <v>42068.620706018519</v>
      </c>
      <c r="T1761" s="14">
        <f t="shared" si="82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5">
        <f t="shared" si="83"/>
        <v>81</v>
      </c>
      <c r="Q1762" t="s">
        <v>8338</v>
      </c>
      <c r="R1762" t="s">
        <v>8339</v>
      </c>
      <c r="S1762" s="16">
        <f t="shared" si="81"/>
        <v>42405.464270833334</v>
      </c>
      <c r="T1762" s="14">
        <f t="shared" si="82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5">
        <f t="shared" si="83"/>
        <v>51</v>
      </c>
      <c r="Q1763" t="s">
        <v>8338</v>
      </c>
      <c r="R1763" t="s">
        <v>8339</v>
      </c>
      <c r="S1763" s="16">
        <f t="shared" si="81"/>
        <v>42209.359490740739</v>
      </c>
      <c r="T1763" s="14">
        <f t="shared" si="82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5">
        <f t="shared" si="83"/>
        <v>35</v>
      </c>
      <c r="Q1764" t="s">
        <v>8338</v>
      </c>
      <c r="R1764" t="s">
        <v>8339</v>
      </c>
      <c r="S1764" s="16">
        <f t="shared" si="81"/>
        <v>42410.773668981477</v>
      </c>
      <c r="T1764" s="14">
        <f t="shared" si="82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5">
        <f t="shared" si="83"/>
        <v>103</v>
      </c>
      <c r="Q1765" t="s">
        <v>8338</v>
      </c>
      <c r="R1765" t="s">
        <v>8339</v>
      </c>
      <c r="S1765" s="16">
        <f t="shared" si="81"/>
        <v>42636.660185185181</v>
      </c>
      <c r="T1765" s="14">
        <f t="shared" si="82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5">
        <f t="shared" si="83"/>
        <v>55</v>
      </c>
      <c r="Q1766" t="s">
        <v>8338</v>
      </c>
      <c r="R1766" t="s">
        <v>8339</v>
      </c>
      <c r="S1766" s="16">
        <f t="shared" si="81"/>
        <v>41825.27753472222</v>
      </c>
      <c r="T1766" s="14">
        <f t="shared" si="82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5">
        <f t="shared" si="83"/>
        <v>72</v>
      </c>
      <c r="Q1767" t="s">
        <v>8338</v>
      </c>
      <c r="R1767" t="s">
        <v>8339</v>
      </c>
      <c r="S1767" s="16">
        <f t="shared" si="81"/>
        <v>41834.772129629629</v>
      </c>
      <c r="T1767" s="14">
        <f t="shared" si="82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5" t="e">
        <f t="shared" si="83"/>
        <v>#DIV/0!</v>
      </c>
      <c r="Q1768" t="s">
        <v>8338</v>
      </c>
      <c r="R1768" t="s">
        <v>8339</v>
      </c>
      <c r="S1768" s="16">
        <f t="shared" si="81"/>
        <v>41855.65148148148</v>
      </c>
      <c r="T1768" s="14">
        <f t="shared" si="82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5">
        <f t="shared" si="83"/>
        <v>58</v>
      </c>
      <c r="Q1769" t="s">
        <v>8338</v>
      </c>
      <c r="R1769" t="s">
        <v>8339</v>
      </c>
      <c r="S1769" s="16">
        <f t="shared" si="81"/>
        <v>41824.450046296297</v>
      </c>
      <c r="T1769" s="14">
        <f t="shared" si="82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5">
        <f t="shared" si="83"/>
        <v>12</v>
      </c>
      <c r="Q1770" t="s">
        <v>8338</v>
      </c>
      <c r="R1770" t="s">
        <v>8339</v>
      </c>
      <c r="S1770" s="16">
        <f t="shared" si="81"/>
        <v>41849.352361111109</v>
      </c>
      <c r="T1770" s="14">
        <f t="shared" si="82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5">
        <f t="shared" si="83"/>
        <v>49</v>
      </c>
      <c r="Q1771" t="s">
        <v>8338</v>
      </c>
      <c r="R1771" t="s">
        <v>8339</v>
      </c>
      <c r="S1771" s="16">
        <f t="shared" si="81"/>
        <v>41987.610636574071</v>
      </c>
      <c r="T1771" s="14">
        <f t="shared" si="82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5">
        <f t="shared" si="83"/>
        <v>150</v>
      </c>
      <c r="Q1772" t="s">
        <v>8338</v>
      </c>
      <c r="R1772" t="s">
        <v>8339</v>
      </c>
      <c r="S1772" s="16">
        <f t="shared" si="81"/>
        <v>41891.571689814817</v>
      </c>
      <c r="T1772" s="14">
        <f t="shared" si="82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5">
        <f t="shared" si="83"/>
        <v>35</v>
      </c>
      <c r="Q1773" t="s">
        <v>8338</v>
      </c>
      <c r="R1773" t="s">
        <v>8339</v>
      </c>
      <c r="S1773" s="16">
        <f t="shared" si="81"/>
        <v>41905.771296296291</v>
      </c>
      <c r="T1773" s="14">
        <f t="shared" si="82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5">
        <f t="shared" si="83"/>
        <v>45</v>
      </c>
      <c r="Q1774" t="s">
        <v>8338</v>
      </c>
      <c r="R1774" t="s">
        <v>8339</v>
      </c>
      <c r="S1774" s="16">
        <f t="shared" si="81"/>
        <v>41766.509675925925</v>
      </c>
      <c r="T1774" s="14">
        <f t="shared" si="82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5">
        <f t="shared" si="83"/>
        <v>98</v>
      </c>
      <c r="Q1775" t="s">
        <v>8338</v>
      </c>
      <c r="R1775" t="s">
        <v>8339</v>
      </c>
      <c r="S1775" s="16">
        <f t="shared" si="81"/>
        <v>41978.552060185182</v>
      </c>
      <c r="T1775" s="14">
        <f t="shared" si="82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5">
        <f t="shared" si="83"/>
        <v>88</v>
      </c>
      <c r="Q1776" t="s">
        <v>8338</v>
      </c>
      <c r="R1776" t="s">
        <v>8339</v>
      </c>
      <c r="S1776" s="16">
        <f t="shared" si="81"/>
        <v>41930.010324074072</v>
      </c>
      <c r="T1776" s="14">
        <f t="shared" si="82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5">
        <f t="shared" si="83"/>
        <v>170</v>
      </c>
      <c r="Q1777" t="s">
        <v>8338</v>
      </c>
      <c r="R1777" t="s">
        <v>8339</v>
      </c>
      <c r="S1777" s="16">
        <f t="shared" si="81"/>
        <v>41891.768055555549</v>
      </c>
      <c r="T1777" s="14">
        <f t="shared" si="82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5">
        <f t="shared" si="83"/>
        <v>83</v>
      </c>
      <c r="Q1778" t="s">
        <v>8338</v>
      </c>
      <c r="R1778" t="s">
        <v>8339</v>
      </c>
      <c r="S1778" s="16">
        <f t="shared" si="81"/>
        <v>41905.748506944445</v>
      </c>
      <c r="T1778" s="14">
        <f t="shared" si="82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5">
        <f t="shared" si="83"/>
        <v>65</v>
      </c>
      <c r="Q1779" t="s">
        <v>8338</v>
      </c>
      <c r="R1779" t="s">
        <v>8339</v>
      </c>
      <c r="S1779" s="16">
        <f t="shared" si="81"/>
        <v>42025.14876157407</v>
      </c>
      <c r="T1779" s="14">
        <f t="shared" si="82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5">
        <f t="shared" si="83"/>
        <v>66</v>
      </c>
      <c r="Q1780" t="s">
        <v>8338</v>
      </c>
      <c r="R1780" t="s">
        <v>8339</v>
      </c>
      <c r="S1780" s="16">
        <f t="shared" si="81"/>
        <v>42045.655034722215</v>
      </c>
      <c r="T1780" s="14">
        <f t="shared" si="82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5">
        <f t="shared" si="83"/>
        <v>104</v>
      </c>
      <c r="Q1781" t="s">
        <v>8338</v>
      </c>
      <c r="R1781" t="s">
        <v>8339</v>
      </c>
      <c r="S1781" s="16">
        <f t="shared" si="81"/>
        <v>42585.483564814807</v>
      </c>
      <c r="T1781" s="14">
        <f t="shared" si="82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5">
        <f t="shared" si="83"/>
        <v>78</v>
      </c>
      <c r="Q1782" t="s">
        <v>8338</v>
      </c>
      <c r="R1782" t="s">
        <v>8339</v>
      </c>
      <c r="S1782" s="16">
        <f t="shared" si="81"/>
        <v>42493.392476851848</v>
      </c>
      <c r="T1782" s="14">
        <f t="shared" si="82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5">
        <f t="shared" si="83"/>
        <v>59</v>
      </c>
      <c r="Q1783" t="s">
        <v>8338</v>
      </c>
      <c r="R1783" t="s">
        <v>8339</v>
      </c>
      <c r="S1783" s="16">
        <f t="shared" si="81"/>
        <v>42597.409085648142</v>
      </c>
      <c r="T1783" s="14">
        <f t="shared" si="82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5">
        <f t="shared" si="83"/>
        <v>71</v>
      </c>
      <c r="Q1784" t="s">
        <v>8338</v>
      </c>
      <c r="R1784" t="s">
        <v>8339</v>
      </c>
      <c r="S1784" s="16">
        <f t="shared" si="81"/>
        <v>42388.366770833331</v>
      </c>
      <c r="T1784" s="14">
        <f t="shared" si="82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5">
        <f t="shared" si="83"/>
        <v>51</v>
      </c>
      <c r="Q1785" t="s">
        <v>8338</v>
      </c>
      <c r="R1785" t="s">
        <v>8339</v>
      </c>
      <c r="S1785" s="16">
        <f t="shared" si="81"/>
        <v>42115.741643518515</v>
      </c>
      <c r="T1785" s="14">
        <f t="shared" si="82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5">
        <f t="shared" si="83"/>
        <v>60</v>
      </c>
      <c r="Q1786" t="s">
        <v>8338</v>
      </c>
      <c r="R1786" t="s">
        <v>8339</v>
      </c>
      <c r="S1786" s="16">
        <f t="shared" si="81"/>
        <v>42003.447222222218</v>
      </c>
      <c r="T1786" s="14">
        <f t="shared" si="82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5">
        <f t="shared" si="83"/>
        <v>44</v>
      </c>
      <c r="Q1787" t="s">
        <v>8338</v>
      </c>
      <c r="R1787" t="s">
        <v>8339</v>
      </c>
      <c r="S1787" s="16">
        <f t="shared" si="81"/>
        <v>41896.926562499997</v>
      </c>
      <c r="T1787" s="14">
        <f t="shared" si="82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5">
        <f t="shared" si="83"/>
        <v>31</v>
      </c>
      <c r="Q1788" t="s">
        <v>8338</v>
      </c>
      <c r="R1788" t="s">
        <v>8339</v>
      </c>
      <c r="S1788" s="16">
        <f t="shared" si="81"/>
        <v>41958.342326388891</v>
      </c>
      <c r="T1788" s="14">
        <f t="shared" si="82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5">
        <f t="shared" si="83"/>
        <v>63</v>
      </c>
      <c r="Q1789" t="s">
        <v>8338</v>
      </c>
      <c r="R1789" t="s">
        <v>8339</v>
      </c>
      <c r="S1789" s="16">
        <f t="shared" si="81"/>
        <v>42068.447187499994</v>
      </c>
      <c r="T1789" s="14">
        <f t="shared" si="82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5">
        <f t="shared" si="83"/>
        <v>19</v>
      </c>
      <c r="Q1790" t="s">
        <v>8338</v>
      </c>
      <c r="R1790" t="s">
        <v>8339</v>
      </c>
      <c r="S1790" s="16">
        <f t="shared" si="81"/>
        <v>41913.740069444444</v>
      </c>
      <c r="T1790" s="14">
        <f t="shared" si="82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5">
        <f t="shared" si="83"/>
        <v>10</v>
      </c>
      <c r="Q1791" t="s">
        <v>8338</v>
      </c>
      <c r="R1791" t="s">
        <v>8339</v>
      </c>
      <c r="S1791" s="16">
        <f t="shared" si="81"/>
        <v>41956.041701388887</v>
      </c>
      <c r="T1791" s="14">
        <f t="shared" si="82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5">
        <f t="shared" si="83"/>
        <v>109</v>
      </c>
      <c r="Q1792" t="s">
        <v>8338</v>
      </c>
      <c r="R1792" t="s">
        <v>8339</v>
      </c>
      <c r="S1792" s="16">
        <f t="shared" si="81"/>
        <v>42010.466180555552</v>
      </c>
      <c r="T1792" s="14">
        <f t="shared" si="82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5">
        <f t="shared" si="83"/>
        <v>26</v>
      </c>
      <c r="Q1793" t="s">
        <v>8338</v>
      </c>
      <c r="R1793" t="s">
        <v>8339</v>
      </c>
      <c r="S1793" s="16">
        <f t="shared" si="81"/>
        <v>41973.532002314816</v>
      </c>
      <c r="T1793" s="14">
        <f t="shared" si="82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5">
        <f t="shared" si="83"/>
        <v>109</v>
      </c>
      <c r="Q1794" t="s">
        <v>8338</v>
      </c>
      <c r="R1794" t="s">
        <v>8339</v>
      </c>
      <c r="S1794" s="16">
        <f t="shared" si="81"/>
        <v>42188.822708333326</v>
      </c>
      <c r="T1794" s="14">
        <f t="shared" si="82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5">
        <f t="shared" si="83"/>
        <v>20</v>
      </c>
      <c r="Q1795" t="s">
        <v>8338</v>
      </c>
      <c r="R1795" t="s">
        <v>8339</v>
      </c>
      <c r="S1795" s="16">
        <f t="shared" ref="S1795:S1858" si="84">(J1795/86400)+25569+(-5/24)</f>
        <v>41940.683333333327</v>
      </c>
      <c r="T1795" s="14">
        <f t="shared" ref="T1795:T1858" si="8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5">
        <f t="shared" ref="P1796:P1859" si="86">QUOTIENT(E1796,L1796)</f>
        <v>55</v>
      </c>
      <c r="Q1796" t="s">
        <v>8338</v>
      </c>
      <c r="R1796" t="s">
        <v>8339</v>
      </c>
      <c r="S1796" s="16">
        <f t="shared" si="84"/>
        <v>42011.342847222222</v>
      </c>
      <c r="T1796" s="14">
        <f t="shared" si="8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5">
        <f t="shared" si="86"/>
        <v>133</v>
      </c>
      <c r="Q1797" t="s">
        <v>8338</v>
      </c>
      <c r="R1797" t="s">
        <v>8339</v>
      </c>
      <c r="S1797" s="16">
        <f t="shared" si="84"/>
        <v>42628.080335648141</v>
      </c>
      <c r="T1797" s="14">
        <f t="shared" si="8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5">
        <f t="shared" si="86"/>
        <v>48</v>
      </c>
      <c r="Q1798" t="s">
        <v>8338</v>
      </c>
      <c r="R1798" t="s">
        <v>8339</v>
      </c>
      <c r="S1798" s="16">
        <f t="shared" si="84"/>
        <v>42515.231087962959</v>
      </c>
      <c r="T1798" s="14">
        <f t="shared" si="8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5">
        <f t="shared" si="86"/>
        <v>48</v>
      </c>
      <c r="Q1799" t="s">
        <v>8338</v>
      </c>
      <c r="R1799" t="s">
        <v>8339</v>
      </c>
      <c r="S1799" s="16">
        <f t="shared" si="84"/>
        <v>42689.360983796294</v>
      </c>
      <c r="T1799" s="14">
        <f t="shared" si="8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5">
        <f t="shared" si="86"/>
        <v>58</v>
      </c>
      <c r="Q1800" t="s">
        <v>8338</v>
      </c>
      <c r="R1800" t="s">
        <v>8339</v>
      </c>
      <c r="S1800" s="16">
        <f t="shared" si="84"/>
        <v>42344.118437499994</v>
      </c>
      <c r="T1800" s="14">
        <f t="shared" si="8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5">
        <f t="shared" si="86"/>
        <v>11</v>
      </c>
      <c r="Q1801" t="s">
        <v>8338</v>
      </c>
      <c r="R1801" t="s">
        <v>8339</v>
      </c>
      <c r="S1801" s="16">
        <f t="shared" si="84"/>
        <v>41934.634351851848</v>
      </c>
      <c r="T1801" s="14">
        <f t="shared" si="8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5">
        <f t="shared" si="86"/>
        <v>83</v>
      </c>
      <c r="Q1802" t="s">
        <v>8338</v>
      </c>
      <c r="R1802" t="s">
        <v>8339</v>
      </c>
      <c r="S1802" s="16">
        <f t="shared" si="84"/>
        <v>42623.397800925923</v>
      </c>
      <c r="T1802" s="14">
        <f t="shared" si="8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5">
        <f t="shared" si="86"/>
        <v>63</v>
      </c>
      <c r="Q1803" t="s">
        <v>8338</v>
      </c>
      <c r="R1803" t="s">
        <v>8339</v>
      </c>
      <c r="S1803" s="16">
        <f t="shared" si="84"/>
        <v>42321.452175925922</v>
      </c>
      <c r="T1803" s="14">
        <f t="shared" si="8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5">
        <f t="shared" si="86"/>
        <v>94</v>
      </c>
      <c r="Q1804" t="s">
        <v>8338</v>
      </c>
      <c r="R1804" t="s">
        <v>8339</v>
      </c>
      <c r="S1804" s="16">
        <f t="shared" si="84"/>
        <v>42159.264236111114</v>
      </c>
      <c r="T1804" s="14">
        <f t="shared" si="8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5">
        <f t="shared" si="86"/>
        <v>71</v>
      </c>
      <c r="Q1805" t="s">
        <v>8338</v>
      </c>
      <c r="R1805" t="s">
        <v>8339</v>
      </c>
      <c r="S1805" s="16">
        <f t="shared" si="84"/>
        <v>42017.863217592589</v>
      </c>
      <c r="T1805" s="14">
        <f t="shared" si="8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5">
        <f t="shared" si="86"/>
        <v>104</v>
      </c>
      <c r="Q1806" t="s">
        <v>8338</v>
      </c>
      <c r="R1806" t="s">
        <v>8339</v>
      </c>
      <c r="S1806" s="16">
        <f t="shared" si="84"/>
        <v>42282.469953703701</v>
      </c>
      <c r="T1806" s="14">
        <f t="shared" si="8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5">
        <f t="shared" si="86"/>
        <v>67</v>
      </c>
      <c r="Q1807" t="s">
        <v>8338</v>
      </c>
      <c r="R1807" t="s">
        <v>8339</v>
      </c>
      <c r="S1807" s="16">
        <f t="shared" si="84"/>
        <v>42247.595578703702</v>
      </c>
      <c r="T1807" s="14">
        <f t="shared" si="8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5">
        <f t="shared" si="86"/>
        <v>73</v>
      </c>
      <c r="Q1808" t="s">
        <v>8338</v>
      </c>
      <c r="R1808" t="s">
        <v>8339</v>
      </c>
      <c r="S1808" s="16">
        <f t="shared" si="84"/>
        <v>41877.429965277777</v>
      </c>
      <c r="T1808" s="14">
        <f t="shared" si="8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5">
        <f t="shared" si="86"/>
        <v>69</v>
      </c>
      <c r="Q1809" t="s">
        <v>8338</v>
      </c>
      <c r="R1809" t="s">
        <v>8339</v>
      </c>
      <c r="S1809" s="16">
        <f t="shared" si="84"/>
        <v>41879.860104166662</v>
      </c>
      <c r="T1809" s="14">
        <f t="shared" si="8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5">
        <f t="shared" si="86"/>
        <v>120</v>
      </c>
      <c r="Q1810" t="s">
        <v>8338</v>
      </c>
      <c r="R1810" t="s">
        <v>8339</v>
      </c>
      <c r="S1810" s="16">
        <f t="shared" si="84"/>
        <v>42742.472569444442</v>
      </c>
      <c r="T1810" s="14">
        <f t="shared" si="8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5">
        <f t="shared" si="86"/>
        <v>42</v>
      </c>
      <c r="Q1811" t="s">
        <v>8338</v>
      </c>
      <c r="R1811" t="s">
        <v>8339</v>
      </c>
      <c r="S1811" s="16">
        <f t="shared" si="84"/>
        <v>42029.699525462966</v>
      </c>
      <c r="T1811" s="14">
        <f t="shared" si="8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5">
        <f t="shared" si="86"/>
        <v>7</v>
      </c>
      <c r="Q1812" t="s">
        <v>8338</v>
      </c>
      <c r="R1812" t="s">
        <v>8339</v>
      </c>
      <c r="S1812" s="16">
        <f t="shared" si="84"/>
        <v>41860.701689814814</v>
      </c>
      <c r="T1812" s="14">
        <f t="shared" si="8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5">
        <f t="shared" si="86"/>
        <v>1</v>
      </c>
      <c r="Q1813" t="s">
        <v>8338</v>
      </c>
      <c r="R1813" t="s">
        <v>8339</v>
      </c>
      <c r="S1813" s="16">
        <f t="shared" si="84"/>
        <v>41876.225347222222</v>
      </c>
      <c r="T1813" s="14">
        <f t="shared" si="8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5">
        <f t="shared" si="86"/>
        <v>37</v>
      </c>
      <c r="Q1814" t="s">
        <v>8338</v>
      </c>
      <c r="R1814" t="s">
        <v>8339</v>
      </c>
      <c r="S1814" s="16">
        <f t="shared" si="84"/>
        <v>42524.110370370363</v>
      </c>
      <c r="T1814" s="14">
        <f t="shared" si="8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5" t="e">
        <f t="shared" si="86"/>
        <v>#DIV/0!</v>
      </c>
      <c r="Q1815" t="s">
        <v>8338</v>
      </c>
      <c r="R1815" t="s">
        <v>8339</v>
      </c>
      <c r="S1815" s="16">
        <f t="shared" si="84"/>
        <v>41829.68069444444</v>
      </c>
      <c r="T1815" s="14">
        <f t="shared" si="8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5">
        <f t="shared" si="86"/>
        <v>42</v>
      </c>
      <c r="Q1816" t="s">
        <v>8338</v>
      </c>
      <c r="R1816" t="s">
        <v>8339</v>
      </c>
      <c r="S1816" s="16">
        <f t="shared" si="84"/>
        <v>42033.105740740742</v>
      </c>
      <c r="T1816" s="14">
        <f t="shared" si="8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5" t="e">
        <f t="shared" si="86"/>
        <v>#DIV/0!</v>
      </c>
      <c r="Q1817" t="s">
        <v>8338</v>
      </c>
      <c r="R1817" t="s">
        <v>8339</v>
      </c>
      <c r="S1817" s="16">
        <f t="shared" si="84"/>
        <v>42172.698344907403</v>
      </c>
      <c r="T1817" s="14">
        <f t="shared" si="8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5">
        <f t="shared" si="86"/>
        <v>84</v>
      </c>
      <c r="Q1818" t="s">
        <v>8338</v>
      </c>
      <c r="R1818" t="s">
        <v>8339</v>
      </c>
      <c r="S1818" s="16">
        <f t="shared" si="84"/>
        <v>42548.667858796289</v>
      </c>
      <c r="T1818" s="14">
        <f t="shared" si="8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5">
        <f t="shared" si="86"/>
        <v>94</v>
      </c>
      <c r="Q1819" t="s">
        <v>8338</v>
      </c>
      <c r="R1819" t="s">
        <v>8339</v>
      </c>
      <c r="S1819" s="16">
        <f t="shared" si="84"/>
        <v>42705.453784722216</v>
      </c>
      <c r="T1819" s="14">
        <f t="shared" si="8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5" t="e">
        <f t="shared" si="86"/>
        <v>#DIV/0!</v>
      </c>
      <c r="Q1820" t="s">
        <v>8338</v>
      </c>
      <c r="R1820" t="s">
        <v>8339</v>
      </c>
      <c r="S1820" s="16">
        <f t="shared" si="84"/>
        <v>42067.026041666664</v>
      </c>
      <c r="T1820" s="14">
        <f t="shared" si="8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5">
        <f t="shared" si="86"/>
        <v>6</v>
      </c>
      <c r="Q1821" t="s">
        <v>8338</v>
      </c>
      <c r="R1821" t="s">
        <v>8339</v>
      </c>
      <c r="S1821" s="16">
        <f t="shared" si="84"/>
        <v>41820.543935185182</v>
      </c>
      <c r="T1821" s="14">
        <f t="shared" si="8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5">
        <f t="shared" si="86"/>
        <v>213</v>
      </c>
      <c r="Q1822" t="s">
        <v>8338</v>
      </c>
      <c r="R1822" t="s">
        <v>8339</v>
      </c>
      <c r="S1822" s="16">
        <f t="shared" si="84"/>
        <v>42064.876041666663</v>
      </c>
      <c r="T1822" s="14">
        <f t="shared" si="8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5">
        <f t="shared" si="86"/>
        <v>59</v>
      </c>
      <c r="Q1823" t="s">
        <v>8325</v>
      </c>
      <c r="R1823" t="s">
        <v>8326</v>
      </c>
      <c r="S1823" s="16">
        <f t="shared" si="84"/>
        <v>40926.110729166663</v>
      </c>
      <c r="T1823" s="14">
        <f t="shared" si="8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5">
        <f t="shared" si="86"/>
        <v>27</v>
      </c>
      <c r="Q1824" t="s">
        <v>8325</v>
      </c>
      <c r="R1824" t="s">
        <v>8326</v>
      </c>
      <c r="S1824" s="16">
        <f t="shared" si="84"/>
        <v>41634.588680555556</v>
      </c>
      <c r="T1824" s="14">
        <f t="shared" si="8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5">
        <f t="shared" si="86"/>
        <v>24</v>
      </c>
      <c r="Q1825" t="s">
        <v>8325</v>
      </c>
      <c r="R1825" t="s">
        <v>8326</v>
      </c>
      <c r="S1825" s="16">
        <f t="shared" si="84"/>
        <v>41176.47657407407</v>
      </c>
      <c r="T1825" s="14">
        <f t="shared" si="8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5">
        <f t="shared" si="86"/>
        <v>75</v>
      </c>
      <c r="Q1826" t="s">
        <v>8325</v>
      </c>
      <c r="R1826" t="s">
        <v>8326</v>
      </c>
      <c r="S1826" s="16">
        <f t="shared" si="84"/>
        <v>41626.707951388882</v>
      </c>
      <c r="T1826" s="14">
        <f t="shared" si="8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5">
        <f t="shared" si="86"/>
        <v>42</v>
      </c>
      <c r="Q1827" t="s">
        <v>8325</v>
      </c>
      <c r="R1827" t="s">
        <v>8326</v>
      </c>
      <c r="S1827" s="16">
        <f t="shared" si="84"/>
        <v>41443.626192129625</v>
      </c>
      <c r="T1827" s="14">
        <f t="shared" si="8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5">
        <f t="shared" si="86"/>
        <v>53</v>
      </c>
      <c r="Q1828" t="s">
        <v>8325</v>
      </c>
      <c r="R1828" t="s">
        <v>8326</v>
      </c>
      <c r="S1828" s="16">
        <f t="shared" si="84"/>
        <v>41657.715474537035</v>
      </c>
      <c r="T1828" s="14">
        <f t="shared" si="8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5">
        <f t="shared" si="86"/>
        <v>83</v>
      </c>
      <c r="Q1829" t="s">
        <v>8325</v>
      </c>
      <c r="R1829" t="s">
        <v>8326</v>
      </c>
      <c r="S1829" s="16">
        <f t="shared" si="84"/>
        <v>40555.117604166662</v>
      </c>
      <c r="T1829" s="14">
        <f t="shared" si="8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5">
        <f t="shared" si="86"/>
        <v>417</v>
      </c>
      <c r="Q1830" t="s">
        <v>8325</v>
      </c>
      <c r="R1830" t="s">
        <v>8326</v>
      </c>
      <c r="S1830" s="16">
        <f t="shared" si="84"/>
        <v>41736.691319444442</v>
      </c>
      <c r="T1830" s="14">
        <f t="shared" si="8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5">
        <f t="shared" si="86"/>
        <v>75</v>
      </c>
      <c r="Q1831" t="s">
        <v>8325</v>
      </c>
      <c r="R1831" t="s">
        <v>8326</v>
      </c>
      <c r="S1831" s="16">
        <f t="shared" si="84"/>
        <v>40515.879293981481</v>
      </c>
      <c r="T1831" s="14">
        <f t="shared" si="8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5">
        <f t="shared" si="86"/>
        <v>67</v>
      </c>
      <c r="Q1832" t="s">
        <v>8325</v>
      </c>
      <c r="R1832" t="s">
        <v>8326</v>
      </c>
      <c r="S1832" s="16">
        <f t="shared" si="84"/>
        <v>41664.475775462961</v>
      </c>
      <c r="T1832" s="14">
        <f t="shared" si="8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5">
        <f t="shared" si="86"/>
        <v>73</v>
      </c>
      <c r="Q1833" t="s">
        <v>8325</v>
      </c>
      <c r="R1833" t="s">
        <v>8326</v>
      </c>
      <c r="S1833" s="16">
        <f t="shared" si="84"/>
        <v>41026.787766203699</v>
      </c>
      <c r="T1833" s="14">
        <f t="shared" si="8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5">
        <f t="shared" si="86"/>
        <v>25</v>
      </c>
      <c r="Q1834" t="s">
        <v>8325</v>
      </c>
      <c r="R1834" t="s">
        <v>8326</v>
      </c>
      <c r="S1834" s="16">
        <f t="shared" si="84"/>
        <v>40576.331331018519</v>
      </c>
      <c r="T1834" s="14">
        <f t="shared" si="8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5">
        <f t="shared" si="86"/>
        <v>42</v>
      </c>
      <c r="Q1835" t="s">
        <v>8325</v>
      </c>
      <c r="R1835" t="s">
        <v>8326</v>
      </c>
      <c r="S1835" s="16">
        <f t="shared" si="84"/>
        <v>41302.835682870369</v>
      </c>
      <c r="T1835" s="14">
        <f t="shared" si="8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5">
        <f t="shared" si="86"/>
        <v>131</v>
      </c>
      <c r="Q1836" t="s">
        <v>8325</v>
      </c>
      <c r="R1836" t="s">
        <v>8326</v>
      </c>
      <c r="S1836" s="16">
        <f t="shared" si="84"/>
        <v>41988.755729166667</v>
      </c>
      <c r="T1836" s="14">
        <f t="shared" si="8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5">
        <f t="shared" si="86"/>
        <v>47</v>
      </c>
      <c r="Q1837" t="s">
        <v>8325</v>
      </c>
      <c r="R1837" t="s">
        <v>8326</v>
      </c>
      <c r="S1837" s="16">
        <f t="shared" si="84"/>
        <v>42430.49387731481</v>
      </c>
      <c r="T1837" s="14">
        <f t="shared" si="8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5">
        <f t="shared" si="86"/>
        <v>182</v>
      </c>
      <c r="Q1838" t="s">
        <v>8325</v>
      </c>
      <c r="R1838" t="s">
        <v>8326</v>
      </c>
      <c r="S1838" s="16">
        <f t="shared" si="84"/>
        <v>41305.601030092592</v>
      </c>
      <c r="T1838" s="14">
        <f t="shared" si="8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5">
        <f t="shared" si="86"/>
        <v>61</v>
      </c>
      <c r="Q1839" t="s">
        <v>8325</v>
      </c>
      <c r="R1839" t="s">
        <v>8326</v>
      </c>
      <c r="S1839" s="16">
        <f t="shared" si="84"/>
        <v>40925.839525462965</v>
      </c>
      <c r="T1839" s="14">
        <f t="shared" si="8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5">
        <f t="shared" si="86"/>
        <v>35</v>
      </c>
      <c r="Q1840" t="s">
        <v>8325</v>
      </c>
      <c r="R1840" t="s">
        <v>8326</v>
      </c>
      <c r="S1840" s="16">
        <f t="shared" si="84"/>
        <v>40788.578206018516</v>
      </c>
      <c r="T1840" s="14">
        <f t="shared" si="8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5">
        <f t="shared" si="86"/>
        <v>45</v>
      </c>
      <c r="Q1841" t="s">
        <v>8325</v>
      </c>
      <c r="R1841" t="s">
        <v>8326</v>
      </c>
      <c r="S1841" s="16">
        <f t="shared" si="84"/>
        <v>42614.513680555552</v>
      </c>
      <c r="T1841" s="14">
        <f t="shared" si="8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5">
        <f t="shared" si="86"/>
        <v>75</v>
      </c>
      <c r="Q1842" t="s">
        <v>8325</v>
      </c>
      <c r="R1842" t="s">
        <v>8326</v>
      </c>
      <c r="S1842" s="16">
        <f t="shared" si="84"/>
        <v>41381.88784722222</v>
      </c>
      <c r="T1842" s="14">
        <f t="shared" si="8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5">
        <f t="shared" si="86"/>
        <v>50</v>
      </c>
      <c r="Q1843" t="s">
        <v>8325</v>
      </c>
      <c r="R1843" t="s">
        <v>8326</v>
      </c>
      <c r="S1843" s="16">
        <f t="shared" si="84"/>
        <v>41745.637094907404</v>
      </c>
      <c r="T1843" s="14">
        <f t="shared" si="8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5">
        <f t="shared" si="86"/>
        <v>119</v>
      </c>
      <c r="Q1844" t="s">
        <v>8325</v>
      </c>
      <c r="R1844" t="s">
        <v>8326</v>
      </c>
      <c r="S1844" s="16">
        <f t="shared" si="84"/>
        <v>42031.423391203702</v>
      </c>
      <c r="T1844" s="14">
        <f t="shared" si="8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5">
        <f t="shared" si="86"/>
        <v>92</v>
      </c>
      <c r="Q1845" t="s">
        <v>8325</v>
      </c>
      <c r="R1845" t="s">
        <v>8326</v>
      </c>
      <c r="S1845" s="16">
        <f t="shared" si="84"/>
        <v>40564.786504629628</v>
      </c>
      <c r="T1845" s="14">
        <f t="shared" si="8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5">
        <f t="shared" si="86"/>
        <v>76</v>
      </c>
      <c r="Q1846" t="s">
        <v>8325</v>
      </c>
      <c r="R1846" t="s">
        <v>8326</v>
      </c>
      <c r="S1846" s="16">
        <f t="shared" si="84"/>
        <v>40666.765208333331</v>
      </c>
      <c r="T1846" s="14">
        <f t="shared" si="8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5">
        <f t="shared" si="86"/>
        <v>52</v>
      </c>
      <c r="Q1847" t="s">
        <v>8325</v>
      </c>
      <c r="R1847" t="s">
        <v>8326</v>
      </c>
      <c r="S1847" s="16">
        <f t="shared" si="84"/>
        <v>42523.124976851854</v>
      </c>
      <c r="T1847" s="14">
        <f t="shared" si="8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5">
        <f t="shared" si="86"/>
        <v>98</v>
      </c>
      <c r="Q1848" t="s">
        <v>8325</v>
      </c>
      <c r="R1848" t="s">
        <v>8326</v>
      </c>
      <c r="S1848" s="16">
        <f t="shared" si="84"/>
        <v>41228.441863425927</v>
      </c>
      <c r="T1848" s="14">
        <f t="shared" si="8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5">
        <f t="shared" si="86"/>
        <v>79</v>
      </c>
      <c r="Q1849" t="s">
        <v>8325</v>
      </c>
      <c r="R1849" t="s">
        <v>8326</v>
      </c>
      <c r="S1849" s="16">
        <f t="shared" si="84"/>
        <v>42094.028148148143</v>
      </c>
      <c r="T1849" s="14">
        <f t="shared" si="8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5">
        <f t="shared" si="86"/>
        <v>134</v>
      </c>
      <c r="Q1850" t="s">
        <v>8325</v>
      </c>
      <c r="R1850" t="s">
        <v>8326</v>
      </c>
      <c r="S1850" s="16">
        <f t="shared" si="84"/>
        <v>40691.579722222217</v>
      </c>
      <c r="T1850" s="14">
        <f t="shared" si="8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5">
        <f t="shared" si="86"/>
        <v>37</v>
      </c>
      <c r="Q1851" t="s">
        <v>8325</v>
      </c>
      <c r="R1851" t="s">
        <v>8326</v>
      </c>
      <c r="S1851" s="16">
        <f t="shared" si="84"/>
        <v>41169.637256944443</v>
      </c>
      <c r="T1851" s="14">
        <f t="shared" si="8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5">
        <f t="shared" si="86"/>
        <v>51</v>
      </c>
      <c r="Q1852" t="s">
        <v>8325</v>
      </c>
      <c r="R1852" t="s">
        <v>8326</v>
      </c>
      <c r="S1852" s="16">
        <f t="shared" si="84"/>
        <v>41800.751157407409</v>
      </c>
      <c r="T1852" s="14">
        <f t="shared" si="8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5">
        <f t="shared" si="86"/>
        <v>50</v>
      </c>
      <c r="Q1853" t="s">
        <v>8325</v>
      </c>
      <c r="R1853" t="s">
        <v>8326</v>
      </c>
      <c r="S1853" s="16">
        <f t="shared" si="84"/>
        <v>41827.69835648148</v>
      </c>
      <c r="T1853" s="14">
        <f t="shared" si="8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5">
        <f t="shared" si="86"/>
        <v>133</v>
      </c>
      <c r="Q1854" t="s">
        <v>8325</v>
      </c>
      <c r="R1854" t="s">
        <v>8326</v>
      </c>
      <c r="S1854" s="16">
        <f t="shared" si="84"/>
        <v>42081.563101851854</v>
      </c>
      <c r="T1854" s="14">
        <f t="shared" si="8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5">
        <f t="shared" si="86"/>
        <v>58</v>
      </c>
      <c r="Q1855" t="s">
        <v>8325</v>
      </c>
      <c r="R1855" t="s">
        <v>8326</v>
      </c>
      <c r="S1855" s="16">
        <f t="shared" si="84"/>
        <v>41176.852048611108</v>
      </c>
      <c r="T1855" s="14">
        <f t="shared" si="8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5">
        <f t="shared" si="86"/>
        <v>88</v>
      </c>
      <c r="Q1856" t="s">
        <v>8325</v>
      </c>
      <c r="R1856" t="s">
        <v>8326</v>
      </c>
      <c r="S1856" s="16">
        <f t="shared" si="84"/>
        <v>41387.812928240739</v>
      </c>
      <c r="T1856" s="14">
        <f t="shared" si="8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5">
        <f t="shared" si="86"/>
        <v>70</v>
      </c>
      <c r="Q1857" t="s">
        <v>8325</v>
      </c>
      <c r="R1857" t="s">
        <v>8326</v>
      </c>
      <c r="S1857" s="16">
        <f t="shared" si="84"/>
        <v>41600.330324074072</v>
      </c>
      <c r="T1857" s="14">
        <f t="shared" si="8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5">
        <f t="shared" si="86"/>
        <v>53</v>
      </c>
      <c r="Q1858" t="s">
        <v>8325</v>
      </c>
      <c r="R1858" t="s">
        <v>8326</v>
      </c>
      <c r="S1858" s="16">
        <f t="shared" si="84"/>
        <v>41817.64666666666</v>
      </c>
      <c r="T1858" s="14">
        <f t="shared" si="8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5">
        <f t="shared" si="86"/>
        <v>136</v>
      </c>
      <c r="Q1859" t="s">
        <v>8325</v>
      </c>
      <c r="R1859" t="s">
        <v>8326</v>
      </c>
      <c r="S1859" s="16">
        <f t="shared" ref="S1859:S1922" si="87">(J1859/86400)+25569+(-5/24)</f>
        <v>41864.560335648144</v>
      </c>
      <c r="T1859" s="14">
        <f t="shared" ref="T1859:T1922" si="8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5">
        <f t="shared" ref="P1860:P1923" si="89">QUOTIENT(E1860,L1860)</f>
        <v>40</v>
      </c>
      <c r="Q1860" t="s">
        <v>8325</v>
      </c>
      <c r="R1860" t="s">
        <v>8326</v>
      </c>
      <c r="S1860" s="16">
        <f t="shared" si="87"/>
        <v>40832.9921412037</v>
      </c>
      <c r="T1860" s="14">
        <f t="shared" si="8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5">
        <f t="shared" si="89"/>
        <v>70</v>
      </c>
      <c r="Q1861" t="s">
        <v>8325</v>
      </c>
      <c r="R1861" t="s">
        <v>8326</v>
      </c>
      <c r="S1861" s="16">
        <f t="shared" si="87"/>
        <v>40778.561678240738</v>
      </c>
      <c r="T1861" s="14">
        <f t="shared" si="8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5">
        <f t="shared" si="89"/>
        <v>52</v>
      </c>
      <c r="Q1862" t="s">
        <v>8325</v>
      </c>
      <c r="R1862" t="s">
        <v>8326</v>
      </c>
      <c r="S1862" s="16">
        <f t="shared" si="87"/>
        <v>41655.500972222224</v>
      </c>
      <c r="T1862" s="14">
        <f t="shared" si="8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5" t="e">
        <f t="shared" si="89"/>
        <v>#DIV/0!</v>
      </c>
      <c r="Q1863" t="s">
        <v>8333</v>
      </c>
      <c r="R1863" t="s">
        <v>8335</v>
      </c>
      <c r="S1863" s="16">
        <f t="shared" si="87"/>
        <v>42000.091909722221</v>
      </c>
      <c r="T1863" s="14">
        <f t="shared" si="8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5">
        <f t="shared" si="89"/>
        <v>90</v>
      </c>
      <c r="Q1864" t="s">
        <v>8333</v>
      </c>
      <c r="R1864" t="s">
        <v>8335</v>
      </c>
      <c r="S1864" s="16">
        <f t="shared" si="87"/>
        <v>42755.284421296295</v>
      </c>
      <c r="T1864" s="14">
        <f t="shared" si="8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5">
        <f t="shared" si="89"/>
        <v>5</v>
      </c>
      <c r="Q1865" t="s">
        <v>8333</v>
      </c>
      <c r="R1865" t="s">
        <v>8335</v>
      </c>
      <c r="S1865" s="16">
        <f t="shared" si="87"/>
        <v>41772.588946759257</v>
      </c>
      <c r="T1865" s="14">
        <f t="shared" si="8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5">
        <f t="shared" si="89"/>
        <v>58</v>
      </c>
      <c r="Q1866" t="s">
        <v>8333</v>
      </c>
      <c r="R1866" t="s">
        <v>8335</v>
      </c>
      <c r="S1866" s="16">
        <f t="shared" si="87"/>
        <v>41733.508101851847</v>
      </c>
      <c r="T1866" s="14">
        <f t="shared" si="8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5">
        <f t="shared" si="89"/>
        <v>2</v>
      </c>
      <c r="Q1867" t="s">
        <v>8333</v>
      </c>
      <c r="R1867" t="s">
        <v>8335</v>
      </c>
      <c r="S1867" s="16">
        <f t="shared" si="87"/>
        <v>42645.159108796295</v>
      </c>
      <c r="T1867" s="14">
        <f t="shared" si="8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5">
        <f t="shared" si="89"/>
        <v>62</v>
      </c>
      <c r="Q1868" t="s">
        <v>8333</v>
      </c>
      <c r="R1868" t="s">
        <v>8335</v>
      </c>
      <c r="S1868" s="16">
        <f t="shared" si="87"/>
        <v>42742.038159722222</v>
      </c>
      <c r="T1868" s="14">
        <f t="shared" si="8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5">
        <f t="shared" si="89"/>
        <v>10</v>
      </c>
      <c r="Q1869" t="s">
        <v>8333</v>
      </c>
      <c r="R1869" t="s">
        <v>8335</v>
      </c>
      <c r="S1869" s="16">
        <f t="shared" si="87"/>
        <v>42649.716574074067</v>
      </c>
      <c r="T1869" s="14">
        <f t="shared" si="8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5">
        <f t="shared" si="89"/>
        <v>71</v>
      </c>
      <c r="Q1870" t="s">
        <v>8333</v>
      </c>
      <c r="R1870" t="s">
        <v>8335</v>
      </c>
      <c r="S1870" s="16">
        <f t="shared" si="87"/>
        <v>42328.570891203701</v>
      </c>
      <c r="T1870" s="14">
        <f t="shared" si="8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5" t="e">
        <f t="shared" si="89"/>
        <v>#DIV/0!</v>
      </c>
      <c r="Q1871" t="s">
        <v>8333</v>
      </c>
      <c r="R1871" t="s">
        <v>8335</v>
      </c>
      <c r="S1871" s="16">
        <f t="shared" si="87"/>
        <v>42708.794548611106</v>
      </c>
      <c r="T1871" s="14">
        <f t="shared" si="8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5">
        <f t="shared" si="89"/>
        <v>32</v>
      </c>
      <c r="Q1872" t="s">
        <v>8333</v>
      </c>
      <c r="R1872" t="s">
        <v>8335</v>
      </c>
      <c r="S1872" s="16">
        <f t="shared" si="87"/>
        <v>42371.14739583333</v>
      </c>
      <c r="T1872" s="14">
        <f t="shared" si="8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5">
        <f t="shared" si="89"/>
        <v>49</v>
      </c>
      <c r="Q1873" t="s">
        <v>8333</v>
      </c>
      <c r="R1873" t="s">
        <v>8335</v>
      </c>
      <c r="S1873" s="16">
        <f t="shared" si="87"/>
        <v>41923.575243055551</v>
      </c>
      <c r="T1873" s="14">
        <f t="shared" si="8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5">
        <f t="shared" si="89"/>
        <v>16</v>
      </c>
      <c r="Q1874" t="s">
        <v>8333</v>
      </c>
      <c r="R1874" t="s">
        <v>8335</v>
      </c>
      <c r="S1874" s="16">
        <f t="shared" si="87"/>
        <v>42154.921319444438</v>
      </c>
      <c r="T1874" s="14">
        <f t="shared" si="8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5">
        <f t="shared" si="89"/>
        <v>18</v>
      </c>
      <c r="Q1875" t="s">
        <v>8333</v>
      </c>
      <c r="R1875" t="s">
        <v>8335</v>
      </c>
      <c r="S1875" s="16">
        <f t="shared" si="87"/>
        <v>42164.407523148147</v>
      </c>
      <c r="T1875" s="14">
        <f t="shared" si="8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5">
        <f t="shared" si="89"/>
        <v>13</v>
      </c>
      <c r="Q1876" t="s">
        <v>8333</v>
      </c>
      <c r="R1876" t="s">
        <v>8335</v>
      </c>
      <c r="S1876" s="16">
        <f t="shared" si="87"/>
        <v>42529.760798611103</v>
      </c>
      <c r="T1876" s="14">
        <f t="shared" si="8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5">
        <f t="shared" si="89"/>
        <v>17</v>
      </c>
      <c r="Q1877" t="s">
        <v>8333</v>
      </c>
      <c r="R1877" t="s">
        <v>8335</v>
      </c>
      <c r="S1877" s="16">
        <f t="shared" si="87"/>
        <v>42528.691064814811</v>
      </c>
      <c r="T1877" s="14">
        <f t="shared" si="8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5" t="e">
        <f t="shared" si="89"/>
        <v>#DIV/0!</v>
      </c>
      <c r="Q1878" t="s">
        <v>8333</v>
      </c>
      <c r="R1878" t="s">
        <v>8335</v>
      </c>
      <c r="S1878" s="16">
        <f t="shared" si="87"/>
        <v>41776.07644675926</v>
      </c>
      <c r="T1878" s="14">
        <f t="shared" si="8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5" t="e">
        <f t="shared" si="89"/>
        <v>#DIV/0!</v>
      </c>
      <c r="Q1879" t="s">
        <v>8333</v>
      </c>
      <c r="R1879" t="s">
        <v>8335</v>
      </c>
      <c r="S1879" s="16">
        <f t="shared" si="87"/>
        <v>42034.820891203701</v>
      </c>
      <c r="T1879" s="14">
        <f t="shared" si="8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5" t="e">
        <f t="shared" si="89"/>
        <v>#DIV/0!</v>
      </c>
      <c r="Q1880" t="s">
        <v>8333</v>
      </c>
      <c r="R1880" t="s">
        <v>8335</v>
      </c>
      <c r="S1880" s="16">
        <f t="shared" si="87"/>
        <v>41772.800405092588</v>
      </c>
      <c r="T1880" s="14">
        <f t="shared" si="8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5">
        <f t="shared" si="89"/>
        <v>3</v>
      </c>
      <c r="Q1881" t="s">
        <v>8333</v>
      </c>
      <c r="R1881" t="s">
        <v>8335</v>
      </c>
      <c r="S1881" s="16">
        <f t="shared" si="87"/>
        <v>42413.441307870373</v>
      </c>
      <c r="T1881" s="14">
        <f t="shared" si="8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5">
        <f t="shared" si="89"/>
        <v>41</v>
      </c>
      <c r="Q1882" t="s">
        <v>8333</v>
      </c>
      <c r="R1882" t="s">
        <v>8335</v>
      </c>
      <c r="S1882" s="16">
        <f t="shared" si="87"/>
        <v>42430.358564814807</v>
      </c>
      <c r="T1882" s="14">
        <f t="shared" si="8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5">
        <f t="shared" si="89"/>
        <v>49</v>
      </c>
      <c r="Q1883" t="s">
        <v>8325</v>
      </c>
      <c r="R1883" t="s">
        <v>8329</v>
      </c>
      <c r="S1883" s="16">
        <f t="shared" si="87"/>
        <v>42042.944317129623</v>
      </c>
      <c r="T1883" s="14">
        <f t="shared" si="8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5">
        <f t="shared" si="89"/>
        <v>41</v>
      </c>
      <c r="Q1884" t="s">
        <v>8325</v>
      </c>
      <c r="R1884" t="s">
        <v>8329</v>
      </c>
      <c r="S1884" s="16">
        <f t="shared" si="87"/>
        <v>41067.740879629629</v>
      </c>
      <c r="T1884" s="14">
        <f t="shared" si="8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5">
        <f t="shared" si="89"/>
        <v>32</v>
      </c>
      <c r="Q1885" t="s">
        <v>8325</v>
      </c>
      <c r="R1885" t="s">
        <v>8329</v>
      </c>
      <c r="S1885" s="16">
        <f t="shared" si="87"/>
        <v>40977.739675925921</v>
      </c>
      <c r="T1885" s="14">
        <f t="shared" si="8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5">
        <f t="shared" si="89"/>
        <v>51</v>
      </c>
      <c r="Q1886" t="s">
        <v>8325</v>
      </c>
      <c r="R1886" t="s">
        <v>8329</v>
      </c>
      <c r="S1886" s="16">
        <f t="shared" si="87"/>
        <v>41204.989988425921</v>
      </c>
      <c r="T1886" s="14">
        <f t="shared" si="8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5">
        <f t="shared" si="89"/>
        <v>50</v>
      </c>
      <c r="Q1887" t="s">
        <v>8325</v>
      </c>
      <c r="R1887" t="s">
        <v>8329</v>
      </c>
      <c r="S1887" s="16">
        <f t="shared" si="87"/>
        <v>41098.885532407403</v>
      </c>
      <c r="T1887" s="14">
        <f t="shared" si="8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5">
        <f t="shared" si="89"/>
        <v>42</v>
      </c>
      <c r="Q1888" t="s">
        <v>8325</v>
      </c>
      <c r="R1888" t="s">
        <v>8329</v>
      </c>
      <c r="S1888" s="16">
        <f t="shared" si="87"/>
        <v>41925.69835648148</v>
      </c>
      <c r="T1888" s="14">
        <f t="shared" si="8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5">
        <f t="shared" si="89"/>
        <v>416</v>
      </c>
      <c r="Q1889" t="s">
        <v>8325</v>
      </c>
      <c r="R1889" t="s">
        <v>8329</v>
      </c>
      <c r="S1889" s="16">
        <f t="shared" si="87"/>
        <v>42323.591805555552</v>
      </c>
      <c r="T1889" s="14">
        <f t="shared" si="8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5">
        <f t="shared" si="89"/>
        <v>46</v>
      </c>
      <c r="Q1890" t="s">
        <v>8325</v>
      </c>
      <c r="R1890" t="s">
        <v>8329</v>
      </c>
      <c r="S1890" s="16">
        <f t="shared" si="87"/>
        <v>40299.03162037037</v>
      </c>
      <c r="T1890" s="14">
        <f t="shared" si="8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5">
        <f t="shared" si="89"/>
        <v>48</v>
      </c>
      <c r="Q1891" t="s">
        <v>8325</v>
      </c>
      <c r="R1891" t="s">
        <v>8329</v>
      </c>
      <c r="S1891" s="16">
        <f t="shared" si="87"/>
        <v>41299.585023148145</v>
      </c>
      <c r="T1891" s="14">
        <f t="shared" si="8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5">
        <f t="shared" si="89"/>
        <v>70</v>
      </c>
      <c r="Q1892" t="s">
        <v>8325</v>
      </c>
      <c r="R1892" t="s">
        <v>8329</v>
      </c>
      <c r="S1892" s="16">
        <f t="shared" si="87"/>
        <v>41228.577870370369</v>
      </c>
      <c r="T1892" s="14">
        <f t="shared" si="8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5">
        <f t="shared" si="89"/>
        <v>87</v>
      </c>
      <c r="Q1893" t="s">
        <v>8325</v>
      </c>
      <c r="R1893" t="s">
        <v>8329</v>
      </c>
      <c r="S1893" s="16">
        <f t="shared" si="87"/>
        <v>40335.589745370366</v>
      </c>
      <c r="T1893" s="14">
        <f t="shared" si="8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5">
        <f t="shared" si="89"/>
        <v>26</v>
      </c>
      <c r="Q1894" t="s">
        <v>8325</v>
      </c>
      <c r="R1894" t="s">
        <v>8329</v>
      </c>
      <c r="S1894" s="16">
        <f t="shared" si="87"/>
        <v>40671.429178240738</v>
      </c>
      <c r="T1894" s="14">
        <f t="shared" si="8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5">
        <f t="shared" si="89"/>
        <v>57</v>
      </c>
      <c r="Q1895" t="s">
        <v>8325</v>
      </c>
      <c r="R1895" t="s">
        <v>8329</v>
      </c>
      <c r="S1895" s="16">
        <f t="shared" si="87"/>
        <v>40632.733622685184</v>
      </c>
      <c r="T1895" s="14">
        <f t="shared" si="8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5">
        <f t="shared" si="89"/>
        <v>57</v>
      </c>
      <c r="Q1896" t="s">
        <v>8325</v>
      </c>
      <c r="R1896" t="s">
        <v>8329</v>
      </c>
      <c r="S1896" s="16">
        <f t="shared" si="87"/>
        <v>40920.696562499994</v>
      </c>
      <c r="T1896" s="14">
        <f t="shared" si="8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5">
        <f t="shared" si="89"/>
        <v>196</v>
      </c>
      <c r="Q1897" t="s">
        <v>8325</v>
      </c>
      <c r="R1897" t="s">
        <v>8329</v>
      </c>
      <c r="S1897" s="16">
        <f t="shared" si="87"/>
        <v>42267.538449074076</v>
      </c>
      <c r="T1897" s="14">
        <f t="shared" si="8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5">
        <f t="shared" si="89"/>
        <v>43</v>
      </c>
      <c r="Q1898" t="s">
        <v>8325</v>
      </c>
      <c r="R1898" t="s">
        <v>8329</v>
      </c>
      <c r="S1898" s="16">
        <f t="shared" si="87"/>
        <v>40981.501909722218</v>
      </c>
      <c r="T1898" s="14">
        <f t="shared" si="8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5">
        <f t="shared" si="89"/>
        <v>35</v>
      </c>
      <c r="Q1899" t="s">
        <v>8325</v>
      </c>
      <c r="R1899" t="s">
        <v>8329</v>
      </c>
      <c r="S1899" s="16">
        <f t="shared" si="87"/>
        <v>41680.375069444439</v>
      </c>
      <c r="T1899" s="14">
        <f t="shared" si="8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5">
        <f t="shared" si="89"/>
        <v>68</v>
      </c>
      <c r="Q1900" t="s">
        <v>8325</v>
      </c>
      <c r="R1900" t="s">
        <v>8329</v>
      </c>
      <c r="S1900" s="16">
        <f t="shared" si="87"/>
        <v>42365.9846412037</v>
      </c>
      <c r="T1900" s="14">
        <f t="shared" si="8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5">
        <f t="shared" si="89"/>
        <v>28</v>
      </c>
      <c r="Q1901" t="s">
        <v>8325</v>
      </c>
      <c r="R1901" t="s">
        <v>8329</v>
      </c>
      <c r="S1901" s="16">
        <f t="shared" si="87"/>
        <v>42058.733402777776</v>
      </c>
      <c r="T1901" s="14">
        <f t="shared" si="8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5">
        <f t="shared" si="89"/>
        <v>50</v>
      </c>
      <c r="Q1902" t="s">
        <v>8325</v>
      </c>
      <c r="R1902" t="s">
        <v>8329</v>
      </c>
      <c r="S1902" s="16">
        <f t="shared" si="87"/>
        <v>41160.663553240738</v>
      </c>
      <c r="T1902" s="14">
        <f t="shared" si="8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5">
        <f t="shared" si="89"/>
        <v>106</v>
      </c>
      <c r="Q1903" t="s">
        <v>8319</v>
      </c>
      <c r="R1903" t="s">
        <v>8348</v>
      </c>
      <c r="S1903" s="16">
        <f t="shared" si="87"/>
        <v>42116.334826388884</v>
      </c>
      <c r="T1903" s="14">
        <f t="shared" si="8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5">
        <f t="shared" si="89"/>
        <v>4</v>
      </c>
      <c r="Q1904" t="s">
        <v>8319</v>
      </c>
      <c r="R1904" t="s">
        <v>8348</v>
      </c>
      <c r="S1904" s="16">
        <f t="shared" si="87"/>
        <v>42037.581562499996</v>
      </c>
      <c r="T1904" s="14">
        <f t="shared" si="8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5">
        <f t="shared" si="89"/>
        <v>34</v>
      </c>
      <c r="Q1905" t="s">
        <v>8319</v>
      </c>
      <c r="R1905" t="s">
        <v>8348</v>
      </c>
      <c r="S1905" s="16">
        <f t="shared" si="87"/>
        <v>42702.562395833331</v>
      </c>
      <c r="T1905" s="14">
        <f t="shared" si="8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5">
        <f t="shared" si="89"/>
        <v>25</v>
      </c>
      <c r="Q1906" t="s">
        <v>8319</v>
      </c>
      <c r="R1906" t="s">
        <v>8348</v>
      </c>
      <c r="S1906" s="16">
        <f t="shared" si="87"/>
        <v>42326.477094907408</v>
      </c>
      <c r="T1906" s="14">
        <f t="shared" si="8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5">
        <f t="shared" si="89"/>
        <v>10</v>
      </c>
      <c r="Q1907" t="s">
        <v>8319</v>
      </c>
      <c r="R1907" t="s">
        <v>8348</v>
      </c>
      <c r="S1907" s="16">
        <f t="shared" si="87"/>
        <v>41859.717523148145</v>
      </c>
      <c r="T1907" s="14">
        <f t="shared" si="8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5">
        <f t="shared" si="89"/>
        <v>215</v>
      </c>
      <c r="Q1908" t="s">
        <v>8319</v>
      </c>
      <c r="R1908" t="s">
        <v>8348</v>
      </c>
      <c r="S1908" s="16">
        <f t="shared" si="87"/>
        <v>42514.462766203702</v>
      </c>
      <c r="T1908" s="14">
        <f t="shared" si="8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5">
        <f t="shared" si="89"/>
        <v>21</v>
      </c>
      <c r="Q1909" t="s">
        <v>8319</v>
      </c>
      <c r="R1909" t="s">
        <v>8348</v>
      </c>
      <c r="S1909" s="16">
        <f t="shared" si="87"/>
        <v>41767.378761574073</v>
      </c>
      <c r="T1909" s="14">
        <f t="shared" si="8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5">
        <f t="shared" si="89"/>
        <v>108</v>
      </c>
      <c r="Q1910" t="s">
        <v>8319</v>
      </c>
      <c r="R1910" t="s">
        <v>8348</v>
      </c>
      <c r="S1910" s="16">
        <f t="shared" si="87"/>
        <v>42703.709490740737</v>
      </c>
      <c r="T1910" s="14">
        <f t="shared" si="8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5">
        <f t="shared" si="89"/>
        <v>129</v>
      </c>
      <c r="Q1911" t="s">
        <v>8319</v>
      </c>
      <c r="R1911" t="s">
        <v>8348</v>
      </c>
      <c r="S1911" s="16">
        <f t="shared" si="87"/>
        <v>41905.220821759256</v>
      </c>
      <c r="T1911" s="14">
        <f t="shared" si="8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5">
        <f t="shared" si="89"/>
        <v>117</v>
      </c>
      <c r="Q1912" t="s">
        <v>8319</v>
      </c>
      <c r="R1912" t="s">
        <v>8348</v>
      </c>
      <c r="S1912" s="16">
        <f t="shared" si="87"/>
        <v>42264.754826388882</v>
      </c>
      <c r="T1912" s="14">
        <f t="shared" si="8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5">
        <f t="shared" si="89"/>
        <v>10</v>
      </c>
      <c r="Q1913" t="s">
        <v>8319</v>
      </c>
      <c r="R1913" t="s">
        <v>8348</v>
      </c>
      <c r="S1913" s="16">
        <f t="shared" si="87"/>
        <v>41829.825624999998</v>
      </c>
      <c r="T1913" s="14">
        <f t="shared" si="8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5">
        <f t="shared" si="89"/>
        <v>70</v>
      </c>
      <c r="Q1914" t="s">
        <v>8319</v>
      </c>
      <c r="R1914" t="s">
        <v>8348</v>
      </c>
      <c r="S1914" s="16">
        <f t="shared" si="87"/>
        <v>42129.018055555549</v>
      </c>
      <c r="T1914" s="14">
        <f t="shared" si="8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5">
        <f t="shared" si="89"/>
        <v>24</v>
      </c>
      <c r="Q1915" t="s">
        <v>8319</v>
      </c>
      <c r="R1915" t="s">
        <v>8348</v>
      </c>
      <c r="S1915" s="16">
        <f t="shared" si="87"/>
        <v>41890.302986111106</v>
      </c>
      <c r="T1915" s="14">
        <f t="shared" si="8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5">
        <f t="shared" si="89"/>
        <v>30</v>
      </c>
      <c r="Q1916" t="s">
        <v>8319</v>
      </c>
      <c r="R1916" t="s">
        <v>8348</v>
      </c>
      <c r="S1916" s="16">
        <f t="shared" si="87"/>
        <v>41928.966122685182</v>
      </c>
      <c r="T1916" s="14">
        <f t="shared" si="8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5">
        <f t="shared" si="89"/>
        <v>2</v>
      </c>
      <c r="Q1917" t="s">
        <v>8319</v>
      </c>
      <c r="R1917" t="s">
        <v>8348</v>
      </c>
      <c r="S1917" s="16">
        <f t="shared" si="87"/>
        <v>41863.840532407405</v>
      </c>
      <c r="T1917" s="14">
        <f t="shared" si="8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5">
        <f t="shared" si="89"/>
        <v>17</v>
      </c>
      <c r="Q1918" t="s">
        <v>8319</v>
      </c>
      <c r="R1918" t="s">
        <v>8348</v>
      </c>
      <c r="S1918" s="16">
        <f t="shared" si="87"/>
        <v>42656.508969907409</v>
      </c>
      <c r="T1918" s="14">
        <f t="shared" si="8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5">
        <f t="shared" si="89"/>
        <v>2928</v>
      </c>
      <c r="Q1919" t="s">
        <v>8319</v>
      </c>
      <c r="R1919" t="s">
        <v>8348</v>
      </c>
      <c r="S1919" s="16">
        <f t="shared" si="87"/>
        <v>42746.06172453703</v>
      </c>
      <c r="T1919" s="14">
        <f t="shared" si="8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5">
        <f t="shared" si="89"/>
        <v>28</v>
      </c>
      <c r="Q1920" t="s">
        <v>8319</v>
      </c>
      <c r="R1920" t="s">
        <v>8348</v>
      </c>
      <c r="S1920" s="16">
        <f t="shared" si="87"/>
        <v>41828.581608796296</v>
      </c>
      <c r="T1920" s="14">
        <f t="shared" si="8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5">
        <f t="shared" si="89"/>
        <v>29</v>
      </c>
      <c r="Q1921" t="s">
        <v>8319</v>
      </c>
      <c r="R1921" t="s">
        <v>8348</v>
      </c>
      <c r="S1921" s="16">
        <f t="shared" si="87"/>
        <v>42113.667233796295</v>
      </c>
      <c r="T1921" s="14">
        <f t="shared" si="8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5">
        <f t="shared" si="89"/>
        <v>40</v>
      </c>
      <c r="Q1922" t="s">
        <v>8319</v>
      </c>
      <c r="R1922" t="s">
        <v>8348</v>
      </c>
      <c r="S1922" s="16">
        <f t="shared" si="87"/>
        <v>42270.66737268518</v>
      </c>
      <c r="T1922" s="14">
        <f t="shared" si="8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5">
        <f t="shared" si="89"/>
        <v>54</v>
      </c>
      <c r="Q1923" t="s">
        <v>8325</v>
      </c>
      <c r="R1923" t="s">
        <v>8329</v>
      </c>
      <c r="S1923" s="16">
        <f t="shared" ref="S1923:S1986" si="90">(J1923/86400)+25569+(-5/24)</f>
        <v>41074.013229166667</v>
      </c>
      <c r="T1923" s="14">
        <f t="shared" ref="T1923:T1986" si="91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5">
        <f t="shared" ref="P1924:P1987" si="92">QUOTIENT(E1924,L1924)</f>
        <v>36</v>
      </c>
      <c r="Q1924" t="s">
        <v>8325</v>
      </c>
      <c r="R1924" t="s">
        <v>8329</v>
      </c>
      <c r="S1924" s="16">
        <f t="shared" si="90"/>
        <v>41590.047534722216</v>
      </c>
      <c r="T1924" s="14">
        <f t="shared" si="91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5">
        <f t="shared" si="92"/>
        <v>23</v>
      </c>
      <c r="Q1925" t="s">
        <v>8325</v>
      </c>
      <c r="R1925" t="s">
        <v>8329</v>
      </c>
      <c r="S1925" s="16">
        <f t="shared" si="90"/>
        <v>40772.640416666662</v>
      </c>
      <c r="T1925" s="14">
        <f t="shared" si="91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5">
        <f t="shared" si="92"/>
        <v>104</v>
      </c>
      <c r="Q1926" t="s">
        <v>8325</v>
      </c>
      <c r="R1926" t="s">
        <v>8329</v>
      </c>
      <c r="S1926" s="16">
        <f t="shared" si="90"/>
        <v>41626.552719907406</v>
      </c>
      <c r="T1926" s="14">
        <f t="shared" si="91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5">
        <f t="shared" si="92"/>
        <v>31</v>
      </c>
      <c r="Q1927" t="s">
        <v>8325</v>
      </c>
      <c r="R1927" t="s">
        <v>8329</v>
      </c>
      <c r="S1927" s="16">
        <f t="shared" si="90"/>
        <v>41535.693148148144</v>
      </c>
      <c r="T1927" s="14">
        <f t="shared" si="91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5">
        <f t="shared" si="92"/>
        <v>27</v>
      </c>
      <c r="Q1928" t="s">
        <v>8325</v>
      </c>
      <c r="R1928" t="s">
        <v>8329</v>
      </c>
      <c r="S1928" s="16">
        <f t="shared" si="90"/>
        <v>40456.746018518512</v>
      </c>
      <c r="T1928" s="14">
        <f t="shared" si="91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5">
        <f t="shared" si="92"/>
        <v>56</v>
      </c>
      <c r="Q1929" t="s">
        <v>8325</v>
      </c>
      <c r="R1929" t="s">
        <v>8329</v>
      </c>
      <c r="S1929" s="16">
        <f t="shared" si="90"/>
        <v>40960.653229166666</v>
      </c>
      <c r="T1929" s="14">
        <f t="shared" si="91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5">
        <f t="shared" si="92"/>
        <v>77</v>
      </c>
      <c r="Q1930" t="s">
        <v>8325</v>
      </c>
      <c r="R1930" t="s">
        <v>8329</v>
      </c>
      <c r="S1930" s="16">
        <f t="shared" si="90"/>
        <v>41371.439745370364</v>
      </c>
      <c r="T1930" s="14">
        <f t="shared" si="91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5">
        <f t="shared" si="92"/>
        <v>42</v>
      </c>
      <c r="Q1931" t="s">
        <v>8325</v>
      </c>
      <c r="R1931" t="s">
        <v>8329</v>
      </c>
      <c r="S1931" s="16">
        <f t="shared" si="90"/>
        <v>40686.813263888886</v>
      </c>
      <c r="T1931" s="14">
        <f t="shared" si="91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5">
        <f t="shared" si="92"/>
        <v>48</v>
      </c>
      <c r="Q1932" t="s">
        <v>8325</v>
      </c>
      <c r="R1932" t="s">
        <v>8329</v>
      </c>
      <c r="S1932" s="16">
        <f t="shared" si="90"/>
        <v>41402.350486111107</v>
      </c>
      <c r="T1932" s="14">
        <f t="shared" si="91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5">
        <f t="shared" si="92"/>
        <v>48</v>
      </c>
      <c r="Q1933" t="s">
        <v>8325</v>
      </c>
      <c r="R1933" t="s">
        <v>8329</v>
      </c>
      <c r="S1933" s="16">
        <f t="shared" si="90"/>
        <v>41037.684131944443</v>
      </c>
      <c r="T1933" s="14">
        <f t="shared" si="91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5">
        <f t="shared" si="92"/>
        <v>70</v>
      </c>
      <c r="Q1934" t="s">
        <v>8325</v>
      </c>
      <c r="R1934" t="s">
        <v>8329</v>
      </c>
      <c r="S1934" s="16">
        <f t="shared" si="90"/>
        <v>40911.601539351854</v>
      </c>
      <c r="T1934" s="14">
        <f t="shared" si="91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5">
        <f t="shared" si="92"/>
        <v>94</v>
      </c>
      <c r="Q1935" t="s">
        <v>8325</v>
      </c>
      <c r="R1935" t="s">
        <v>8329</v>
      </c>
      <c r="S1935" s="16">
        <f t="shared" si="90"/>
        <v>41878.922534722216</v>
      </c>
      <c r="T1935" s="14">
        <f t="shared" si="91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5">
        <f t="shared" si="92"/>
        <v>80</v>
      </c>
      <c r="Q1936" t="s">
        <v>8325</v>
      </c>
      <c r="R1936" t="s">
        <v>8329</v>
      </c>
      <c r="S1936" s="16">
        <f t="shared" si="90"/>
        <v>40865.658807870372</v>
      </c>
      <c r="T1936" s="14">
        <f t="shared" si="91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5">
        <f t="shared" si="92"/>
        <v>54</v>
      </c>
      <c r="Q1937" t="s">
        <v>8325</v>
      </c>
      <c r="R1937" t="s">
        <v>8329</v>
      </c>
      <c r="S1937" s="16">
        <f t="shared" si="90"/>
        <v>41773.724201388883</v>
      </c>
      <c r="T1937" s="14">
        <f t="shared" si="91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5">
        <f t="shared" si="92"/>
        <v>60</v>
      </c>
      <c r="Q1938" t="s">
        <v>8325</v>
      </c>
      <c r="R1938" t="s">
        <v>8329</v>
      </c>
      <c r="S1938" s="16">
        <f t="shared" si="90"/>
        <v>40852.68136574074</v>
      </c>
      <c r="T1938" s="14">
        <f t="shared" si="91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5">
        <f t="shared" si="92"/>
        <v>38</v>
      </c>
      <c r="Q1939" t="s">
        <v>8325</v>
      </c>
      <c r="R1939" t="s">
        <v>8329</v>
      </c>
      <c r="S1939" s="16">
        <f t="shared" si="90"/>
        <v>41058.91065972222</v>
      </c>
      <c r="T1939" s="14">
        <f t="shared" si="91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5">
        <f t="shared" si="92"/>
        <v>152</v>
      </c>
      <c r="Q1940" t="s">
        <v>8325</v>
      </c>
      <c r="R1940" t="s">
        <v>8329</v>
      </c>
      <c r="S1940" s="16">
        <f t="shared" si="90"/>
        <v>41426.05128472222</v>
      </c>
      <c r="T1940" s="14">
        <f t="shared" si="91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5">
        <f t="shared" si="92"/>
        <v>115</v>
      </c>
      <c r="Q1941" t="s">
        <v>8325</v>
      </c>
      <c r="R1941" t="s">
        <v>8329</v>
      </c>
      <c r="S1941" s="16">
        <f t="shared" si="90"/>
        <v>41313.776712962957</v>
      </c>
      <c r="T1941" s="14">
        <f t="shared" si="91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5">
        <f t="shared" si="92"/>
        <v>35</v>
      </c>
      <c r="Q1942" t="s">
        <v>8325</v>
      </c>
      <c r="R1942" t="s">
        <v>8329</v>
      </c>
      <c r="S1942" s="16">
        <f t="shared" si="90"/>
        <v>40670.298993055556</v>
      </c>
      <c r="T1942" s="14">
        <f t="shared" si="91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5">
        <f t="shared" si="92"/>
        <v>64</v>
      </c>
      <c r="Q1943" t="s">
        <v>8319</v>
      </c>
      <c r="R1943" t="s">
        <v>8349</v>
      </c>
      <c r="S1943" s="16">
        <f t="shared" si="90"/>
        <v>41744.08253472222</v>
      </c>
      <c r="T1943" s="14">
        <f t="shared" si="91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5">
        <f t="shared" si="92"/>
        <v>87</v>
      </c>
      <c r="Q1944" t="s">
        <v>8319</v>
      </c>
      <c r="R1944" t="s">
        <v>8349</v>
      </c>
      <c r="S1944" s="16">
        <f t="shared" si="90"/>
        <v>40638.619675925926</v>
      </c>
      <c r="T1944" s="14">
        <f t="shared" si="91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5">
        <f t="shared" si="92"/>
        <v>68</v>
      </c>
      <c r="Q1945" t="s">
        <v>8319</v>
      </c>
      <c r="R1945" t="s">
        <v>8349</v>
      </c>
      <c r="S1945" s="16">
        <f t="shared" si="90"/>
        <v>42548.061527777776</v>
      </c>
      <c r="T1945" s="14">
        <f t="shared" si="91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5">
        <f t="shared" si="92"/>
        <v>176</v>
      </c>
      <c r="Q1946" t="s">
        <v>8319</v>
      </c>
      <c r="R1946" t="s">
        <v>8349</v>
      </c>
      <c r="S1946" s="16">
        <f t="shared" si="90"/>
        <v>41730.376041666663</v>
      </c>
      <c r="T1946" s="14">
        <f t="shared" si="91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5">
        <f t="shared" si="92"/>
        <v>511</v>
      </c>
      <c r="Q1947" t="s">
        <v>8319</v>
      </c>
      <c r="R1947" t="s">
        <v>8349</v>
      </c>
      <c r="S1947" s="16">
        <f t="shared" si="90"/>
        <v>42157.043495370366</v>
      </c>
      <c r="T1947" s="14">
        <f t="shared" si="91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5">
        <f t="shared" si="92"/>
        <v>160</v>
      </c>
      <c r="Q1948" t="s">
        <v>8319</v>
      </c>
      <c r="R1948" t="s">
        <v>8349</v>
      </c>
      <c r="S1948" s="16">
        <f t="shared" si="90"/>
        <v>41688.941678240742</v>
      </c>
      <c r="T1948" s="14">
        <f t="shared" si="91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5">
        <f t="shared" si="92"/>
        <v>35</v>
      </c>
      <c r="Q1949" t="s">
        <v>8319</v>
      </c>
      <c r="R1949" t="s">
        <v>8349</v>
      </c>
      <c r="S1949" s="16">
        <f t="shared" si="90"/>
        <v>40102.709722222222</v>
      </c>
      <c r="T1949" s="14">
        <f t="shared" si="91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5">
        <f t="shared" si="92"/>
        <v>188</v>
      </c>
      <c r="Q1950" t="s">
        <v>8319</v>
      </c>
      <c r="R1950" t="s">
        <v>8349</v>
      </c>
      <c r="S1950" s="16">
        <f t="shared" si="90"/>
        <v>42473.395937499998</v>
      </c>
      <c r="T1950" s="14">
        <f t="shared" si="91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5">
        <f t="shared" si="92"/>
        <v>56</v>
      </c>
      <c r="Q1951" t="s">
        <v>8319</v>
      </c>
      <c r="R1951" t="s">
        <v>8349</v>
      </c>
      <c r="S1951" s="16">
        <f t="shared" si="90"/>
        <v>41800.21471064815</v>
      </c>
      <c r="T1951" s="14">
        <f t="shared" si="91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5">
        <f t="shared" si="92"/>
        <v>51</v>
      </c>
      <c r="Q1952" t="s">
        <v>8319</v>
      </c>
      <c r="R1952" t="s">
        <v>8349</v>
      </c>
      <c r="S1952" s="16">
        <f t="shared" si="90"/>
        <v>40623.973067129627</v>
      </c>
      <c r="T1952" s="14">
        <f t="shared" si="91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5">
        <f t="shared" si="92"/>
        <v>127</v>
      </c>
      <c r="Q1953" t="s">
        <v>8319</v>
      </c>
      <c r="R1953" t="s">
        <v>8349</v>
      </c>
      <c r="S1953" s="16">
        <f t="shared" si="90"/>
        <v>42651.212233796294</v>
      </c>
      <c r="T1953" s="14">
        <f t="shared" si="91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5">
        <f t="shared" si="92"/>
        <v>101</v>
      </c>
      <c r="Q1954" t="s">
        <v>8319</v>
      </c>
      <c r="R1954" t="s">
        <v>8349</v>
      </c>
      <c r="S1954" s="16">
        <f t="shared" si="90"/>
        <v>41526.398321759254</v>
      </c>
      <c r="T1954" s="14">
        <f t="shared" si="91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5">
        <f t="shared" si="92"/>
        <v>230</v>
      </c>
      <c r="Q1955" t="s">
        <v>8319</v>
      </c>
      <c r="R1955" t="s">
        <v>8349</v>
      </c>
      <c r="S1955" s="16">
        <f t="shared" si="90"/>
        <v>40940.991493055553</v>
      </c>
      <c r="T1955" s="14">
        <f t="shared" si="91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5">
        <f t="shared" si="92"/>
        <v>842</v>
      </c>
      <c r="Q1956" t="s">
        <v>8319</v>
      </c>
      <c r="R1956" t="s">
        <v>8349</v>
      </c>
      <c r="S1956" s="16">
        <f t="shared" si="90"/>
        <v>42394.372407407405</v>
      </c>
      <c r="T1956" s="14">
        <f t="shared" si="91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5">
        <f t="shared" si="92"/>
        <v>577</v>
      </c>
      <c r="Q1957" t="s">
        <v>8319</v>
      </c>
      <c r="R1957" t="s">
        <v>8349</v>
      </c>
      <c r="S1957" s="16">
        <f t="shared" si="90"/>
        <v>41020.063437500001</v>
      </c>
      <c r="T1957" s="14">
        <f t="shared" si="91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5">
        <f t="shared" si="92"/>
        <v>483</v>
      </c>
      <c r="Q1958" t="s">
        <v>8319</v>
      </c>
      <c r="R1958" t="s">
        <v>8349</v>
      </c>
      <c r="S1958" s="16">
        <f t="shared" si="90"/>
        <v>42067.71533564815</v>
      </c>
      <c r="T1958" s="14">
        <f t="shared" si="91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5">
        <f t="shared" si="92"/>
        <v>76</v>
      </c>
      <c r="Q1959" t="s">
        <v>8319</v>
      </c>
      <c r="R1959" t="s">
        <v>8349</v>
      </c>
      <c r="S1959" s="16">
        <f t="shared" si="90"/>
        <v>41178.890196759261</v>
      </c>
      <c r="T1959" s="14">
        <f t="shared" si="91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5">
        <f t="shared" si="92"/>
        <v>74</v>
      </c>
      <c r="Q1960" t="s">
        <v>8319</v>
      </c>
      <c r="R1960" t="s">
        <v>8349</v>
      </c>
      <c r="S1960" s="16">
        <f t="shared" si="90"/>
        <v>41326.779641203699</v>
      </c>
      <c r="T1960" s="14">
        <f t="shared" si="91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5">
        <f t="shared" si="92"/>
        <v>36</v>
      </c>
      <c r="Q1961" t="s">
        <v>8319</v>
      </c>
      <c r="R1961" t="s">
        <v>8349</v>
      </c>
      <c r="S1961" s="16">
        <f t="shared" si="90"/>
        <v>41871.637268518512</v>
      </c>
      <c r="T1961" s="14">
        <f t="shared" si="91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5">
        <f t="shared" si="92"/>
        <v>2500</v>
      </c>
      <c r="Q1962" t="s">
        <v>8319</v>
      </c>
      <c r="R1962" t="s">
        <v>8349</v>
      </c>
      <c r="S1962" s="16">
        <f t="shared" si="90"/>
        <v>41964.154409722221</v>
      </c>
      <c r="T1962" s="14">
        <f t="shared" si="91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5">
        <f t="shared" si="92"/>
        <v>67</v>
      </c>
      <c r="Q1963" t="s">
        <v>8319</v>
      </c>
      <c r="R1963" t="s">
        <v>8349</v>
      </c>
      <c r="S1963" s="16">
        <f t="shared" si="90"/>
        <v>41147.986307870371</v>
      </c>
      <c r="T1963" s="14">
        <f t="shared" si="91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5">
        <f t="shared" si="92"/>
        <v>63</v>
      </c>
      <c r="Q1964" t="s">
        <v>8319</v>
      </c>
      <c r="R1964" t="s">
        <v>8349</v>
      </c>
      <c r="S1964" s="16">
        <f t="shared" si="90"/>
        <v>41742.572175925925</v>
      </c>
      <c r="T1964" s="14">
        <f t="shared" si="91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5">
        <f t="shared" si="92"/>
        <v>117</v>
      </c>
      <c r="Q1965" t="s">
        <v>8319</v>
      </c>
      <c r="R1965" t="s">
        <v>8349</v>
      </c>
      <c r="S1965" s="16">
        <f t="shared" si="90"/>
        <v>41863.221458333333</v>
      </c>
      <c r="T1965" s="14">
        <f t="shared" si="91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5">
        <f t="shared" si="92"/>
        <v>180</v>
      </c>
      <c r="Q1966" t="s">
        <v>8319</v>
      </c>
      <c r="R1966" t="s">
        <v>8349</v>
      </c>
      <c r="S1966" s="16">
        <f t="shared" si="90"/>
        <v>42452.064490740733</v>
      </c>
      <c r="T1966" s="14">
        <f t="shared" si="91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5">
        <f t="shared" si="92"/>
        <v>127</v>
      </c>
      <c r="Q1967" t="s">
        <v>8319</v>
      </c>
      <c r="R1967" t="s">
        <v>8349</v>
      </c>
      <c r="S1967" s="16">
        <f t="shared" si="90"/>
        <v>40897.880902777775</v>
      </c>
      <c r="T1967" s="14">
        <f t="shared" si="91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5">
        <f t="shared" si="92"/>
        <v>136</v>
      </c>
      <c r="Q1968" t="s">
        <v>8319</v>
      </c>
      <c r="R1968" t="s">
        <v>8349</v>
      </c>
      <c r="S1968" s="16">
        <f t="shared" si="90"/>
        <v>41835.332152777773</v>
      </c>
      <c r="T1968" s="14">
        <f t="shared" si="91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5">
        <f t="shared" si="92"/>
        <v>182</v>
      </c>
      <c r="Q1969" t="s">
        <v>8319</v>
      </c>
      <c r="R1969" t="s">
        <v>8349</v>
      </c>
      <c r="S1969" s="16">
        <f t="shared" si="90"/>
        <v>41730.455196759256</v>
      </c>
      <c r="T1969" s="14">
        <f t="shared" si="91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5">
        <f t="shared" si="92"/>
        <v>279</v>
      </c>
      <c r="Q1970" t="s">
        <v>8319</v>
      </c>
      <c r="R1970" t="s">
        <v>8349</v>
      </c>
      <c r="S1970" s="16">
        <f t="shared" si="90"/>
        <v>42676.378645833327</v>
      </c>
      <c r="T1970" s="14">
        <f t="shared" si="91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5">
        <f t="shared" si="92"/>
        <v>61</v>
      </c>
      <c r="Q1971" t="s">
        <v>8319</v>
      </c>
      <c r="R1971" t="s">
        <v>8349</v>
      </c>
      <c r="S1971" s="16">
        <f t="shared" si="90"/>
        <v>42557.584120370368</v>
      </c>
      <c r="T1971" s="14">
        <f t="shared" si="91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5">
        <f t="shared" si="92"/>
        <v>80</v>
      </c>
      <c r="Q1972" t="s">
        <v>8319</v>
      </c>
      <c r="R1972" t="s">
        <v>8349</v>
      </c>
      <c r="S1972" s="16">
        <f t="shared" si="90"/>
        <v>41323.984965277778</v>
      </c>
      <c r="T1972" s="14">
        <f t="shared" si="91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5">
        <f t="shared" si="92"/>
        <v>272</v>
      </c>
      <c r="Q1973" t="s">
        <v>8319</v>
      </c>
      <c r="R1973" t="s">
        <v>8349</v>
      </c>
      <c r="S1973" s="16">
        <f t="shared" si="90"/>
        <v>41561.29237268518</v>
      </c>
      <c r="T1973" s="14">
        <f t="shared" si="91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5">
        <f t="shared" si="92"/>
        <v>70</v>
      </c>
      <c r="Q1974" t="s">
        <v>8319</v>
      </c>
      <c r="R1974" t="s">
        <v>8349</v>
      </c>
      <c r="S1974" s="16">
        <f t="shared" si="90"/>
        <v>41200.803749999999</v>
      </c>
      <c r="T1974" s="14">
        <f t="shared" si="91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5">
        <f t="shared" si="92"/>
        <v>247</v>
      </c>
      <c r="Q1975" t="s">
        <v>8319</v>
      </c>
      <c r="R1975" t="s">
        <v>8349</v>
      </c>
      <c r="S1975" s="16">
        <f t="shared" si="90"/>
        <v>42549.514629629623</v>
      </c>
      <c r="T1975" s="14">
        <f t="shared" si="91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5">
        <f t="shared" si="92"/>
        <v>186</v>
      </c>
      <c r="Q1976" t="s">
        <v>8319</v>
      </c>
      <c r="R1976" t="s">
        <v>8349</v>
      </c>
      <c r="S1976" s="16">
        <f t="shared" si="90"/>
        <v>41445.125798611109</v>
      </c>
      <c r="T1976" s="14">
        <f t="shared" si="91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5">
        <f t="shared" si="92"/>
        <v>131</v>
      </c>
      <c r="Q1977" t="s">
        <v>8319</v>
      </c>
      <c r="R1977" t="s">
        <v>8349</v>
      </c>
      <c r="S1977" s="16">
        <f t="shared" si="90"/>
        <v>41313.54688657407</v>
      </c>
      <c r="T1977" s="14">
        <f t="shared" si="91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5">
        <f t="shared" si="92"/>
        <v>29</v>
      </c>
      <c r="Q1978" t="s">
        <v>8319</v>
      </c>
      <c r="R1978" t="s">
        <v>8349</v>
      </c>
      <c r="S1978" s="16">
        <f t="shared" si="90"/>
        <v>41438.691261574073</v>
      </c>
      <c r="T1978" s="14">
        <f t="shared" si="91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5">
        <f t="shared" si="92"/>
        <v>245</v>
      </c>
      <c r="Q1979" t="s">
        <v>8319</v>
      </c>
      <c r="R1979" t="s">
        <v>8349</v>
      </c>
      <c r="S1979" s="16">
        <f t="shared" si="90"/>
        <v>42311.008564814816</v>
      </c>
      <c r="T1979" s="14">
        <f t="shared" si="91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5">
        <f t="shared" si="92"/>
        <v>1323</v>
      </c>
      <c r="Q1980" t="s">
        <v>8319</v>
      </c>
      <c r="R1980" t="s">
        <v>8349</v>
      </c>
      <c r="S1980" s="16">
        <f t="shared" si="90"/>
        <v>41039.017268518517</v>
      </c>
      <c r="T1980" s="14">
        <f t="shared" si="91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5">
        <f t="shared" si="92"/>
        <v>282</v>
      </c>
      <c r="Q1981" t="s">
        <v>8319</v>
      </c>
      <c r="R1981" t="s">
        <v>8349</v>
      </c>
      <c r="S1981" s="16">
        <f t="shared" si="90"/>
        <v>42290.25168981481</v>
      </c>
      <c r="T1981" s="14">
        <f t="shared" si="91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5">
        <f t="shared" si="92"/>
        <v>91</v>
      </c>
      <c r="Q1982" t="s">
        <v>8319</v>
      </c>
      <c r="R1982" t="s">
        <v>8349</v>
      </c>
      <c r="S1982" s="16">
        <f t="shared" si="90"/>
        <v>42423.334050925921</v>
      </c>
      <c r="T1982" s="14">
        <f t="shared" si="91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5">
        <f t="shared" si="92"/>
        <v>31</v>
      </c>
      <c r="Q1983" t="s">
        <v>8338</v>
      </c>
      <c r="R1983" t="s">
        <v>8350</v>
      </c>
      <c r="S1983" s="16">
        <f t="shared" si="90"/>
        <v>41799.516956018517</v>
      </c>
      <c r="T1983" s="14">
        <f t="shared" si="91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5" t="e">
        <f t="shared" si="92"/>
        <v>#DIV/0!</v>
      </c>
      <c r="Q1984" t="s">
        <v>8338</v>
      </c>
      <c r="R1984" t="s">
        <v>8350</v>
      </c>
      <c r="S1984" s="16">
        <f t="shared" si="90"/>
        <v>42678.378321759257</v>
      </c>
      <c r="T1984" s="14">
        <f t="shared" si="91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5">
        <f t="shared" si="92"/>
        <v>88</v>
      </c>
      <c r="Q1985" t="s">
        <v>8338</v>
      </c>
      <c r="R1985" t="s">
        <v>8350</v>
      </c>
      <c r="S1985" s="16">
        <f t="shared" si="90"/>
        <v>42592.803449074076</v>
      </c>
      <c r="T1985" s="14">
        <f t="shared" si="91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5">
        <f t="shared" si="92"/>
        <v>453</v>
      </c>
      <c r="Q1986" t="s">
        <v>8338</v>
      </c>
      <c r="R1986" t="s">
        <v>8350</v>
      </c>
      <c r="S1986" s="16">
        <f t="shared" si="90"/>
        <v>41913.581956018512</v>
      </c>
      <c r="T1986" s="14">
        <f t="shared" si="91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5">
        <f t="shared" si="92"/>
        <v>12</v>
      </c>
      <c r="Q1987" t="s">
        <v>8338</v>
      </c>
      <c r="R1987" t="s">
        <v>8350</v>
      </c>
      <c r="S1987" s="16">
        <f t="shared" ref="S1987:S2050" si="93">(J1987/86400)+25569+(-5/24)</f>
        <v>42555.490405092591</v>
      </c>
      <c r="T1987" s="14">
        <f t="shared" ref="T1987:T2050" si="94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5">
        <f t="shared" ref="P1988:P2051" si="95">QUOTIENT(E1988,L1988)</f>
        <v>1</v>
      </c>
      <c r="Q1988" t="s">
        <v>8338</v>
      </c>
      <c r="R1988" t="s">
        <v>8350</v>
      </c>
      <c r="S1988" s="16">
        <f t="shared" si="93"/>
        <v>42413.225497685184</v>
      </c>
      <c r="T1988" s="14">
        <f t="shared" si="94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5">
        <f t="shared" si="95"/>
        <v>83</v>
      </c>
      <c r="Q1989" t="s">
        <v>8338</v>
      </c>
      <c r="R1989" t="s">
        <v>8350</v>
      </c>
      <c r="S1989" s="16">
        <f t="shared" si="93"/>
        <v>42034.431435185186</v>
      </c>
      <c r="T1989" s="14">
        <f t="shared" si="94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5">
        <f t="shared" si="95"/>
        <v>25</v>
      </c>
      <c r="Q1990" t="s">
        <v>8338</v>
      </c>
      <c r="R1990" t="s">
        <v>8350</v>
      </c>
      <c r="S1990" s="16">
        <f t="shared" si="93"/>
        <v>42206.554884259262</v>
      </c>
      <c r="T1990" s="14">
        <f t="shared" si="94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5">
        <f t="shared" si="95"/>
        <v>50</v>
      </c>
      <c r="Q1991" t="s">
        <v>8338</v>
      </c>
      <c r="R1991" t="s">
        <v>8350</v>
      </c>
      <c r="S1991" s="16">
        <f t="shared" si="93"/>
        <v>42685.472314814811</v>
      </c>
      <c r="T1991" s="14">
        <f t="shared" si="94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5">
        <f t="shared" si="95"/>
        <v>101</v>
      </c>
      <c r="Q1992" t="s">
        <v>8338</v>
      </c>
      <c r="R1992" t="s">
        <v>8350</v>
      </c>
      <c r="S1992" s="16">
        <f t="shared" si="93"/>
        <v>42397.987638888888</v>
      </c>
      <c r="T1992" s="14">
        <f t="shared" si="94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5">
        <f t="shared" si="95"/>
        <v>46</v>
      </c>
      <c r="Q1993" t="s">
        <v>8338</v>
      </c>
      <c r="R1993" t="s">
        <v>8350</v>
      </c>
      <c r="S1993" s="16">
        <f t="shared" si="93"/>
        <v>42167.685023148144</v>
      </c>
      <c r="T1993" s="14">
        <f t="shared" si="94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5">
        <f t="shared" si="95"/>
        <v>1</v>
      </c>
      <c r="Q1994" t="s">
        <v>8338</v>
      </c>
      <c r="R1994" t="s">
        <v>8350</v>
      </c>
      <c r="S1994" s="16">
        <f t="shared" si="93"/>
        <v>42022.935081018521</v>
      </c>
      <c r="T1994" s="14">
        <f t="shared" si="94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5" t="e">
        <f t="shared" si="95"/>
        <v>#DIV/0!</v>
      </c>
      <c r="Q1995" t="s">
        <v>8338</v>
      </c>
      <c r="R1995" t="s">
        <v>8350</v>
      </c>
      <c r="S1995" s="16">
        <f t="shared" si="93"/>
        <v>42329.380057870367</v>
      </c>
      <c r="T1995" s="14">
        <f t="shared" si="94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5" t="e">
        <f t="shared" si="95"/>
        <v>#DIV/0!</v>
      </c>
      <c r="Q1996" t="s">
        <v>8338</v>
      </c>
      <c r="R1996" t="s">
        <v>8350</v>
      </c>
      <c r="S1996" s="16">
        <f t="shared" si="93"/>
        <v>42650.797939814809</v>
      </c>
      <c r="T1996" s="14">
        <f t="shared" si="94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5">
        <f t="shared" si="95"/>
        <v>26</v>
      </c>
      <c r="Q1997" t="s">
        <v>8338</v>
      </c>
      <c r="R1997" t="s">
        <v>8350</v>
      </c>
      <c r="S1997" s="16">
        <f t="shared" si="93"/>
        <v>42181.693703703706</v>
      </c>
      <c r="T1997" s="14">
        <f t="shared" si="94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5" t="e">
        <f t="shared" si="95"/>
        <v>#DIV/0!</v>
      </c>
      <c r="Q1998" t="s">
        <v>8338</v>
      </c>
      <c r="R1998" t="s">
        <v>8350</v>
      </c>
      <c r="S1998" s="16">
        <f t="shared" si="93"/>
        <v>41800.611238425925</v>
      </c>
      <c r="T1998" s="14">
        <f t="shared" si="94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5" t="e">
        <f t="shared" si="95"/>
        <v>#DIV/0!</v>
      </c>
      <c r="Q1999" t="s">
        <v>8338</v>
      </c>
      <c r="R1999" t="s">
        <v>8350</v>
      </c>
      <c r="S1999" s="16">
        <f t="shared" si="93"/>
        <v>41847.722361111111</v>
      </c>
      <c r="T1999" s="14">
        <f t="shared" si="94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5">
        <f t="shared" si="95"/>
        <v>218</v>
      </c>
      <c r="Q2000" t="s">
        <v>8338</v>
      </c>
      <c r="R2000" t="s">
        <v>8350</v>
      </c>
      <c r="S2000" s="16">
        <f t="shared" si="93"/>
        <v>41806.910162037035</v>
      </c>
      <c r="T2000" s="14">
        <f t="shared" si="94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5">
        <f t="shared" si="95"/>
        <v>33</v>
      </c>
      <c r="Q2001" t="s">
        <v>8338</v>
      </c>
      <c r="R2001" t="s">
        <v>8350</v>
      </c>
      <c r="S2001" s="16">
        <f t="shared" si="93"/>
        <v>41926.274398148147</v>
      </c>
      <c r="T2001" s="14">
        <f t="shared" si="94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5">
        <f t="shared" si="95"/>
        <v>25</v>
      </c>
      <c r="Q2002" t="s">
        <v>8338</v>
      </c>
      <c r="R2002" t="s">
        <v>8350</v>
      </c>
      <c r="S2002" s="16">
        <f t="shared" si="93"/>
        <v>42345.743206018517</v>
      </c>
      <c r="T2002" s="14">
        <f t="shared" si="94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5">
        <f t="shared" si="95"/>
        <v>128</v>
      </c>
      <c r="Q2003" t="s">
        <v>8319</v>
      </c>
      <c r="R2003" t="s">
        <v>8349</v>
      </c>
      <c r="S2003" s="16">
        <f t="shared" si="93"/>
        <v>42136.001342592594</v>
      </c>
      <c r="T2003" s="14">
        <f t="shared" si="94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5">
        <f t="shared" si="95"/>
        <v>78</v>
      </c>
      <c r="Q2004" t="s">
        <v>8319</v>
      </c>
      <c r="R2004" t="s">
        <v>8349</v>
      </c>
      <c r="S2004" s="16">
        <f t="shared" si="93"/>
        <v>42728.503969907404</v>
      </c>
      <c r="T2004" s="14">
        <f t="shared" si="94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5">
        <f t="shared" si="95"/>
        <v>91</v>
      </c>
      <c r="Q2005" t="s">
        <v>8319</v>
      </c>
      <c r="R2005" t="s">
        <v>8349</v>
      </c>
      <c r="S2005" s="16">
        <f t="shared" si="93"/>
        <v>40346.917268518519</v>
      </c>
      <c r="T2005" s="14">
        <f t="shared" si="94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5">
        <f t="shared" si="95"/>
        <v>331</v>
      </c>
      <c r="Q2006" t="s">
        <v>8319</v>
      </c>
      <c r="R2006" t="s">
        <v>8349</v>
      </c>
      <c r="S2006" s="16">
        <f t="shared" si="93"/>
        <v>41800.396562499998</v>
      </c>
      <c r="T2006" s="14">
        <f t="shared" si="94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5">
        <f t="shared" si="95"/>
        <v>194</v>
      </c>
      <c r="Q2007" t="s">
        <v>8319</v>
      </c>
      <c r="R2007" t="s">
        <v>8349</v>
      </c>
      <c r="S2007" s="16">
        <f t="shared" si="93"/>
        <v>41535.604374999995</v>
      </c>
      <c r="T2007" s="14">
        <f t="shared" si="94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5">
        <f t="shared" si="95"/>
        <v>408</v>
      </c>
      <c r="Q2008" t="s">
        <v>8319</v>
      </c>
      <c r="R2008" t="s">
        <v>8349</v>
      </c>
      <c r="S2008" s="16">
        <f t="shared" si="93"/>
        <v>41941.292187499996</v>
      </c>
      <c r="T2008" s="14">
        <f t="shared" si="94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5">
        <f t="shared" si="95"/>
        <v>84</v>
      </c>
      <c r="Q2009" t="s">
        <v>8319</v>
      </c>
      <c r="R2009" t="s">
        <v>8349</v>
      </c>
      <c r="S2009" s="16">
        <f t="shared" si="93"/>
        <v>40347.629467592589</v>
      </c>
      <c r="T2009" s="14">
        <f t="shared" si="94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5">
        <f t="shared" si="95"/>
        <v>44</v>
      </c>
      <c r="Q2010" t="s">
        <v>8319</v>
      </c>
      <c r="R2010" t="s">
        <v>8349</v>
      </c>
      <c r="S2010" s="16">
        <f t="shared" si="93"/>
        <v>40761.396087962959</v>
      </c>
      <c r="T2010" s="14">
        <f t="shared" si="94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5">
        <f t="shared" si="95"/>
        <v>383</v>
      </c>
      <c r="Q2011" t="s">
        <v>8319</v>
      </c>
      <c r="R2011" t="s">
        <v>8349</v>
      </c>
      <c r="S2011" s="16">
        <f t="shared" si="93"/>
        <v>42661.115081018514</v>
      </c>
      <c r="T2011" s="14">
        <f t="shared" si="94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5">
        <f t="shared" si="95"/>
        <v>55</v>
      </c>
      <c r="Q2012" t="s">
        <v>8319</v>
      </c>
      <c r="R2012" t="s">
        <v>8349</v>
      </c>
      <c r="S2012" s="16">
        <f t="shared" si="93"/>
        <v>42570.788090277776</v>
      </c>
      <c r="T2012" s="14">
        <f t="shared" si="94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5">
        <f t="shared" si="95"/>
        <v>422</v>
      </c>
      <c r="Q2013" t="s">
        <v>8319</v>
      </c>
      <c r="R2013" t="s">
        <v>8349</v>
      </c>
      <c r="S2013" s="16">
        <f t="shared" si="93"/>
        <v>42347.150150462963</v>
      </c>
      <c r="T2013" s="14">
        <f t="shared" si="94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5">
        <f t="shared" si="95"/>
        <v>64</v>
      </c>
      <c r="Q2014" t="s">
        <v>8319</v>
      </c>
      <c r="R2014" t="s">
        <v>8349</v>
      </c>
      <c r="S2014" s="16">
        <f t="shared" si="93"/>
        <v>42010.613900462959</v>
      </c>
      <c r="T2014" s="14">
        <f t="shared" si="94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5">
        <f t="shared" si="95"/>
        <v>173</v>
      </c>
      <c r="Q2015" t="s">
        <v>8319</v>
      </c>
      <c r="R2015" t="s">
        <v>8349</v>
      </c>
      <c r="S2015" s="16">
        <f t="shared" si="93"/>
        <v>42499.752476851849</v>
      </c>
      <c r="T2015" s="14">
        <f t="shared" si="94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5">
        <f t="shared" si="95"/>
        <v>88</v>
      </c>
      <c r="Q2016" t="s">
        <v>8319</v>
      </c>
      <c r="R2016" t="s">
        <v>8349</v>
      </c>
      <c r="S2016" s="16">
        <f t="shared" si="93"/>
        <v>41324.006238425922</v>
      </c>
      <c r="T2016" s="14">
        <f t="shared" si="94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5">
        <f t="shared" si="95"/>
        <v>50</v>
      </c>
      <c r="Q2017" t="s">
        <v>8319</v>
      </c>
      <c r="R2017" t="s">
        <v>8349</v>
      </c>
      <c r="S2017" s="16">
        <f t="shared" si="93"/>
        <v>40765.668553240735</v>
      </c>
      <c r="T2017" s="14">
        <f t="shared" si="94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5">
        <f t="shared" si="95"/>
        <v>192</v>
      </c>
      <c r="Q2018" t="s">
        <v>8319</v>
      </c>
      <c r="R2018" t="s">
        <v>8349</v>
      </c>
      <c r="S2018" s="16">
        <f t="shared" si="93"/>
        <v>41312.672442129631</v>
      </c>
      <c r="T2018" s="14">
        <f t="shared" si="94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5">
        <f t="shared" si="95"/>
        <v>73</v>
      </c>
      <c r="Q2019" t="s">
        <v>8319</v>
      </c>
      <c r="R2019" t="s">
        <v>8349</v>
      </c>
      <c r="S2019" s="16">
        <f t="shared" si="93"/>
        <v>40960.849016203698</v>
      </c>
      <c r="T2019" s="14">
        <f t="shared" si="94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5">
        <f t="shared" si="95"/>
        <v>147</v>
      </c>
      <c r="Q2020" t="s">
        <v>8319</v>
      </c>
      <c r="R2020" t="s">
        <v>8349</v>
      </c>
      <c r="S2020" s="16">
        <f t="shared" si="93"/>
        <v>42199.157511574071</v>
      </c>
      <c r="T2020" s="14">
        <f t="shared" si="94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5">
        <f t="shared" si="95"/>
        <v>108</v>
      </c>
      <c r="Q2021" t="s">
        <v>8319</v>
      </c>
      <c r="R2021" t="s">
        <v>8349</v>
      </c>
      <c r="S2021" s="16">
        <f t="shared" si="93"/>
        <v>42605.500243055554</v>
      </c>
      <c r="T2021" s="14">
        <f t="shared" si="94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5">
        <f t="shared" si="95"/>
        <v>23</v>
      </c>
      <c r="Q2022" t="s">
        <v>8319</v>
      </c>
      <c r="R2022" t="s">
        <v>8349</v>
      </c>
      <c r="S2022" s="16">
        <f t="shared" si="93"/>
        <v>41736.889166666668</v>
      </c>
      <c r="T2022" s="14">
        <f t="shared" si="94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5">
        <f t="shared" si="95"/>
        <v>147</v>
      </c>
      <c r="Q2023" t="s">
        <v>8319</v>
      </c>
      <c r="R2023" t="s">
        <v>8349</v>
      </c>
      <c r="S2023" s="16">
        <f t="shared" si="93"/>
        <v>41860.862233796295</v>
      </c>
      <c r="T2023" s="14">
        <f t="shared" si="94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5">
        <f t="shared" si="95"/>
        <v>385</v>
      </c>
      <c r="Q2024" t="s">
        <v>8319</v>
      </c>
      <c r="R2024" t="s">
        <v>8349</v>
      </c>
      <c r="S2024" s="16">
        <f t="shared" si="93"/>
        <v>42502.36078703704</v>
      </c>
      <c r="T2024" s="14">
        <f t="shared" si="94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5">
        <f t="shared" si="95"/>
        <v>457</v>
      </c>
      <c r="Q2025" t="s">
        <v>8319</v>
      </c>
      <c r="R2025" t="s">
        <v>8349</v>
      </c>
      <c r="S2025" s="16">
        <f t="shared" si="93"/>
        <v>42136.212418981479</v>
      </c>
      <c r="T2025" s="14">
        <f t="shared" si="94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5">
        <f t="shared" si="95"/>
        <v>222</v>
      </c>
      <c r="Q2026" t="s">
        <v>8319</v>
      </c>
      <c r="R2026" t="s">
        <v>8349</v>
      </c>
      <c r="S2026" s="16">
        <f t="shared" si="93"/>
        <v>41099.758611111109</v>
      </c>
      <c r="T2026" s="14">
        <f t="shared" si="94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5">
        <f t="shared" si="95"/>
        <v>220</v>
      </c>
      <c r="Q2027" t="s">
        <v>8319</v>
      </c>
      <c r="R2027" t="s">
        <v>8349</v>
      </c>
      <c r="S2027" s="16">
        <f t="shared" si="93"/>
        <v>42135.976226851846</v>
      </c>
      <c r="T2027" s="14">
        <f t="shared" si="94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5">
        <f t="shared" si="95"/>
        <v>73</v>
      </c>
      <c r="Q2028" t="s">
        <v>8319</v>
      </c>
      <c r="R2028" t="s">
        <v>8349</v>
      </c>
      <c r="S2028" s="16">
        <f t="shared" si="93"/>
        <v>41704.527604166666</v>
      </c>
      <c r="T2028" s="14">
        <f t="shared" si="94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5">
        <f t="shared" si="95"/>
        <v>223</v>
      </c>
      <c r="Q2029" t="s">
        <v>8319</v>
      </c>
      <c r="R2029" t="s">
        <v>8349</v>
      </c>
      <c r="S2029" s="16">
        <f t="shared" si="93"/>
        <v>42048.605543981474</v>
      </c>
      <c r="T2029" s="14">
        <f t="shared" si="94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5">
        <f t="shared" si="95"/>
        <v>47</v>
      </c>
      <c r="Q2030" t="s">
        <v>8319</v>
      </c>
      <c r="R2030" t="s">
        <v>8349</v>
      </c>
      <c r="S2030" s="16">
        <f t="shared" si="93"/>
        <v>40215.710717592592</v>
      </c>
      <c r="T2030" s="14">
        <f t="shared" si="94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5">
        <f t="shared" si="95"/>
        <v>96</v>
      </c>
      <c r="Q2031" t="s">
        <v>8319</v>
      </c>
      <c r="R2031" t="s">
        <v>8349</v>
      </c>
      <c r="S2031" s="16">
        <f t="shared" si="93"/>
        <v>41847.813437500001</v>
      </c>
      <c r="T2031" s="14">
        <f t="shared" si="94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5">
        <f t="shared" si="95"/>
        <v>118</v>
      </c>
      <c r="Q2032" t="s">
        <v>8319</v>
      </c>
      <c r="R2032" t="s">
        <v>8349</v>
      </c>
      <c r="S2032" s="16">
        <f t="shared" si="93"/>
        <v>41212.788148148145</v>
      </c>
      <c r="T2032" s="14">
        <f t="shared" si="94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5">
        <f t="shared" si="95"/>
        <v>118</v>
      </c>
      <c r="Q2033" t="s">
        <v>8319</v>
      </c>
      <c r="R2033" t="s">
        <v>8349</v>
      </c>
      <c r="S2033" s="16">
        <f t="shared" si="93"/>
        <v>41975.120983796289</v>
      </c>
      <c r="T2033" s="14">
        <f t="shared" si="94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5">
        <f t="shared" si="95"/>
        <v>143</v>
      </c>
      <c r="Q2034" t="s">
        <v>8319</v>
      </c>
      <c r="R2034" t="s">
        <v>8349</v>
      </c>
      <c r="S2034" s="16">
        <f t="shared" si="93"/>
        <v>42689.35733796296</v>
      </c>
      <c r="T2034" s="14">
        <f t="shared" si="94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5">
        <f t="shared" si="95"/>
        <v>282</v>
      </c>
      <c r="Q2035" t="s">
        <v>8319</v>
      </c>
      <c r="R2035" t="s">
        <v>8349</v>
      </c>
      <c r="S2035" s="16">
        <f t="shared" si="93"/>
        <v>41724.874050925922</v>
      </c>
      <c r="T2035" s="14">
        <f t="shared" si="94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5">
        <f t="shared" si="95"/>
        <v>593</v>
      </c>
      <c r="Q2036" t="s">
        <v>8319</v>
      </c>
      <c r="R2036" t="s">
        <v>8349</v>
      </c>
      <c r="S2036" s="16">
        <f t="shared" si="93"/>
        <v>42075.921678240738</v>
      </c>
      <c r="T2036" s="14">
        <f t="shared" si="94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5">
        <f t="shared" si="95"/>
        <v>262</v>
      </c>
      <c r="Q2037" t="s">
        <v>8319</v>
      </c>
      <c r="R2037" t="s">
        <v>8349</v>
      </c>
      <c r="S2037" s="16">
        <f t="shared" si="93"/>
        <v>42311.41674768518</v>
      </c>
      <c r="T2037" s="14">
        <f t="shared" si="94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5">
        <f t="shared" si="95"/>
        <v>46</v>
      </c>
      <c r="Q2038" t="s">
        <v>8319</v>
      </c>
      <c r="R2038" t="s">
        <v>8349</v>
      </c>
      <c r="S2038" s="16">
        <f t="shared" si="93"/>
        <v>41738.656469907401</v>
      </c>
      <c r="T2038" s="14">
        <f t="shared" si="94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5">
        <f t="shared" si="95"/>
        <v>70</v>
      </c>
      <c r="Q2039" t="s">
        <v>8319</v>
      </c>
      <c r="R2039" t="s">
        <v>8349</v>
      </c>
      <c r="S2039" s="16">
        <f t="shared" si="93"/>
        <v>41578.001770833333</v>
      </c>
      <c r="T2039" s="14">
        <f t="shared" si="94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5">
        <f t="shared" si="95"/>
        <v>164</v>
      </c>
      <c r="Q2040" t="s">
        <v>8319</v>
      </c>
      <c r="R2040" t="s">
        <v>8349</v>
      </c>
      <c r="S2040" s="16">
        <f t="shared" si="93"/>
        <v>41424.062743055554</v>
      </c>
      <c r="T2040" s="14">
        <f t="shared" si="94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5">
        <f t="shared" si="95"/>
        <v>449</v>
      </c>
      <c r="Q2041" t="s">
        <v>8319</v>
      </c>
      <c r="R2041" t="s">
        <v>8349</v>
      </c>
      <c r="S2041" s="16">
        <f t="shared" si="93"/>
        <v>42675.23061342592</v>
      </c>
      <c r="T2041" s="14">
        <f t="shared" si="94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5">
        <f t="shared" si="95"/>
        <v>27</v>
      </c>
      <c r="Q2042" t="s">
        <v>8319</v>
      </c>
      <c r="R2042" t="s">
        <v>8349</v>
      </c>
      <c r="S2042" s="16">
        <f t="shared" si="93"/>
        <v>41578.718784722216</v>
      </c>
      <c r="T2042" s="14">
        <f t="shared" si="94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5">
        <f t="shared" si="95"/>
        <v>143</v>
      </c>
      <c r="Q2043" t="s">
        <v>8319</v>
      </c>
      <c r="R2043" t="s">
        <v>8349</v>
      </c>
      <c r="S2043" s="16">
        <f t="shared" si="93"/>
        <v>42654.317442129628</v>
      </c>
      <c r="T2043" s="14">
        <f t="shared" si="94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5">
        <f t="shared" si="95"/>
        <v>88</v>
      </c>
      <c r="Q2044" t="s">
        <v>8319</v>
      </c>
      <c r="R2044" t="s">
        <v>8349</v>
      </c>
      <c r="S2044" s="16">
        <f t="shared" si="93"/>
        <v>42331.499699074069</v>
      </c>
      <c r="T2044" s="14">
        <f t="shared" si="94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5">
        <f t="shared" si="95"/>
        <v>36</v>
      </c>
      <c r="Q2045" t="s">
        <v>8319</v>
      </c>
      <c r="R2045" t="s">
        <v>8349</v>
      </c>
      <c r="S2045" s="16">
        <f t="shared" si="93"/>
        <v>42660.968483796292</v>
      </c>
      <c r="T2045" s="14">
        <f t="shared" si="94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5">
        <f t="shared" si="95"/>
        <v>90</v>
      </c>
      <c r="Q2046" t="s">
        <v>8319</v>
      </c>
      <c r="R2046" t="s">
        <v>8349</v>
      </c>
      <c r="S2046" s="16">
        <f t="shared" si="93"/>
        <v>42138.475856481477</v>
      </c>
      <c r="T2046" s="14">
        <f t="shared" si="94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5">
        <f t="shared" si="95"/>
        <v>152</v>
      </c>
      <c r="Q2047" t="s">
        <v>8319</v>
      </c>
      <c r="R2047" t="s">
        <v>8349</v>
      </c>
      <c r="S2047" s="16">
        <f t="shared" si="93"/>
        <v>41068.880173611113</v>
      </c>
      <c r="T2047" s="14">
        <f t="shared" si="94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5">
        <f t="shared" si="95"/>
        <v>55</v>
      </c>
      <c r="Q2048" t="s">
        <v>8319</v>
      </c>
      <c r="R2048" t="s">
        <v>8349</v>
      </c>
      <c r="S2048" s="16">
        <f t="shared" si="93"/>
        <v>41386.963472222218</v>
      </c>
      <c r="T2048" s="14">
        <f t="shared" si="94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5">
        <f t="shared" si="95"/>
        <v>227</v>
      </c>
      <c r="Q2049" t="s">
        <v>8319</v>
      </c>
      <c r="R2049" t="s">
        <v>8349</v>
      </c>
      <c r="S2049" s="16">
        <f t="shared" si="93"/>
        <v>42081.695254629631</v>
      </c>
      <c r="T2049" s="14">
        <f t="shared" si="94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5">
        <f t="shared" si="95"/>
        <v>91</v>
      </c>
      <c r="Q2050" t="s">
        <v>8319</v>
      </c>
      <c r="R2050" t="s">
        <v>8349</v>
      </c>
      <c r="S2050" s="16">
        <f t="shared" si="93"/>
        <v>41387.443182870367</v>
      </c>
      <c r="T2050" s="14">
        <f t="shared" si="94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5">
        <f t="shared" si="95"/>
        <v>80</v>
      </c>
      <c r="Q2051" t="s">
        <v>8319</v>
      </c>
      <c r="R2051" t="s">
        <v>8349</v>
      </c>
      <c r="S2051" s="16">
        <f t="shared" ref="S2051:S2114" si="96">(J2051/86400)+25569+(-5/24)</f>
        <v>41575.319016203699</v>
      </c>
      <c r="T2051" s="14">
        <f t="shared" ref="T2051:T2114" si="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5">
        <f t="shared" ref="P2052:P2115" si="98">QUOTIENT(E2052,L2052)</f>
        <v>278</v>
      </c>
      <c r="Q2052" t="s">
        <v>8319</v>
      </c>
      <c r="R2052" t="s">
        <v>8349</v>
      </c>
      <c r="S2052" s="16">
        <f t="shared" si="96"/>
        <v>42114.863171296289</v>
      </c>
      <c r="T2052" s="14">
        <f t="shared" si="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5">
        <f t="shared" si="98"/>
        <v>43</v>
      </c>
      <c r="Q2053" t="s">
        <v>8319</v>
      </c>
      <c r="R2053" t="s">
        <v>8349</v>
      </c>
      <c r="S2053" s="16">
        <f t="shared" si="96"/>
        <v>41603.814085648148</v>
      </c>
      <c r="T2053" s="14">
        <f t="shared" si="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5">
        <f t="shared" si="98"/>
        <v>326</v>
      </c>
      <c r="Q2054" t="s">
        <v>8319</v>
      </c>
      <c r="R2054" t="s">
        <v>8349</v>
      </c>
      <c r="S2054" s="16">
        <f t="shared" si="96"/>
        <v>42374.875613425924</v>
      </c>
      <c r="T2054" s="14">
        <f t="shared" si="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5">
        <f t="shared" si="98"/>
        <v>41</v>
      </c>
      <c r="Q2055" t="s">
        <v>8319</v>
      </c>
      <c r="R2055" t="s">
        <v>8349</v>
      </c>
      <c r="S2055" s="16">
        <f t="shared" si="96"/>
        <v>42303.409155092588</v>
      </c>
      <c r="T2055" s="14">
        <f t="shared" si="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5">
        <f t="shared" si="98"/>
        <v>64</v>
      </c>
      <c r="Q2056" t="s">
        <v>8319</v>
      </c>
      <c r="R2056" t="s">
        <v>8349</v>
      </c>
      <c r="S2056" s="16">
        <f t="shared" si="96"/>
        <v>41731.312615740739</v>
      </c>
      <c r="T2056" s="14">
        <f t="shared" si="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5">
        <f t="shared" si="98"/>
        <v>99</v>
      </c>
      <c r="Q2057" t="s">
        <v>8319</v>
      </c>
      <c r="R2057" t="s">
        <v>8349</v>
      </c>
      <c r="S2057" s="16">
        <f t="shared" si="96"/>
        <v>41946.465775462959</v>
      </c>
      <c r="T2057" s="14">
        <f t="shared" si="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5">
        <f t="shared" si="98"/>
        <v>138</v>
      </c>
      <c r="Q2058" t="s">
        <v>8319</v>
      </c>
      <c r="R2058" t="s">
        <v>8349</v>
      </c>
      <c r="S2058" s="16">
        <f t="shared" si="96"/>
        <v>41351.552569444444</v>
      </c>
      <c r="T2058" s="14">
        <f t="shared" si="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5">
        <f t="shared" si="98"/>
        <v>45</v>
      </c>
      <c r="Q2059" t="s">
        <v>8319</v>
      </c>
      <c r="R2059" t="s">
        <v>8349</v>
      </c>
      <c r="S2059" s="16">
        <f t="shared" si="96"/>
        <v>42396.286249999997</v>
      </c>
      <c r="T2059" s="14">
        <f t="shared" si="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5">
        <f t="shared" si="98"/>
        <v>10</v>
      </c>
      <c r="Q2060" t="s">
        <v>8319</v>
      </c>
      <c r="R2060" t="s">
        <v>8349</v>
      </c>
      <c r="S2060" s="16">
        <f t="shared" si="96"/>
        <v>42026.16238425926</v>
      </c>
      <c r="T2060" s="14">
        <f t="shared" si="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5">
        <f t="shared" si="98"/>
        <v>114</v>
      </c>
      <c r="Q2061" t="s">
        <v>8319</v>
      </c>
      <c r="R2061" t="s">
        <v>8349</v>
      </c>
      <c r="S2061" s="16">
        <f t="shared" si="96"/>
        <v>42361.394143518519</v>
      </c>
      <c r="T2061" s="14">
        <f t="shared" si="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5">
        <f t="shared" si="98"/>
        <v>35</v>
      </c>
      <c r="Q2062" t="s">
        <v>8319</v>
      </c>
      <c r="R2062" t="s">
        <v>8349</v>
      </c>
      <c r="S2062" s="16">
        <f t="shared" si="96"/>
        <v>41783.434606481482</v>
      </c>
      <c r="T2062" s="14">
        <f t="shared" si="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5">
        <f t="shared" si="98"/>
        <v>154</v>
      </c>
      <c r="Q2063" t="s">
        <v>8319</v>
      </c>
      <c r="R2063" t="s">
        <v>8349</v>
      </c>
      <c r="S2063" s="16">
        <f t="shared" si="96"/>
        <v>42705.556180555555</v>
      </c>
      <c r="T2063" s="14">
        <f t="shared" si="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5">
        <f t="shared" si="98"/>
        <v>566</v>
      </c>
      <c r="Q2064" t="s">
        <v>8319</v>
      </c>
      <c r="R2064" t="s">
        <v>8349</v>
      </c>
      <c r="S2064" s="16">
        <f t="shared" si="96"/>
        <v>42423.174745370365</v>
      </c>
      <c r="T2064" s="14">
        <f t="shared" si="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5">
        <f t="shared" si="98"/>
        <v>120</v>
      </c>
      <c r="Q2065" t="s">
        <v>8319</v>
      </c>
      <c r="R2065" t="s">
        <v>8349</v>
      </c>
      <c r="S2065" s="16">
        <f t="shared" si="96"/>
        <v>42472.524317129624</v>
      </c>
      <c r="T2065" s="14">
        <f t="shared" si="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5">
        <f t="shared" si="98"/>
        <v>86</v>
      </c>
      <c r="Q2066" t="s">
        <v>8319</v>
      </c>
      <c r="R2066" t="s">
        <v>8349</v>
      </c>
      <c r="S2066" s="16">
        <f t="shared" si="96"/>
        <v>41389.1565162037</v>
      </c>
      <c r="T2066" s="14">
        <f t="shared" si="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5">
        <f t="shared" si="98"/>
        <v>51</v>
      </c>
      <c r="Q2067" t="s">
        <v>8319</v>
      </c>
      <c r="R2067" t="s">
        <v>8349</v>
      </c>
      <c r="S2067" s="16">
        <f t="shared" si="96"/>
        <v>41603.125335648147</v>
      </c>
      <c r="T2067" s="14">
        <f t="shared" si="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5">
        <f t="shared" si="98"/>
        <v>67</v>
      </c>
      <c r="Q2068" t="s">
        <v>8319</v>
      </c>
      <c r="R2068" t="s">
        <v>8349</v>
      </c>
      <c r="S2068" s="16">
        <f t="shared" si="96"/>
        <v>41844.563460648147</v>
      </c>
      <c r="T2068" s="14">
        <f t="shared" si="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5">
        <f t="shared" si="98"/>
        <v>62</v>
      </c>
      <c r="Q2069" t="s">
        <v>8319</v>
      </c>
      <c r="R2069" t="s">
        <v>8349</v>
      </c>
      <c r="S2069" s="16">
        <f t="shared" si="96"/>
        <v>42115.645555555551</v>
      </c>
      <c r="T2069" s="14">
        <f t="shared" si="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5">
        <f t="shared" si="98"/>
        <v>346</v>
      </c>
      <c r="Q2070" t="s">
        <v>8319</v>
      </c>
      <c r="R2070" t="s">
        <v>8349</v>
      </c>
      <c r="S2070" s="16">
        <f t="shared" si="96"/>
        <v>42633.633275462962</v>
      </c>
      <c r="T2070" s="14">
        <f t="shared" si="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5">
        <f t="shared" si="98"/>
        <v>244</v>
      </c>
      <c r="Q2071" t="s">
        <v>8319</v>
      </c>
      <c r="R2071" t="s">
        <v>8349</v>
      </c>
      <c r="S2071" s="16">
        <f t="shared" si="96"/>
        <v>42340.763784722221</v>
      </c>
      <c r="T2071" s="14">
        <f t="shared" si="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5">
        <f t="shared" si="98"/>
        <v>259</v>
      </c>
      <c r="Q2072" t="s">
        <v>8319</v>
      </c>
      <c r="R2072" t="s">
        <v>8349</v>
      </c>
      <c r="S2072" s="16">
        <f t="shared" si="96"/>
        <v>42519.448182870365</v>
      </c>
      <c r="T2072" s="14">
        <f t="shared" si="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5">
        <f t="shared" si="98"/>
        <v>201</v>
      </c>
      <c r="Q2073" t="s">
        <v>8319</v>
      </c>
      <c r="R2073" t="s">
        <v>8349</v>
      </c>
      <c r="S2073" s="16">
        <f t="shared" si="96"/>
        <v>42600.070416666662</v>
      </c>
      <c r="T2073" s="14">
        <f t="shared" si="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5">
        <f t="shared" si="98"/>
        <v>226</v>
      </c>
      <c r="Q2074" t="s">
        <v>8319</v>
      </c>
      <c r="R2074" t="s">
        <v>8349</v>
      </c>
      <c r="S2074" s="16">
        <f t="shared" si="96"/>
        <v>42467.373055555552</v>
      </c>
      <c r="T2074" s="14">
        <f t="shared" si="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5">
        <f t="shared" si="98"/>
        <v>324</v>
      </c>
      <c r="Q2075" t="s">
        <v>8319</v>
      </c>
      <c r="R2075" t="s">
        <v>8349</v>
      </c>
      <c r="S2075" s="16">
        <f t="shared" si="96"/>
        <v>42087.459699074076</v>
      </c>
      <c r="T2075" s="14">
        <f t="shared" si="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5">
        <f t="shared" si="98"/>
        <v>205</v>
      </c>
      <c r="Q2076" t="s">
        <v>8319</v>
      </c>
      <c r="R2076" t="s">
        <v>8349</v>
      </c>
      <c r="S2076" s="16">
        <f t="shared" si="96"/>
        <v>42466.617847222216</v>
      </c>
      <c r="T2076" s="14">
        <f t="shared" si="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5">
        <f t="shared" si="98"/>
        <v>20</v>
      </c>
      <c r="Q2077" t="s">
        <v>8319</v>
      </c>
      <c r="R2077" t="s">
        <v>8349</v>
      </c>
      <c r="S2077" s="16">
        <f t="shared" si="96"/>
        <v>41450.473240740735</v>
      </c>
      <c r="T2077" s="14">
        <f t="shared" si="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5">
        <f t="shared" si="98"/>
        <v>116</v>
      </c>
      <c r="Q2078" t="s">
        <v>8319</v>
      </c>
      <c r="R2078" t="s">
        <v>8349</v>
      </c>
      <c r="S2078" s="16">
        <f t="shared" si="96"/>
        <v>41803.672326388885</v>
      </c>
      <c r="T2078" s="14">
        <f t="shared" si="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5">
        <f t="shared" si="98"/>
        <v>307</v>
      </c>
      <c r="Q2079" t="s">
        <v>8319</v>
      </c>
      <c r="R2079" t="s">
        <v>8349</v>
      </c>
      <c r="S2079" s="16">
        <f t="shared" si="96"/>
        <v>42102.83421296296</v>
      </c>
      <c r="T2079" s="14">
        <f t="shared" si="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5">
        <f t="shared" si="98"/>
        <v>546</v>
      </c>
      <c r="Q2080" t="s">
        <v>8319</v>
      </c>
      <c r="R2080" t="s">
        <v>8349</v>
      </c>
      <c r="S2080" s="16">
        <f t="shared" si="96"/>
        <v>42692.563159722216</v>
      </c>
      <c r="T2080" s="14">
        <f t="shared" si="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5">
        <f t="shared" si="98"/>
        <v>47</v>
      </c>
      <c r="Q2081" t="s">
        <v>8319</v>
      </c>
      <c r="R2081" t="s">
        <v>8349</v>
      </c>
      <c r="S2081" s="16">
        <f t="shared" si="96"/>
        <v>42150.502233796295</v>
      </c>
      <c r="T2081" s="14">
        <f t="shared" si="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5">
        <f t="shared" si="98"/>
        <v>101</v>
      </c>
      <c r="Q2082" t="s">
        <v>8319</v>
      </c>
      <c r="R2082" t="s">
        <v>8349</v>
      </c>
      <c r="S2082" s="16">
        <f t="shared" si="96"/>
        <v>42289.748842592591</v>
      </c>
      <c r="T2082" s="14">
        <f t="shared" si="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5">
        <f t="shared" si="98"/>
        <v>72</v>
      </c>
      <c r="Q2083" t="s">
        <v>8325</v>
      </c>
      <c r="R2083" t="s">
        <v>8329</v>
      </c>
      <c r="S2083" s="16">
        <f t="shared" si="96"/>
        <v>41003.948553240734</v>
      </c>
      <c r="T2083" s="14">
        <f t="shared" si="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5">
        <f t="shared" si="98"/>
        <v>43</v>
      </c>
      <c r="Q2084" t="s">
        <v>8325</v>
      </c>
      <c r="R2084" t="s">
        <v>8329</v>
      </c>
      <c r="S2084" s="16">
        <f t="shared" si="96"/>
        <v>40810.911990740737</v>
      </c>
      <c r="T2084" s="14">
        <f t="shared" si="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5">
        <f t="shared" si="98"/>
        <v>34</v>
      </c>
      <c r="Q2085" t="s">
        <v>8325</v>
      </c>
      <c r="R2085" t="s">
        <v>8329</v>
      </c>
      <c r="S2085" s="16">
        <f t="shared" si="96"/>
        <v>41034.513831018514</v>
      </c>
      <c r="T2085" s="14">
        <f t="shared" si="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5">
        <f t="shared" si="98"/>
        <v>70</v>
      </c>
      <c r="Q2086" t="s">
        <v>8325</v>
      </c>
      <c r="R2086" t="s">
        <v>8329</v>
      </c>
      <c r="S2086" s="16">
        <f t="shared" si="96"/>
        <v>41731.624791666662</v>
      </c>
      <c r="T2086" s="14">
        <f t="shared" si="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5">
        <f t="shared" si="98"/>
        <v>89</v>
      </c>
      <c r="Q2087" t="s">
        <v>8325</v>
      </c>
      <c r="R2087" t="s">
        <v>8329</v>
      </c>
      <c r="S2087" s="16">
        <f t="shared" si="96"/>
        <v>41075.627164351848</v>
      </c>
      <c r="T2087" s="14">
        <f t="shared" si="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5">
        <f t="shared" si="98"/>
        <v>115</v>
      </c>
      <c r="Q2088" t="s">
        <v>8325</v>
      </c>
      <c r="R2088" t="s">
        <v>8329</v>
      </c>
      <c r="S2088" s="16">
        <f t="shared" si="96"/>
        <v>40860.462175925924</v>
      </c>
      <c r="T2088" s="14">
        <f t="shared" si="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5">
        <f t="shared" si="98"/>
        <v>62</v>
      </c>
      <c r="Q2089" t="s">
        <v>8325</v>
      </c>
      <c r="R2089" t="s">
        <v>8329</v>
      </c>
      <c r="S2089" s="16">
        <f t="shared" si="96"/>
        <v>40763.996041666665</v>
      </c>
      <c r="T2089" s="14">
        <f t="shared" si="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5">
        <f t="shared" si="98"/>
        <v>46</v>
      </c>
      <c r="Q2090" t="s">
        <v>8325</v>
      </c>
      <c r="R2090" t="s">
        <v>8329</v>
      </c>
      <c r="S2090" s="16">
        <f t="shared" si="96"/>
        <v>40395.506388888891</v>
      </c>
      <c r="T2090" s="14">
        <f t="shared" si="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5">
        <f t="shared" si="98"/>
        <v>48</v>
      </c>
      <c r="Q2091" t="s">
        <v>8325</v>
      </c>
      <c r="R2091" t="s">
        <v>8329</v>
      </c>
      <c r="S2091" s="16">
        <f t="shared" si="96"/>
        <v>41452.867986111109</v>
      </c>
      <c r="T2091" s="14">
        <f t="shared" si="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5">
        <f t="shared" si="98"/>
        <v>57</v>
      </c>
      <c r="Q2092" t="s">
        <v>8325</v>
      </c>
      <c r="R2092" t="s">
        <v>8329</v>
      </c>
      <c r="S2092" s="16">
        <f t="shared" si="96"/>
        <v>41299.173090277771</v>
      </c>
      <c r="T2092" s="14">
        <f t="shared" si="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5">
        <f t="shared" si="98"/>
        <v>88</v>
      </c>
      <c r="Q2093" t="s">
        <v>8325</v>
      </c>
      <c r="R2093" t="s">
        <v>8329</v>
      </c>
      <c r="S2093" s="16">
        <f t="shared" si="96"/>
        <v>40555.114328703705</v>
      </c>
      <c r="T2093" s="14">
        <f t="shared" si="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5">
        <f t="shared" si="98"/>
        <v>110</v>
      </c>
      <c r="Q2094" t="s">
        <v>8325</v>
      </c>
      <c r="R2094" t="s">
        <v>8329</v>
      </c>
      <c r="S2094" s="16">
        <f t="shared" si="96"/>
        <v>40763.499212962961</v>
      </c>
      <c r="T2094" s="14">
        <f t="shared" si="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5">
        <f t="shared" si="98"/>
        <v>66</v>
      </c>
      <c r="Q2095" t="s">
        <v>8325</v>
      </c>
      <c r="R2095" t="s">
        <v>8329</v>
      </c>
      <c r="S2095" s="16">
        <f t="shared" si="96"/>
        <v>41205.646203703705</v>
      </c>
      <c r="T2095" s="14">
        <f t="shared" si="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5">
        <f t="shared" si="98"/>
        <v>58</v>
      </c>
      <c r="Q2096" t="s">
        <v>8325</v>
      </c>
      <c r="R2096" t="s">
        <v>8329</v>
      </c>
      <c r="S2096" s="16">
        <f t="shared" si="96"/>
        <v>40938.811689814815</v>
      </c>
      <c r="T2096" s="14">
        <f t="shared" si="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5">
        <f t="shared" si="98"/>
        <v>113</v>
      </c>
      <c r="Q2097" t="s">
        <v>8325</v>
      </c>
      <c r="R2097" t="s">
        <v>8329</v>
      </c>
      <c r="S2097" s="16">
        <f t="shared" si="96"/>
        <v>40758.525150462963</v>
      </c>
      <c r="T2097" s="14">
        <f t="shared" si="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5">
        <f t="shared" si="98"/>
        <v>43</v>
      </c>
      <c r="Q2098" t="s">
        <v>8325</v>
      </c>
      <c r="R2098" t="s">
        <v>8329</v>
      </c>
      <c r="S2098" s="16">
        <f t="shared" si="96"/>
        <v>41192.550173611111</v>
      </c>
      <c r="T2098" s="14">
        <f t="shared" si="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5">
        <f t="shared" si="98"/>
        <v>78</v>
      </c>
      <c r="Q2099" t="s">
        <v>8325</v>
      </c>
      <c r="R2099" t="s">
        <v>8329</v>
      </c>
      <c r="S2099" s="16">
        <f t="shared" si="96"/>
        <v>40818.376562500001</v>
      </c>
      <c r="T2099" s="14">
        <f t="shared" si="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5">
        <f t="shared" si="98"/>
        <v>188</v>
      </c>
      <c r="Q2100" t="s">
        <v>8325</v>
      </c>
      <c r="R2100" t="s">
        <v>8329</v>
      </c>
      <c r="S2100" s="16">
        <f t="shared" si="96"/>
        <v>40945.905497685184</v>
      </c>
      <c r="T2100" s="14">
        <f t="shared" si="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5">
        <f t="shared" si="98"/>
        <v>63</v>
      </c>
      <c r="Q2101" t="s">
        <v>8325</v>
      </c>
      <c r="R2101" t="s">
        <v>8329</v>
      </c>
      <c r="S2101" s="16">
        <f t="shared" si="96"/>
        <v>42173.53800925926</v>
      </c>
      <c r="T2101" s="14">
        <f t="shared" si="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5">
        <f t="shared" si="98"/>
        <v>30</v>
      </c>
      <c r="Q2102" t="s">
        <v>8325</v>
      </c>
      <c r="R2102" t="s">
        <v>8329</v>
      </c>
      <c r="S2102" s="16">
        <f t="shared" si="96"/>
        <v>41074.62663194444</v>
      </c>
      <c r="T2102" s="14">
        <f t="shared" si="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5">
        <f t="shared" si="98"/>
        <v>51</v>
      </c>
      <c r="Q2103" t="s">
        <v>8325</v>
      </c>
      <c r="R2103" t="s">
        <v>8329</v>
      </c>
      <c r="S2103" s="16">
        <f t="shared" si="96"/>
        <v>40891.941134259258</v>
      </c>
      <c r="T2103" s="14">
        <f t="shared" si="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5">
        <f t="shared" si="98"/>
        <v>35</v>
      </c>
      <c r="Q2104" t="s">
        <v>8325</v>
      </c>
      <c r="R2104" t="s">
        <v>8329</v>
      </c>
      <c r="S2104" s="16">
        <f t="shared" si="96"/>
        <v>40638.660277777773</v>
      </c>
      <c r="T2104" s="14">
        <f t="shared" si="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5">
        <f t="shared" si="98"/>
        <v>98</v>
      </c>
      <c r="Q2105" t="s">
        <v>8325</v>
      </c>
      <c r="R2105" t="s">
        <v>8329</v>
      </c>
      <c r="S2105" s="16">
        <f t="shared" si="96"/>
        <v>41192.546608796292</v>
      </c>
      <c r="T2105" s="14">
        <f t="shared" si="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5">
        <f t="shared" si="98"/>
        <v>28</v>
      </c>
      <c r="Q2106" t="s">
        <v>8325</v>
      </c>
      <c r="R2106" t="s">
        <v>8329</v>
      </c>
      <c r="S2106" s="16">
        <f t="shared" si="96"/>
        <v>41393.86613425926</v>
      </c>
      <c r="T2106" s="14">
        <f t="shared" si="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5">
        <f t="shared" si="98"/>
        <v>51</v>
      </c>
      <c r="Q2107" t="s">
        <v>8325</v>
      </c>
      <c r="R2107" t="s">
        <v>8329</v>
      </c>
      <c r="S2107" s="16">
        <f t="shared" si="96"/>
        <v>41951.580474537033</v>
      </c>
      <c r="T2107" s="14">
        <f t="shared" si="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5">
        <f t="shared" si="98"/>
        <v>53</v>
      </c>
      <c r="Q2108" t="s">
        <v>8325</v>
      </c>
      <c r="R2108" t="s">
        <v>8329</v>
      </c>
      <c r="S2108" s="16">
        <f t="shared" si="96"/>
        <v>41270.006643518514</v>
      </c>
      <c r="T2108" s="14">
        <f t="shared" si="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5">
        <f t="shared" si="98"/>
        <v>37</v>
      </c>
      <c r="Q2109" t="s">
        <v>8325</v>
      </c>
      <c r="R2109" t="s">
        <v>8329</v>
      </c>
      <c r="S2109" s="16">
        <f t="shared" si="96"/>
        <v>41934.502233796295</v>
      </c>
      <c r="T2109" s="14">
        <f t="shared" si="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5">
        <f t="shared" si="98"/>
        <v>89</v>
      </c>
      <c r="Q2110" t="s">
        <v>8325</v>
      </c>
      <c r="R2110" t="s">
        <v>8329</v>
      </c>
      <c r="S2110" s="16">
        <f t="shared" si="96"/>
        <v>41134.967361111107</v>
      </c>
      <c r="T2110" s="14">
        <f t="shared" si="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5">
        <f t="shared" si="98"/>
        <v>106</v>
      </c>
      <c r="Q2111" t="s">
        <v>8325</v>
      </c>
      <c r="R2111" t="s">
        <v>8329</v>
      </c>
      <c r="S2111" s="16">
        <f t="shared" si="96"/>
        <v>42160.500196759262</v>
      </c>
      <c r="T2111" s="14">
        <f t="shared" si="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5">
        <f t="shared" si="98"/>
        <v>52</v>
      </c>
      <c r="Q2112" t="s">
        <v>8325</v>
      </c>
      <c r="R2112" t="s">
        <v>8329</v>
      </c>
      <c r="S2112" s="16">
        <f t="shared" si="96"/>
        <v>41759.462604166663</v>
      </c>
      <c r="T2112" s="14">
        <f t="shared" si="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5">
        <f t="shared" si="98"/>
        <v>54</v>
      </c>
      <c r="Q2113" t="s">
        <v>8325</v>
      </c>
      <c r="R2113" t="s">
        <v>8329</v>
      </c>
      <c r="S2113" s="16">
        <f t="shared" si="96"/>
        <v>40702.988715277774</v>
      </c>
      <c r="T2113" s="14">
        <f t="shared" si="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5">
        <f t="shared" si="98"/>
        <v>27</v>
      </c>
      <c r="Q2114" t="s">
        <v>8325</v>
      </c>
      <c r="R2114" t="s">
        <v>8329</v>
      </c>
      <c r="S2114" s="16">
        <f t="shared" si="96"/>
        <v>41365.719826388886</v>
      </c>
      <c r="T2114" s="14">
        <f t="shared" si="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5">
        <f t="shared" si="98"/>
        <v>68</v>
      </c>
      <c r="Q2115" t="s">
        <v>8325</v>
      </c>
      <c r="R2115" t="s">
        <v>8329</v>
      </c>
      <c r="S2115" s="16">
        <f t="shared" ref="S2115:S2178" si="99">(J2115/86400)+25569+(-5/24)</f>
        <v>41870.657129629624</v>
      </c>
      <c r="T2115" s="14">
        <f t="shared" ref="T2115:T2178" si="100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5">
        <f t="shared" ref="P2116:P2179" si="101">QUOTIENT(E2116,L2116)</f>
        <v>35</v>
      </c>
      <c r="Q2116" t="s">
        <v>8325</v>
      </c>
      <c r="R2116" t="s">
        <v>8329</v>
      </c>
      <c r="S2116" s="16">
        <f t="shared" si="99"/>
        <v>40458.607291666667</v>
      </c>
      <c r="T2116" s="14">
        <f t="shared" si="100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5">
        <f t="shared" si="101"/>
        <v>94</v>
      </c>
      <c r="Q2117" t="s">
        <v>8325</v>
      </c>
      <c r="R2117" t="s">
        <v>8329</v>
      </c>
      <c r="S2117" s="16">
        <f t="shared" si="99"/>
        <v>40563.872696759259</v>
      </c>
      <c r="T2117" s="14">
        <f t="shared" si="100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5">
        <f t="shared" si="101"/>
        <v>526</v>
      </c>
      <c r="Q2118" t="s">
        <v>8325</v>
      </c>
      <c r="R2118" t="s">
        <v>8329</v>
      </c>
      <c r="S2118" s="16">
        <f t="shared" si="99"/>
        <v>41136.569479166668</v>
      </c>
      <c r="T2118" s="14">
        <f t="shared" si="100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5">
        <f t="shared" si="101"/>
        <v>50</v>
      </c>
      <c r="Q2119" t="s">
        <v>8325</v>
      </c>
      <c r="R2119" t="s">
        <v>8329</v>
      </c>
      <c r="S2119" s="16">
        <f t="shared" si="99"/>
        <v>42289.851261574069</v>
      </c>
      <c r="T2119" s="14">
        <f t="shared" si="100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5">
        <f t="shared" si="101"/>
        <v>79</v>
      </c>
      <c r="Q2120" t="s">
        <v>8325</v>
      </c>
      <c r="R2120" t="s">
        <v>8329</v>
      </c>
      <c r="S2120" s="16">
        <f t="shared" si="99"/>
        <v>40718.631203703699</v>
      </c>
      <c r="T2120" s="14">
        <f t="shared" si="100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5">
        <f t="shared" si="101"/>
        <v>91</v>
      </c>
      <c r="Q2121" t="s">
        <v>8325</v>
      </c>
      <c r="R2121" t="s">
        <v>8329</v>
      </c>
      <c r="S2121" s="16">
        <f t="shared" si="99"/>
        <v>41106.921817129631</v>
      </c>
      <c r="T2121" s="14">
        <f t="shared" si="100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5">
        <f t="shared" si="101"/>
        <v>116</v>
      </c>
      <c r="Q2122" t="s">
        <v>8325</v>
      </c>
      <c r="R2122" t="s">
        <v>8329</v>
      </c>
      <c r="S2122" s="16">
        <f t="shared" si="99"/>
        <v>41591.756203703699</v>
      </c>
      <c r="T2122" s="14">
        <f t="shared" si="100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5">
        <f t="shared" si="101"/>
        <v>28</v>
      </c>
      <c r="Q2123" t="s">
        <v>8333</v>
      </c>
      <c r="R2123" t="s">
        <v>8334</v>
      </c>
      <c r="S2123" s="16">
        <f t="shared" si="99"/>
        <v>42716.534120370365</v>
      </c>
      <c r="T2123" s="14">
        <f t="shared" si="100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5">
        <f t="shared" si="101"/>
        <v>103</v>
      </c>
      <c r="Q2124" t="s">
        <v>8333</v>
      </c>
      <c r="R2124" t="s">
        <v>8334</v>
      </c>
      <c r="S2124" s="16">
        <f t="shared" si="99"/>
        <v>42712.092233796291</v>
      </c>
      <c r="T2124" s="14">
        <f t="shared" si="100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5">
        <f t="shared" si="101"/>
        <v>10</v>
      </c>
      <c r="Q2125" t="s">
        <v>8333</v>
      </c>
      <c r="R2125" t="s">
        <v>8334</v>
      </c>
      <c r="S2125" s="16">
        <f t="shared" si="99"/>
        <v>40198.216516203705</v>
      </c>
      <c r="T2125" s="14">
        <f t="shared" si="100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5">
        <f t="shared" si="101"/>
        <v>23</v>
      </c>
      <c r="Q2126" t="s">
        <v>8333</v>
      </c>
      <c r="R2126" t="s">
        <v>8334</v>
      </c>
      <c r="S2126" s="16">
        <f t="shared" si="99"/>
        <v>40463.819849537038</v>
      </c>
      <c r="T2126" s="14">
        <f t="shared" si="100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5">
        <f t="shared" si="101"/>
        <v>31</v>
      </c>
      <c r="Q2127" t="s">
        <v>8333</v>
      </c>
      <c r="R2127" t="s">
        <v>8334</v>
      </c>
      <c r="S2127" s="16">
        <f t="shared" si="99"/>
        <v>42190.815196759257</v>
      </c>
      <c r="T2127" s="14">
        <f t="shared" si="100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5">
        <f t="shared" si="101"/>
        <v>5</v>
      </c>
      <c r="Q2128" t="s">
        <v>8333</v>
      </c>
      <c r="R2128" t="s">
        <v>8334</v>
      </c>
      <c r="S2128" s="16">
        <f t="shared" si="99"/>
        <v>41951.76489583333</v>
      </c>
      <c r="T2128" s="14">
        <f t="shared" si="100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5">
        <f t="shared" si="101"/>
        <v>34</v>
      </c>
      <c r="Q2129" t="s">
        <v>8333</v>
      </c>
      <c r="R2129" t="s">
        <v>8334</v>
      </c>
      <c r="S2129" s="16">
        <f t="shared" si="99"/>
        <v>42045.297025462962</v>
      </c>
      <c r="T2129" s="14">
        <f t="shared" si="100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5">
        <f t="shared" si="101"/>
        <v>25</v>
      </c>
      <c r="Q2130" t="s">
        <v>8333</v>
      </c>
      <c r="R2130" t="s">
        <v>8334</v>
      </c>
      <c r="S2130" s="16">
        <f t="shared" si="99"/>
        <v>41843.564456018517</v>
      </c>
      <c r="T2130" s="14">
        <f t="shared" si="100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5">
        <f t="shared" si="101"/>
        <v>19</v>
      </c>
      <c r="Q2131" t="s">
        <v>8333</v>
      </c>
      <c r="R2131" t="s">
        <v>8334</v>
      </c>
      <c r="S2131" s="16">
        <f t="shared" si="99"/>
        <v>42408.815972222219</v>
      </c>
      <c r="T2131" s="14">
        <f t="shared" si="100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5">
        <f t="shared" si="101"/>
        <v>21</v>
      </c>
      <c r="Q2132" t="s">
        <v>8333</v>
      </c>
      <c r="R2132" t="s">
        <v>8334</v>
      </c>
      <c r="S2132" s="16">
        <f t="shared" si="99"/>
        <v>41831.87804398148</v>
      </c>
      <c r="T2132" s="14">
        <f t="shared" si="100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5">
        <f t="shared" si="101"/>
        <v>8</v>
      </c>
      <c r="Q2133" t="s">
        <v>8333</v>
      </c>
      <c r="R2133" t="s">
        <v>8334</v>
      </c>
      <c r="S2133" s="16">
        <f t="shared" si="99"/>
        <v>42166.998738425922</v>
      </c>
      <c r="T2133" s="14">
        <f t="shared" si="100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5">
        <f t="shared" si="101"/>
        <v>21</v>
      </c>
      <c r="Q2134" t="s">
        <v>8333</v>
      </c>
      <c r="R2134" t="s">
        <v>8334</v>
      </c>
      <c r="S2134" s="16">
        <f t="shared" si="99"/>
        <v>41643.27884259259</v>
      </c>
      <c r="T2134" s="14">
        <f t="shared" si="100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5">
        <f t="shared" si="101"/>
        <v>5</v>
      </c>
      <c r="Q2135" t="s">
        <v>8333</v>
      </c>
      <c r="R2135" t="s">
        <v>8334</v>
      </c>
      <c r="S2135" s="16">
        <f t="shared" si="99"/>
        <v>40618.888877314814</v>
      </c>
      <c r="T2135" s="14">
        <f t="shared" si="100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5">
        <f t="shared" si="101"/>
        <v>34</v>
      </c>
      <c r="Q2136" t="s">
        <v>8333</v>
      </c>
      <c r="R2136" t="s">
        <v>8334</v>
      </c>
      <c r="S2136" s="16">
        <f t="shared" si="99"/>
        <v>41361.678136574068</v>
      </c>
      <c r="T2136" s="14">
        <f t="shared" si="100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5">
        <f t="shared" si="101"/>
        <v>21</v>
      </c>
      <c r="Q2137" t="s">
        <v>8333</v>
      </c>
      <c r="R2137" t="s">
        <v>8334</v>
      </c>
      <c r="S2137" s="16">
        <f t="shared" si="99"/>
        <v>41156.755011574074</v>
      </c>
      <c r="T2137" s="14">
        <f t="shared" si="100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5">
        <f t="shared" si="101"/>
        <v>11</v>
      </c>
      <c r="Q2138" t="s">
        <v>8333</v>
      </c>
      <c r="R2138" t="s">
        <v>8334</v>
      </c>
      <c r="S2138" s="16">
        <f t="shared" si="99"/>
        <v>41536.300763888888</v>
      </c>
      <c r="T2138" s="14">
        <f t="shared" si="100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5">
        <f t="shared" si="101"/>
        <v>26</v>
      </c>
      <c r="Q2139" t="s">
        <v>8333</v>
      </c>
      <c r="R2139" t="s">
        <v>8334</v>
      </c>
      <c r="S2139" s="16">
        <f t="shared" si="99"/>
        <v>41948.562835648147</v>
      </c>
      <c r="T2139" s="14">
        <f t="shared" si="100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5">
        <f t="shared" si="101"/>
        <v>10</v>
      </c>
      <c r="Q2140" t="s">
        <v>8333</v>
      </c>
      <c r="R2140" t="s">
        <v>8334</v>
      </c>
      <c r="S2140" s="16">
        <f t="shared" si="99"/>
        <v>41556.804849537039</v>
      </c>
      <c r="T2140" s="14">
        <f t="shared" si="100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5">
        <f t="shared" si="101"/>
        <v>29</v>
      </c>
      <c r="Q2141" t="s">
        <v>8333</v>
      </c>
      <c r="R2141" t="s">
        <v>8334</v>
      </c>
      <c r="S2141" s="16">
        <f t="shared" si="99"/>
        <v>42647.541759259257</v>
      </c>
      <c r="T2141" s="14">
        <f t="shared" si="100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5">
        <f t="shared" si="101"/>
        <v>50</v>
      </c>
      <c r="Q2142" t="s">
        <v>8333</v>
      </c>
      <c r="R2142" t="s">
        <v>8334</v>
      </c>
      <c r="S2142" s="16">
        <f t="shared" si="99"/>
        <v>41255.625277777777</v>
      </c>
      <c r="T2142" s="14">
        <f t="shared" si="100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5" t="e">
        <f t="shared" si="101"/>
        <v>#DIV/0!</v>
      </c>
      <c r="Q2143" t="s">
        <v>8333</v>
      </c>
      <c r="R2143" t="s">
        <v>8334</v>
      </c>
      <c r="S2143" s="16">
        <f t="shared" si="99"/>
        <v>41927.027303240735</v>
      </c>
      <c r="T2143" s="14">
        <f t="shared" si="100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5">
        <f t="shared" si="101"/>
        <v>50</v>
      </c>
      <c r="Q2144" t="s">
        <v>8333</v>
      </c>
      <c r="R2144" t="s">
        <v>8334</v>
      </c>
      <c r="S2144" s="16">
        <f t="shared" si="99"/>
        <v>42340.493171296293</v>
      </c>
      <c r="T2144" s="14">
        <f t="shared" si="100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5">
        <f t="shared" si="101"/>
        <v>45</v>
      </c>
      <c r="Q2145" t="s">
        <v>8333</v>
      </c>
      <c r="R2145" t="s">
        <v>8334</v>
      </c>
      <c r="S2145" s="16">
        <f t="shared" si="99"/>
        <v>40332.678379629629</v>
      </c>
      <c r="T2145" s="14">
        <f t="shared" si="100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5">
        <f t="shared" si="101"/>
        <v>25</v>
      </c>
      <c r="Q2146" t="s">
        <v>8333</v>
      </c>
      <c r="R2146" t="s">
        <v>8334</v>
      </c>
      <c r="S2146" s="16">
        <f t="shared" si="99"/>
        <v>41499.338425925926</v>
      </c>
      <c r="T2146" s="14">
        <f t="shared" si="100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5">
        <f t="shared" si="101"/>
        <v>51</v>
      </c>
      <c r="Q2147" t="s">
        <v>8333</v>
      </c>
      <c r="R2147" t="s">
        <v>8334</v>
      </c>
      <c r="S2147" s="16">
        <f t="shared" si="99"/>
        <v>41575.029097222221</v>
      </c>
      <c r="T2147" s="14">
        <f t="shared" si="100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5">
        <f t="shared" si="101"/>
        <v>1</v>
      </c>
      <c r="Q2148" t="s">
        <v>8333</v>
      </c>
      <c r="R2148" t="s">
        <v>8334</v>
      </c>
      <c r="S2148" s="16">
        <f t="shared" si="99"/>
        <v>42397.471180555549</v>
      </c>
      <c r="T2148" s="14">
        <f t="shared" si="100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5">
        <f t="shared" si="101"/>
        <v>49</v>
      </c>
      <c r="Q2149" t="s">
        <v>8333</v>
      </c>
      <c r="R2149" t="s">
        <v>8334</v>
      </c>
      <c r="S2149" s="16">
        <f t="shared" si="99"/>
        <v>41927.087361111109</v>
      </c>
      <c r="T2149" s="14">
        <f t="shared" si="100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5">
        <f t="shared" si="101"/>
        <v>1</v>
      </c>
      <c r="Q2150" t="s">
        <v>8333</v>
      </c>
      <c r="R2150" t="s">
        <v>8334</v>
      </c>
      <c r="S2150" s="16">
        <f t="shared" si="99"/>
        <v>42066.525254629632</v>
      </c>
      <c r="T2150" s="14">
        <f t="shared" si="100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5" t="e">
        <f t="shared" si="101"/>
        <v>#DIV/0!</v>
      </c>
      <c r="Q2151" t="s">
        <v>8333</v>
      </c>
      <c r="R2151" t="s">
        <v>8334</v>
      </c>
      <c r="S2151" s="16">
        <f t="shared" si="99"/>
        <v>40354.816620370366</v>
      </c>
      <c r="T2151" s="14">
        <f t="shared" si="100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5">
        <f t="shared" si="101"/>
        <v>101</v>
      </c>
      <c r="Q2152" t="s">
        <v>8333</v>
      </c>
      <c r="R2152" t="s">
        <v>8334</v>
      </c>
      <c r="S2152" s="16">
        <f t="shared" si="99"/>
        <v>42534.076377314814</v>
      </c>
      <c r="T2152" s="14">
        <f t="shared" si="100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5">
        <f t="shared" si="101"/>
        <v>19</v>
      </c>
      <c r="Q2153" t="s">
        <v>8333</v>
      </c>
      <c r="R2153" t="s">
        <v>8334</v>
      </c>
      <c r="S2153" s="16">
        <f t="shared" si="99"/>
        <v>42520.639050925922</v>
      </c>
      <c r="T2153" s="14">
        <f t="shared" si="100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5">
        <f t="shared" si="101"/>
        <v>12</v>
      </c>
      <c r="Q2154" t="s">
        <v>8333</v>
      </c>
      <c r="R2154" t="s">
        <v>8334</v>
      </c>
      <c r="S2154" s="16">
        <f t="shared" si="99"/>
        <v>41683.62394675926</v>
      </c>
      <c r="T2154" s="14">
        <f t="shared" si="100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5">
        <f t="shared" si="101"/>
        <v>8</v>
      </c>
      <c r="Q2155" t="s">
        <v>8333</v>
      </c>
      <c r="R2155" t="s">
        <v>8334</v>
      </c>
      <c r="S2155" s="16">
        <f t="shared" si="99"/>
        <v>41974.702754629623</v>
      </c>
      <c r="T2155" s="14">
        <f t="shared" si="100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5">
        <f t="shared" si="101"/>
        <v>1</v>
      </c>
      <c r="Q2156" t="s">
        <v>8333</v>
      </c>
      <c r="R2156" t="s">
        <v>8334</v>
      </c>
      <c r="S2156" s="16">
        <f t="shared" si="99"/>
        <v>41647.42392361111</v>
      </c>
      <c r="T2156" s="14">
        <f t="shared" si="100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5">
        <f t="shared" si="101"/>
        <v>23</v>
      </c>
      <c r="Q2157" t="s">
        <v>8333</v>
      </c>
      <c r="R2157" t="s">
        <v>8334</v>
      </c>
      <c r="S2157" s="16">
        <f t="shared" si="99"/>
        <v>42430.539178240739</v>
      </c>
      <c r="T2157" s="14">
        <f t="shared" si="100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5">
        <f t="shared" si="101"/>
        <v>17</v>
      </c>
      <c r="Q2158" t="s">
        <v>8333</v>
      </c>
      <c r="R2158" t="s">
        <v>8334</v>
      </c>
      <c r="S2158" s="16">
        <f t="shared" si="99"/>
        <v>41488.645902777775</v>
      </c>
      <c r="T2158" s="14">
        <f t="shared" si="100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5">
        <f t="shared" si="101"/>
        <v>370</v>
      </c>
      <c r="Q2159" t="s">
        <v>8333</v>
      </c>
      <c r="R2159" t="s">
        <v>8334</v>
      </c>
      <c r="S2159" s="16">
        <f t="shared" si="99"/>
        <v>42694.772951388884</v>
      </c>
      <c r="T2159" s="14">
        <f t="shared" si="100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5">
        <f t="shared" si="101"/>
        <v>63</v>
      </c>
      <c r="Q2160" t="s">
        <v>8333</v>
      </c>
      <c r="R2160" t="s">
        <v>8334</v>
      </c>
      <c r="S2160" s="16">
        <f t="shared" si="99"/>
        <v>41264.645532407405</v>
      </c>
      <c r="T2160" s="14">
        <f t="shared" si="100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5">
        <f t="shared" si="101"/>
        <v>13</v>
      </c>
      <c r="Q2161" t="s">
        <v>8333</v>
      </c>
      <c r="R2161" t="s">
        <v>8334</v>
      </c>
      <c r="S2161" s="16">
        <f t="shared" si="99"/>
        <v>40710.522847222222</v>
      </c>
      <c r="T2161" s="14">
        <f t="shared" si="100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5">
        <f t="shared" si="101"/>
        <v>5</v>
      </c>
      <c r="Q2162" t="s">
        <v>8333</v>
      </c>
      <c r="R2162" t="s">
        <v>8334</v>
      </c>
      <c r="S2162" s="16">
        <f t="shared" si="99"/>
        <v>41018.503530092588</v>
      </c>
      <c r="T2162" s="14">
        <f t="shared" si="100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5">
        <f t="shared" si="101"/>
        <v>35</v>
      </c>
      <c r="Q2163" t="s">
        <v>8325</v>
      </c>
      <c r="R2163" t="s">
        <v>8326</v>
      </c>
      <c r="S2163" s="16">
        <f t="shared" si="99"/>
        <v>42240.644201388888</v>
      </c>
      <c r="T2163" s="14">
        <f t="shared" si="100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5">
        <f t="shared" si="101"/>
        <v>87</v>
      </c>
      <c r="Q2164" t="s">
        <v>8325</v>
      </c>
      <c r="R2164" t="s">
        <v>8326</v>
      </c>
      <c r="S2164" s="16">
        <f t="shared" si="99"/>
        <v>41813.557766203703</v>
      </c>
      <c r="T2164" s="14">
        <f t="shared" si="100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5">
        <f t="shared" si="101"/>
        <v>75</v>
      </c>
      <c r="Q2165" t="s">
        <v>8325</v>
      </c>
      <c r="R2165" t="s">
        <v>8326</v>
      </c>
      <c r="S2165" s="16">
        <f t="shared" si="99"/>
        <v>42111.691203703704</v>
      </c>
      <c r="T2165" s="14">
        <f t="shared" si="100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5">
        <f t="shared" si="101"/>
        <v>68</v>
      </c>
      <c r="Q2166" t="s">
        <v>8325</v>
      </c>
      <c r="R2166" t="s">
        <v>8326</v>
      </c>
      <c r="S2166" s="16">
        <f t="shared" si="99"/>
        <v>42515.509421296294</v>
      </c>
      <c r="T2166" s="14">
        <f t="shared" si="100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5">
        <f t="shared" si="101"/>
        <v>29</v>
      </c>
      <c r="Q2167" t="s">
        <v>8325</v>
      </c>
      <c r="R2167" t="s">
        <v>8326</v>
      </c>
      <c r="S2167" s="16">
        <f t="shared" si="99"/>
        <v>42438.458738425928</v>
      </c>
      <c r="T2167" s="14">
        <f t="shared" si="100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5">
        <f t="shared" si="101"/>
        <v>91</v>
      </c>
      <c r="Q2168" t="s">
        <v>8325</v>
      </c>
      <c r="R2168" t="s">
        <v>8326</v>
      </c>
      <c r="S2168" s="16">
        <f t="shared" si="99"/>
        <v>41933.629837962959</v>
      </c>
      <c r="T2168" s="14">
        <f t="shared" si="100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5">
        <f t="shared" si="101"/>
        <v>22</v>
      </c>
      <c r="Q2169" t="s">
        <v>8325</v>
      </c>
      <c r="R2169" t="s">
        <v>8326</v>
      </c>
      <c r="S2169" s="16">
        <f t="shared" si="99"/>
        <v>41152.858067129629</v>
      </c>
      <c r="T2169" s="14">
        <f t="shared" si="100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5">
        <f t="shared" si="101"/>
        <v>64</v>
      </c>
      <c r="Q2170" t="s">
        <v>8325</v>
      </c>
      <c r="R2170" t="s">
        <v>8326</v>
      </c>
      <c r="S2170" s="16">
        <f t="shared" si="99"/>
        <v>42745.391909722217</v>
      </c>
      <c r="T2170" s="14">
        <f t="shared" si="100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5">
        <f t="shared" si="101"/>
        <v>21</v>
      </c>
      <c r="Q2171" t="s">
        <v>8325</v>
      </c>
      <c r="R2171" t="s">
        <v>8326</v>
      </c>
      <c r="S2171" s="16">
        <f t="shared" si="99"/>
        <v>42793.492488425924</v>
      </c>
      <c r="T2171" s="14">
        <f t="shared" si="100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5">
        <f t="shared" si="101"/>
        <v>33</v>
      </c>
      <c r="Q2172" t="s">
        <v>8325</v>
      </c>
      <c r="R2172" t="s">
        <v>8326</v>
      </c>
      <c r="S2172" s="16">
        <f t="shared" si="99"/>
        <v>42198.541921296295</v>
      </c>
      <c r="T2172" s="14">
        <f t="shared" si="100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5">
        <f t="shared" si="101"/>
        <v>90</v>
      </c>
      <c r="Q2173" t="s">
        <v>8325</v>
      </c>
      <c r="R2173" t="s">
        <v>8326</v>
      </c>
      <c r="S2173" s="16">
        <f t="shared" si="99"/>
        <v>42141.748784722215</v>
      </c>
      <c r="T2173" s="14">
        <f t="shared" si="100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5">
        <f t="shared" si="101"/>
        <v>76</v>
      </c>
      <c r="Q2174" t="s">
        <v>8325</v>
      </c>
      <c r="R2174" t="s">
        <v>8326</v>
      </c>
      <c r="S2174" s="16">
        <f t="shared" si="99"/>
        <v>42082.371759259258</v>
      </c>
      <c r="T2174" s="14">
        <f t="shared" si="100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5">
        <f t="shared" si="101"/>
        <v>59</v>
      </c>
      <c r="Q2175" t="s">
        <v>8325</v>
      </c>
      <c r="R2175" t="s">
        <v>8326</v>
      </c>
      <c r="S2175" s="16">
        <f t="shared" si="99"/>
        <v>41495.484293981477</v>
      </c>
      <c r="T2175" s="14">
        <f t="shared" si="100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5">
        <f t="shared" si="101"/>
        <v>65</v>
      </c>
      <c r="Q2176" t="s">
        <v>8325</v>
      </c>
      <c r="R2176" t="s">
        <v>8326</v>
      </c>
      <c r="S2176" s="16">
        <f t="shared" si="99"/>
        <v>42465.334571759253</v>
      </c>
      <c r="T2176" s="14">
        <f t="shared" si="100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5">
        <f t="shared" si="101"/>
        <v>67</v>
      </c>
      <c r="Q2177" t="s">
        <v>8325</v>
      </c>
      <c r="R2177" t="s">
        <v>8326</v>
      </c>
      <c r="S2177" s="16">
        <f t="shared" si="99"/>
        <v>42564.800763888888</v>
      </c>
      <c r="T2177" s="14">
        <f t="shared" si="100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5">
        <f t="shared" si="101"/>
        <v>88</v>
      </c>
      <c r="Q2178" t="s">
        <v>8325</v>
      </c>
      <c r="R2178" t="s">
        <v>8326</v>
      </c>
      <c r="S2178" s="16">
        <f t="shared" si="99"/>
        <v>42096.424872685187</v>
      </c>
      <c r="T2178" s="14">
        <f t="shared" si="100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5">
        <f t="shared" si="101"/>
        <v>65</v>
      </c>
      <c r="Q2179" t="s">
        <v>8325</v>
      </c>
      <c r="R2179" t="s">
        <v>8326</v>
      </c>
      <c r="S2179" s="16">
        <f t="shared" ref="S2179:S2242" si="102">(J2179/86400)+25569+(-5/24)</f>
        <v>42502.042442129627</v>
      </c>
      <c r="T2179" s="14">
        <f t="shared" ref="T2179:T2242" si="103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5">
        <f t="shared" ref="P2180:P2243" si="104">QUOTIENT(E2180,L2180)</f>
        <v>40</v>
      </c>
      <c r="Q2180" t="s">
        <v>8325</v>
      </c>
      <c r="R2180" t="s">
        <v>8326</v>
      </c>
      <c r="S2180" s="16">
        <f t="shared" si="102"/>
        <v>42723.428206018514</v>
      </c>
      <c r="T2180" s="14">
        <f t="shared" si="103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5">
        <f t="shared" si="104"/>
        <v>76</v>
      </c>
      <c r="Q2181" t="s">
        <v>8325</v>
      </c>
      <c r="R2181" t="s">
        <v>8326</v>
      </c>
      <c r="S2181" s="16">
        <f t="shared" si="102"/>
        <v>42074.962870370371</v>
      </c>
      <c r="T2181" s="14">
        <f t="shared" si="103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5">
        <f t="shared" si="104"/>
        <v>68</v>
      </c>
      <c r="Q2182" t="s">
        <v>8325</v>
      </c>
      <c r="R2182" t="s">
        <v>8326</v>
      </c>
      <c r="S2182" s="16">
        <f t="shared" si="102"/>
        <v>42279.461435185185</v>
      </c>
      <c r="T2182" s="14">
        <f t="shared" si="103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5">
        <f t="shared" si="104"/>
        <v>57</v>
      </c>
      <c r="Q2183" t="s">
        <v>8333</v>
      </c>
      <c r="R2183" t="s">
        <v>8351</v>
      </c>
      <c r="S2183" s="16">
        <f t="shared" si="102"/>
        <v>42772.796909722216</v>
      </c>
      <c r="T2183" s="14">
        <f t="shared" si="103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5">
        <f t="shared" si="104"/>
        <v>44</v>
      </c>
      <c r="Q2184" t="s">
        <v>8333</v>
      </c>
      <c r="R2184" t="s">
        <v>8351</v>
      </c>
      <c r="S2184" s="16">
        <f t="shared" si="102"/>
        <v>41879.692418981482</v>
      </c>
      <c r="T2184" s="14">
        <f t="shared" si="103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5">
        <f t="shared" si="104"/>
        <v>31</v>
      </c>
      <c r="Q2185" t="s">
        <v>8333</v>
      </c>
      <c r="R2185" t="s">
        <v>8351</v>
      </c>
      <c r="S2185" s="16">
        <f t="shared" si="102"/>
        <v>42745.157141203701</v>
      </c>
      <c r="T2185" s="14">
        <f t="shared" si="103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5">
        <f t="shared" si="104"/>
        <v>107</v>
      </c>
      <c r="Q2186" t="s">
        <v>8333</v>
      </c>
      <c r="R2186" t="s">
        <v>8351</v>
      </c>
      <c r="S2186" s="16">
        <f t="shared" si="102"/>
        <v>42380.481956018521</v>
      </c>
      <c r="T2186" s="14">
        <f t="shared" si="103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5">
        <f t="shared" si="104"/>
        <v>149</v>
      </c>
      <c r="Q2187" t="s">
        <v>8333</v>
      </c>
      <c r="R2187" t="s">
        <v>8351</v>
      </c>
      <c r="S2187" s="16">
        <f t="shared" si="102"/>
        <v>41319.141655092586</v>
      </c>
      <c r="T2187" s="14">
        <f t="shared" si="103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5">
        <f t="shared" si="104"/>
        <v>55</v>
      </c>
      <c r="Q2188" t="s">
        <v>8333</v>
      </c>
      <c r="R2188" t="s">
        <v>8351</v>
      </c>
      <c r="S2188" s="16">
        <f t="shared" si="102"/>
        <v>42583.406747685185</v>
      </c>
      <c r="T2188" s="14">
        <f t="shared" si="103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5">
        <f t="shared" si="104"/>
        <v>56</v>
      </c>
      <c r="Q2189" t="s">
        <v>8333</v>
      </c>
      <c r="R2189" t="s">
        <v>8351</v>
      </c>
      <c r="S2189" s="16">
        <f t="shared" si="102"/>
        <v>42068.000763888886</v>
      </c>
      <c r="T2189" s="14">
        <f t="shared" si="103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5">
        <f t="shared" si="104"/>
        <v>44</v>
      </c>
      <c r="Q2190" t="s">
        <v>8333</v>
      </c>
      <c r="R2190" t="s">
        <v>8351</v>
      </c>
      <c r="S2190" s="16">
        <f t="shared" si="102"/>
        <v>42633.377789351849</v>
      </c>
      <c r="T2190" s="14">
        <f t="shared" si="103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5">
        <f t="shared" si="104"/>
        <v>68</v>
      </c>
      <c r="Q2191" t="s">
        <v>8333</v>
      </c>
      <c r="R2191" t="s">
        <v>8351</v>
      </c>
      <c r="S2191" s="16">
        <f t="shared" si="102"/>
        <v>42467.579861111109</v>
      </c>
      <c r="T2191" s="14">
        <f t="shared" si="103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5">
        <f t="shared" si="104"/>
        <v>65</v>
      </c>
      <c r="Q2192" t="s">
        <v>8333</v>
      </c>
      <c r="R2192" t="s">
        <v>8351</v>
      </c>
      <c r="S2192" s="16">
        <f t="shared" si="102"/>
        <v>42417.416712962957</v>
      </c>
      <c r="T2192" s="14">
        <f t="shared" si="103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5">
        <f t="shared" si="104"/>
        <v>35</v>
      </c>
      <c r="Q2193" t="s">
        <v>8333</v>
      </c>
      <c r="R2193" t="s">
        <v>8351</v>
      </c>
      <c r="S2193" s="16">
        <f t="shared" si="102"/>
        <v>42768.6253125</v>
      </c>
      <c r="T2193" s="14">
        <f t="shared" si="103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5">
        <f t="shared" si="104"/>
        <v>40</v>
      </c>
      <c r="Q2194" t="s">
        <v>8333</v>
      </c>
      <c r="R2194" t="s">
        <v>8351</v>
      </c>
      <c r="S2194" s="16">
        <f t="shared" si="102"/>
        <v>42691.642870370364</v>
      </c>
      <c r="T2194" s="14">
        <f t="shared" si="103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5">
        <f t="shared" si="104"/>
        <v>75</v>
      </c>
      <c r="Q2195" t="s">
        <v>8333</v>
      </c>
      <c r="R2195" t="s">
        <v>8351</v>
      </c>
      <c r="S2195" s="16">
        <f t="shared" si="102"/>
        <v>42664.197592592587</v>
      </c>
      <c r="T2195" s="14">
        <f t="shared" si="103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5">
        <f t="shared" si="104"/>
        <v>61</v>
      </c>
      <c r="Q2196" t="s">
        <v>8333</v>
      </c>
      <c r="R2196" t="s">
        <v>8351</v>
      </c>
      <c r="S2196" s="16">
        <f t="shared" si="102"/>
        <v>42425.54965277778</v>
      </c>
      <c r="T2196" s="14">
        <f t="shared" si="103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5">
        <f t="shared" si="104"/>
        <v>48</v>
      </c>
      <c r="Q2197" t="s">
        <v>8333</v>
      </c>
      <c r="R2197" t="s">
        <v>8351</v>
      </c>
      <c r="S2197" s="16">
        <f t="shared" si="102"/>
        <v>42197.563657407409</v>
      </c>
      <c r="T2197" s="14">
        <f t="shared" si="103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5">
        <f t="shared" si="104"/>
        <v>68</v>
      </c>
      <c r="Q2198" t="s">
        <v>8333</v>
      </c>
      <c r="R2198" t="s">
        <v>8351</v>
      </c>
      <c r="S2198" s="16">
        <f t="shared" si="102"/>
        <v>42675.278958333329</v>
      </c>
      <c r="T2198" s="14">
        <f t="shared" si="103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5">
        <f t="shared" si="104"/>
        <v>65</v>
      </c>
      <c r="Q2199" t="s">
        <v>8333</v>
      </c>
      <c r="R2199" t="s">
        <v>8351</v>
      </c>
      <c r="S2199" s="16">
        <f t="shared" si="102"/>
        <v>42033.37568287037</v>
      </c>
      <c r="T2199" s="14">
        <f t="shared" si="103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5">
        <f t="shared" si="104"/>
        <v>81</v>
      </c>
      <c r="Q2200" t="s">
        <v>8333</v>
      </c>
      <c r="R2200" t="s">
        <v>8351</v>
      </c>
      <c r="S2200" s="16">
        <f t="shared" si="102"/>
        <v>42292.305555555555</v>
      </c>
      <c r="T2200" s="14">
        <f t="shared" si="103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5">
        <f t="shared" si="104"/>
        <v>52</v>
      </c>
      <c r="Q2201" t="s">
        <v>8333</v>
      </c>
      <c r="R2201" t="s">
        <v>8351</v>
      </c>
      <c r="S2201" s="16">
        <f t="shared" si="102"/>
        <v>42262.208310185182</v>
      </c>
      <c r="T2201" s="14">
        <f t="shared" si="103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5">
        <f t="shared" si="104"/>
        <v>41</v>
      </c>
      <c r="Q2202" t="s">
        <v>8333</v>
      </c>
      <c r="R2202" t="s">
        <v>8351</v>
      </c>
      <c r="S2202" s="16">
        <f t="shared" si="102"/>
        <v>42163.417453703696</v>
      </c>
      <c r="T2202" s="14">
        <f t="shared" si="103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5">
        <f t="shared" si="104"/>
        <v>15</v>
      </c>
      <c r="Q2203" t="s">
        <v>8325</v>
      </c>
      <c r="R2203" t="s">
        <v>8330</v>
      </c>
      <c r="S2203" s="16">
        <f t="shared" si="102"/>
        <v>41276.638483796291</v>
      </c>
      <c r="T2203" s="14">
        <f t="shared" si="103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5">
        <f t="shared" si="104"/>
        <v>39</v>
      </c>
      <c r="Q2204" t="s">
        <v>8325</v>
      </c>
      <c r="R2204" t="s">
        <v>8330</v>
      </c>
      <c r="S2204" s="16">
        <f t="shared" si="102"/>
        <v>41184.640833333331</v>
      </c>
      <c r="T2204" s="14">
        <f t="shared" si="103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5">
        <f t="shared" si="104"/>
        <v>43</v>
      </c>
      <c r="Q2205" t="s">
        <v>8325</v>
      </c>
      <c r="R2205" t="s">
        <v>8330</v>
      </c>
      <c r="S2205" s="16">
        <f t="shared" si="102"/>
        <v>42241.651412037034</v>
      </c>
      <c r="T2205" s="14">
        <f t="shared" si="103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5">
        <f t="shared" si="104"/>
        <v>27</v>
      </c>
      <c r="Q2206" t="s">
        <v>8325</v>
      </c>
      <c r="R2206" t="s">
        <v>8330</v>
      </c>
      <c r="S2206" s="16">
        <f t="shared" si="102"/>
        <v>41312.103229166663</v>
      </c>
      <c r="T2206" s="14">
        <f t="shared" si="103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5">
        <f t="shared" si="104"/>
        <v>42</v>
      </c>
      <c r="Q2207" t="s">
        <v>8325</v>
      </c>
      <c r="R2207" t="s">
        <v>8330</v>
      </c>
      <c r="S2207" s="16">
        <f t="shared" si="102"/>
        <v>41031.613298611112</v>
      </c>
      <c r="T2207" s="14">
        <f t="shared" si="103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5">
        <f t="shared" si="104"/>
        <v>33</v>
      </c>
      <c r="Q2208" t="s">
        <v>8325</v>
      </c>
      <c r="R2208" t="s">
        <v>8330</v>
      </c>
      <c r="S2208" s="16">
        <f t="shared" si="102"/>
        <v>40997.048888888887</v>
      </c>
      <c r="T2208" s="14">
        <f t="shared" si="103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5">
        <f t="shared" si="104"/>
        <v>285</v>
      </c>
      <c r="Q2209" t="s">
        <v>8325</v>
      </c>
      <c r="R2209" t="s">
        <v>8330</v>
      </c>
      <c r="S2209" s="16">
        <f t="shared" si="102"/>
        <v>41563.985798611109</v>
      </c>
      <c r="T2209" s="14">
        <f t="shared" si="103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5">
        <f t="shared" si="104"/>
        <v>42</v>
      </c>
      <c r="Q2210" t="s">
        <v>8325</v>
      </c>
      <c r="R2210" t="s">
        <v>8330</v>
      </c>
      <c r="S2210" s="16">
        <f t="shared" si="102"/>
        <v>40946.673912037033</v>
      </c>
      <c r="T2210" s="14">
        <f t="shared" si="103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5">
        <f t="shared" si="104"/>
        <v>50</v>
      </c>
      <c r="Q2211" t="s">
        <v>8325</v>
      </c>
      <c r="R2211" t="s">
        <v>8330</v>
      </c>
      <c r="S2211" s="16">
        <f t="shared" si="102"/>
        <v>41732.27134259259</v>
      </c>
      <c r="T2211" s="14">
        <f t="shared" si="103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5">
        <f t="shared" si="104"/>
        <v>61</v>
      </c>
      <c r="Q2212" t="s">
        <v>8325</v>
      </c>
      <c r="R2212" t="s">
        <v>8330</v>
      </c>
      <c r="S2212" s="16">
        <f t="shared" si="102"/>
        <v>40955.857754629629</v>
      </c>
      <c r="T2212" s="14">
        <f t="shared" si="103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5">
        <f t="shared" si="104"/>
        <v>40</v>
      </c>
      <c r="Q2213" t="s">
        <v>8325</v>
      </c>
      <c r="R2213" t="s">
        <v>8330</v>
      </c>
      <c r="S2213" s="16">
        <f t="shared" si="102"/>
        <v>41716.576678240737</v>
      </c>
      <c r="T2213" s="14">
        <f t="shared" si="103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5">
        <f t="shared" si="104"/>
        <v>55</v>
      </c>
      <c r="Q2214" t="s">
        <v>8325</v>
      </c>
      <c r="R2214" t="s">
        <v>8330</v>
      </c>
      <c r="S2214" s="16">
        <f t="shared" si="102"/>
        <v>41548.539085648146</v>
      </c>
      <c r="T2214" s="14">
        <f t="shared" si="103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5">
        <f t="shared" si="104"/>
        <v>10</v>
      </c>
      <c r="Q2215" t="s">
        <v>8325</v>
      </c>
      <c r="R2215" t="s">
        <v>8330</v>
      </c>
      <c r="S2215" s="16">
        <f t="shared" si="102"/>
        <v>42109.617812499993</v>
      </c>
      <c r="T2215" s="14">
        <f t="shared" si="103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5">
        <f t="shared" si="104"/>
        <v>73</v>
      </c>
      <c r="Q2216" t="s">
        <v>8325</v>
      </c>
      <c r="R2216" t="s">
        <v>8330</v>
      </c>
      <c r="S2216" s="16">
        <f t="shared" si="102"/>
        <v>41646.58388888889</v>
      </c>
      <c r="T2216" s="14">
        <f t="shared" si="103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5">
        <f t="shared" si="104"/>
        <v>26</v>
      </c>
      <c r="Q2217" t="s">
        <v>8325</v>
      </c>
      <c r="R2217" t="s">
        <v>8330</v>
      </c>
      <c r="S2217" s="16">
        <f t="shared" si="102"/>
        <v>40958.508935185186</v>
      </c>
      <c r="T2217" s="14">
        <f t="shared" si="103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5">
        <f t="shared" si="104"/>
        <v>22</v>
      </c>
      <c r="Q2218" t="s">
        <v>8325</v>
      </c>
      <c r="R2218" t="s">
        <v>8330</v>
      </c>
      <c r="S2218" s="16">
        <f t="shared" si="102"/>
        <v>42194.543344907404</v>
      </c>
      <c r="T2218" s="14">
        <f t="shared" si="103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5">
        <f t="shared" si="104"/>
        <v>47</v>
      </c>
      <c r="Q2219" t="s">
        <v>8325</v>
      </c>
      <c r="R2219" t="s">
        <v>8330</v>
      </c>
      <c r="S2219" s="16">
        <f t="shared" si="102"/>
        <v>42299.568437499998</v>
      </c>
      <c r="T2219" s="14">
        <f t="shared" si="103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5">
        <f t="shared" si="104"/>
        <v>32</v>
      </c>
      <c r="Q2220" t="s">
        <v>8325</v>
      </c>
      <c r="R2220" t="s">
        <v>8330</v>
      </c>
      <c r="S2220" s="16">
        <f t="shared" si="102"/>
        <v>41127.603969907403</v>
      </c>
      <c r="T2220" s="14">
        <f t="shared" si="103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5">
        <f t="shared" si="104"/>
        <v>53</v>
      </c>
      <c r="Q2221" t="s">
        <v>8325</v>
      </c>
      <c r="R2221" t="s">
        <v>8330</v>
      </c>
      <c r="S2221" s="16">
        <f t="shared" si="102"/>
        <v>42205.510555555556</v>
      </c>
      <c r="T2221" s="14">
        <f t="shared" si="103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5">
        <f t="shared" si="104"/>
        <v>51</v>
      </c>
      <c r="Q2222" t="s">
        <v>8325</v>
      </c>
      <c r="R2222" t="s">
        <v>8330</v>
      </c>
      <c r="S2222" s="16">
        <f t="shared" si="102"/>
        <v>41451.852268518516</v>
      </c>
      <c r="T2222" s="14">
        <f t="shared" si="103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5">
        <f t="shared" si="104"/>
        <v>37</v>
      </c>
      <c r="Q2223" t="s">
        <v>8333</v>
      </c>
      <c r="R2223" t="s">
        <v>8351</v>
      </c>
      <c r="S2223" s="16">
        <f t="shared" si="102"/>
        <v>42452.458437499998</v>
      </c>
      <c r="T2223" s="14">
        <f t="shared" si="103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5">
        <f t="shared" si="104"/>
        <v>27</v>
      </c>
      <c r="Q2224" t="s">
        <v>8333</v>
      </c>
      <c r="R2224" t="s">
        <v>8351</v>
      </c>
      <c r="S2224" s="16">
        <f t="shared" si="102"/>
        <v>40906.579247685186</v>
      </c>
      <c r="T2224" s="14">
        <f t="shared" si="103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5">
        <f t="shared" si="104"/>
        <v>206</v>
      </c>
      <c r="Q2225" t="s">
        <v>8333</v>
      </c>
      <c r="R2225" t="s">
        <v>8351</v>
      </c>
      <c r="S2225" s="16">
        <f t="shared" si="102"/>
        <v>42152.432500000003</v>
      </c>
      <c r="T2225" s="14">
        <f t="shared" si="103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5">
        <f t="shared" si="104"/>
        <v>82</v>
      </c>
      <c r="Q2226" t="s">
        <v>8333</v>
      </c>
      <c r="R2226" t="s">
        <v>8351</v>
      </c>
      <c r="S2226" s="16">
        <f t="shared" si="102"/>
        <v>42644.459201388883</v>
      </c>
      <c r="T2226" s="14">
        <f t="shared" si="103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5">
        <f t="shared" si="104"/>
        <v>164</v>
      </c>
      <c r="Q2227" t="s">
        <v>8333</v>
      </c>
      <c r="R2227" t="s">
        <v>8351</v>
      </c>
      <c r="S2227" s="16">
        <f t="shared" si="102"/>
        <v>41873.583506944444</v>
      </c>
      <c r="T2227" s="14">
        <f t="shared" si="103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5">
        <f t="shared" si="104"/>
        <v>60</v>
      </c>
      <c r="Q2228" t="s">
        <v>8333</v>
      </c>
      <c r="R2228" t="s">
        <v>8351</v>
      </c>
      <c r="S2228" s="16">
        <f t="shared" si="102"/>
        <v>42381.590532407405</v>
      </c>
      <c r="T2228" s="14">
        <f t="shared" si="103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5">
        <f t="shared" si="104"/>
        <v>67</v>
      </c>
      <c r="Q2229" t="s">
        <v>8333</v>
      </c>
      <c r="R2229" t="s">
        <v>8351</v>
      </c>
      <c r="S2229" s="16">
        <f t="shared" si="102"/>
        <v>41561.599016203698</v>
      </c>
      <c r="T2229" s="14">
        <f t="shared" si="103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5">
        <f t="shared" si="104"/>
        <v>81</v>
      </c>
      <c r="Q2230" t="s">
        <v>8333</v>
      </c>
      <c r="R2230" t="s">
        <v>8351</v>
      </c>
      <c r="S2230" s="16">
        <f t="shared" si="102"/>
        <v>42202.069861111107</v>
      </c>
      <c r="T2230" s="14">
        <f t="shared" si="103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5">
        <f t="shared" si="104"/>
        <v>25</v>
      </c>
      <c r="Q2231" t="s">
        <v>8333</v>
      </c>
      <c r="R2231" t="s">
        <v>8351</v>
      </c>
      <c r="S2231" s="16">
        <f t="shared" si="102"/>
        <v>41484.455914351849</v>
      </c>
      <c r="T2231" s="14">
        <f t="shared" si="103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5">
        <f t="shared" si="104"/>
        <v>21</v>
      </c>
      <c r="Q2232" t="s">
        <v>8333</v>
      </c>
      <c r="R2232" t="s">
        <v>8351</v>
      </c>
      <c r="S2232" s="16">
        <f t="shared" si="102"/>
        <v>41724.672766203701</v>
      </c>
      <c r="T2232" s="14">
        <f t="shared" si="103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5">
        <f t="shared" si="104"/>
        <v>27</v>
      </c>
      <c r="Q2233" t="s">
        <v>8333</v>
      </c>
      <c r="R2233" t="s">
        <v>8351</v>
      </c>
      <c r="S2233" s="16">
        <f t="shared" si="102"/>
        <v>41423.702557870369</v>
      </c>
      <c r="T2233" s="14">
        <f t="shared" si="103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5">
        <f t="shared" si="104"/>
        <v>25</v>
      </c>
      <c r="Q2234" t="s">
        <v>8333</v>
      </c>
      <c r="R2234" t="s">
        <v>8351</v>
      </c>
      <c r="S2234" s="16">
        <f t="shared" si="102"/>
        <v>41806.585740740738</v>
      </c>
      <c r="T2234" s="14">
        <f t="shared" si="103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5">
        <f t="shared" si="104"/>
        <v>21</v>
      </c>
      <c r="Q2235" t="s">
        <v>8333</v>
      </c>
      <c r="R2235" t="s">
        <v>8351</v>
      </c>
      <c r="S2235" s="16">
        <f t="shared" si="102"/>
        <v>42331.170590277776</v>
      </c>
      <c r="T2235" s="14">
        <f t="shared" si="103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5">
        <f t="shared" si="104"/>
        <v>41</v>
      </c>
      <c r="Q2236" t="s">
        <v>8333</v>
      </c>
      <c r="R2236" t="s">
        <v>8351</v>
      </c>
      <c r="S2236" s="16">
        <f t="shared" si="102"/>
        <v>42710.616284722222</v>
      </c>
      <c r="T2236" s="14">
        <f t="shared" si="103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5">
        <f t="shared" si="104"/>
        <v>135</v>
      </c>
      <c r="Q2237" t="s">
        <v>8333</v>
      </c>
      <c r="R2237" t="s">
        <v>8351</v>
      </c>
      <c r="S2237" s="16">
        <f t="shared" si="102"/>
        <v>42061.813784722217</v>
      </c>
      <c r="T2237" s="14">
        <f t="shared" si="103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5">
        <f t="shared" si="104"/>
        <v>22</v>
      </c>
      <c r="Q2238" t="s">
        <v>8333</v>
      </c>
      <c r="R2238" t="s">
        <v>8351</v>
      </c>
      <c r="S2238" s="16">
        <f t="shared" si="102"/>
        <v>42371.408831018511</v>
      </c>
      <c r="T2238" s="14">
        <f t="shared" si="103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5">
        <f t="shared" si="104"/>
        <v>64</v>
      </c>
      <c r="Q2239" t="s">
        <v>8333</v>
      </c>
      <c r="R2239" t="s">
        <v>8351</v>
      </c>
      <c r="S2239" s="16">
        <f t="shared" si="102"/>
        <v>41914.794942129629</v>
      </c>
      <c r="T2239" s="14">
        <f t="shared" si="103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5">
        <f t="shared" si="104"/>
        <v>69</v>
      </c>
      <c r="Q2240" t="s">
        <v>8333</v>
      </c>
      <c r="R2240" t="s">
        <v>8351</v>
      </c>
      <c r="S2240" s="16">
        <f t="shared" si="102"/>
        <v>42774.41337962963</v>
      </c>
      <c r="T2240" s="14">
        <f t="shared" si="103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5">
        <f t="shared" si="104"/>
        <v>75</v>
      </c>
      <c r="Q2241" t="s">
        <v>8333</v>
      </c>
      <c r="R2241" t="s">
        <v>8351</v>
      </c>
      <c r="S2241" s="16">
        <f t="shared" si="102"/>
        <v>41572.750162037039</v>
      </c>
      <c r="T2241" s="14">
        <f t="shared" si="103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5">
        <f t="shared" si="104"/>
        <v>140</v>
      </c>
      <c r="Q2242" t="s">
        <v>8333</v>
      </c>
      <c r="R2242" t="s">
        <v>8351</v>
      </c>
      <c r="S2242" s="16">
        <f t="shared" si="102"/>
        <v>42452.617407407401</v>
      </c>
      <c r="T2242" s="14">
        <f t="shared" si="103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5">
        <f t="shared" si="104"/>
        <v>49</v>
      </c>
      <c r="Q2243" t="s">
        <v>8333</v>
      </c>
      <c r="R2243" t="s">
        <v>8351</v>
      </c>
      <c r="S2243" s="16">
        <f t="shared" ref="S2243:S2306" si="105">(J2243/86400)+25569+(-5/24)</f>
        <v>42766.619212962956</v>
      </c>
      <c r="T2243" s="14">
        <f t="shared" ref="T2243:T2306" si="106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5">
        <f t="shared" ref="P2244:P2307" si="107">QUOTIENT(E2244,L2244)</f>
        <v>53</v>
      </c>
      <c r="Q2244" t="s">
        <v>8333</v>
      </c>
      <c r="R2244" t="s">
        <v>8351</v>
      </c>
      <c r="S2244" s="16">
        <f t="shared" si="105"/>
        <v>41569.367280092592</v>
      </c>
      <c r="T2244" s="14">
        <f t="shared" si="106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5">
        <f t="shared" si="107"/>
        <v>4</v>
      </c>
      <c r="Q2245" t="s">
        <v>8333</v>
      </c>
      <c r="R2245" t="s">
        <v>8351</v>
      </c>
      <c r="S2245" s="16">
        <f t="shared" si="105"/>
        <v>42800.542708333327</v>
      </c>
      <c r="T2245" s="14">
        <f t="shared" si="106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5">
        <f t="shared" si="107"/>
        <v>65</v>
      </c>
      <c r="Q2246" t="s">
        <v>8333</v>
      </c>
      <c r="R2246" t="s">
        <v>8351</v>
      </c>
      <c r="S2246" s="16">
        <f t="shared" si="105"/>
        <v>42647.610486111109</v>
      </c>
      <c r="T2246" s="14">
        <f t="shared" si="106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5">
        <f t="shared" si="107"/>
        <v>53</v>
      </c>
      <c r="Q2247" t="s">
        <v>8333</v>
      </c>
      <c r="R2247" t="s">
        <v>8351</v>
      </c>
      <c r="S2247" s="16">
        <f t="shared" si="105"/>
        <v>41660.500196759254</v>
      </c>
      <c r="T2247" s="14">
        <f t="shared" si="106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5">
        <f t="shared" si="107"/>
        <v>43</v>
      </c>
      <c r="Q2248" t="s">
        <v>8333</v>
      </c>
      <c r="R2248" t="s">
        <v>8351</v>
      </c>
      <c r="S2248" s="16">
        <f t="shared" si="105"/>
        <v>42221.583449074074</v>
      </c>
      <c r="T2248" s="14">
        <f t="shared" si="106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5">
        <f t="shared" si="107"/>
        <v>50</v>
      </c>
      <c r="Q2249" t="s">
        <v>8333</v>
      </c>
      <c r="R2249" t="s">
        <v>8351</v>
      </c>
      <c r="S2249" s="16">
        <f t="shared" si="105"/>
        <v>42200.457928240743</v>
      </c>
      <c r="T2249" s="14">
        <f t="shared" si="106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5">
        <f t="shared" si="107"/>
        <v>58</v>
      </c>
      <c r="Q2250" t="s">
        <v>8333</v>
      </c>
      <c r="R2250" t="s">
        <v>8351</v>
      </c>
      <c r="S2250" s="16">
        <f t="shared" si="105"/>
        <v>42688.667569444442</v>
      </c>
      <c r="T2250" s="14">
        <f t="shared" si="106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5">
        <f t="shared" si="107"/>
        <v>32</v>
      </c>
      <c r="Q2251" t="s">
        <v>8333</v>
      </c>
      <c r="R2251" t="s">
        <v>8351</v>
      </c>
      <c r="S2251" s="16">
        <f t="shared" si="105"/>
        <v>41336.49496527778</v>
      </c>
      <c r="T2251" s="14">
        <f t="shared" si="106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5">
        <f t="shared" si="107"/>
        <v>426</v>
      </c>
      <c r="Q2252" t="s">
        <v>8333</v>
      </c>
      <c r="R2252" t="s">
        <v>8351</v>
      </c>
      <c r="S2252" s="16">
        <f t="shared" si="105"/>
        <v>42676.7971412037</v>
      </c>
      <c r="T2252" s="14">
        <f t="shared" si="106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5">
        <f t="shared" si="107"/>
        <v>23</v>
      </c>
      <c r="Q2253" t="s">
        <v>8333</v>
      </c>
      <c r="R2253" t="s">
        <v>8351</v>
      </c>
      <c r="S2253" s="16">
        <f t="shared" si="105"/>
        <v>41846.137465277774</v>
      </c>
      <c r="T2253" s="14">
        <f t="shared" si="106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5">
        <f t="shared" si="107"/>
        <v>98</v>
      </c>
      <c r="Q2254" t="s">
        <v>8333</v>
      </c>
      <c r="R2254" t="s">
        <v>8351</v>
      </c>
      <c r="S2254" s="16">
        <f t="shared" si="105"/>
        <v>42573.119652777772</v>
      </c>
      <c r="T2254" s="14">
        <f t="shared" si="106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5">
        <f t="shared" si="107"/>
        <v>107</v>
      </c>
      <c r="Q2255" t="s">
        <v>8333</v>
      </c>
      <c r="R2255" t="s">
        <v>8351</v>
      </c>
      <c r="S2255" s="16">
        <f t="shared" si="105"/>
        <v>42296.422997685186</v>
      </c>
      <c r="T2255" s="14">
        <f t="shared" si="106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5">
        <f t="shared" si="107"/>
        <v>11</v>
      </c>
      <c r="Q2256" t="s">
        <v>8333</v>
      </c>
      <c r="R2256" t="s">
        <v>8351</v>
      </c>
      <c r="S2256" s="16">
        <f t="shared" si="105"/>
        <v>42752.439444444441</v>
      </c>
      <c r="T2256" s="14">
        <f t="shared" si="106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5">
        <f t="shared" si="107"/>
        <v>41</v>
      </c>
      <c r="Q2257" t="s">
        <v>8333</v>
      </c>
      <c r="R2257" t="s">
        <v>8351</v>
      </c>
      <c r="S2257" s="16">
        <f t="shared" si="105"/>
        <v>42467.743645833332</v>
      </c>
      <c r="T2257" s="14">
        <f t="shared" si="106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5">
        <f t="shared" si="107"/>
        <v>21</v>
      </c>
      <c r="Q2258" t="s">
        <v>8333</v>
      </c>
      <c r="R2258" t="s">
        <v>8351</v>
      </c>
      <c r="S2258" s="16">
        <f t="shared" si="105"/>
        <v>42682.243587962956</v>
      </c>
      <c r="T2258" s="14">
        <f t="shared" si="106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5">
        <f t="shared" si="107"/>
        <v>94</v>
      </c>
      <c r="Q2259" t="s">
        <v>8333</v>
      </c>
      <c r="R2259" t="s">
        <v>8351</v>
      </c>
      <c r="S2259" s="16">
        <f t="shared" si="105"/>
        <v>42505.728344907409</v>
      </c>
      <c r="T2259" s="14">
        <f t="shared" si="106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5">
        <f t="shared" si="107"/>
        <v>15</v>
      </c>
      <c r="Q2260" t="s">
        <v>8333</v>
      </c>
      <c r="R2260" t="s">
        <v>8351</v>
      </c>
      <c r="S2260" s="16">
        <f t="shared" si="105"/>
        <v>42136.542673611104</v>
      </c>
      <c r="T2260" s="14">
        <f t="shared" si="106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5">
        <f t="shared" si="107"/>
        <v>90</v>
      </c>
      <c r="Q2261" t="s">
        <v>8333</v>
      </c>
      <c r="R2261" t="s">
        <v>8351</v>
      </c>
      <c r="S2261" s="16">
        <f t="shared" si="105"/>
        <v>42702.59648148148</v>
      </c>
      <c r="T2261" s="14">
        <f t="shared" si="106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5">
        <f t="shared" si="107"/>
        <v>97</v>
      </c>
      <c r="Q2262" t="s">
        <v>8333</v>
      </c>
      <c r="R2262" t="s">
        <v>8351</v>
      </c>
      <c r="S2262" s="16">
        <f t="shared" si="105"/>
        <v>41694.808449074073</v>
      </c>
      <c r="T2262" s="14">
        <f t="shared" si="106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5">
        <f t="shared" si="107"/>
        <v>37</v>
      </c>
      <c r="Q2263" t="s">
        <v>8333</v>
      </c>
      <c r="R2263" t="s">
        <v>8351</v>
      </c>
      <c r="S2263" s="16">
        <f t="shared" si="105"/>
        <v>42759.516435185178</v>
      </c>
      <c r="T2263" s="14">
        <f t="shared" si="106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5">
        <f t="shared" si="107"/>
        <v>28</v>
      </c>
      <c r="Q2264" t="s">
        <v>8333</v>
      </c>
      <c r="R2264" t="s">
        <v>8351</v>
      </c>
      <c r="S2264" s="16">
        <f t="shared" si="105"/>
        <v>41926.376828703702</v>
      </c>
      <c r="T2264" s="14">
        <f t="shared" si="106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5">
        <f t="shared" si="107"/>
        <v>144</v>
      </c>
      <c r="Q2265" t="s">
        <v>8333</v>
      </c>
      <c r="R2265" t="s">
        <v>8351</v>
      </c>
      <c r="S2265" s="16">
        <f t="shared" si="105"/>
        <v>42014.623993055553</v>
      </c>
      <c r="T2265" s="14">
        <f t="shared" si="106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5">
        <f t="shared" si="107"/>
        <v>24</v>
      </c>
      <c r="Q2266" t="s">
        <v>8333</v>
      </c>
      <c r="R2266" t="s">
        <v>8351</v>
      </c>
      <c r="S2266" s="16">
        <f t="shared" si="105"/>
        <v>42496.374004629623</v>
      </c>
      <c r="T2266" s="14">
        <f t="shared" si="106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5">
        <f t="shared" si="107"/>
        <v>35</v>
      </c>
      <c r="Q2267" t="s">
        <v>8333</v>
      </c>
      <c r="R2267" t="s">
        <v>8351</v>
      </c>
      <c r="S2267" s="16">
        <f t="shared" si="105"/>
        <v>42689.644756944443</v>
      </c>
      <c r="T2267" s="14">
        <f t="shared" si="106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5">
        <f t="shared" si="107"/>
        <v>24</v>
      </c>
      <c r="Q2268" t="s">
        <v>8333</v>
      </c>
      <c r="R2268" t="s">
        <v>8351</v>
      </c>
      <c r="S2268" s="16">
        <f t="shared" si="105"/>
        <v>42469.666574074072</v>
      </c>
      <c r="T2268" s="14">
        <f t="shared" si="106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5">
        <f t="shared" si="107"/>
        <v>188</v>
      </c>
      <c r="Q2269" t="s">
        <v>8333</v>
      </c>
      <c r="R2269" t="s">
        <v>8351</v>
      </c>
      <c r="S2269" s="16">
        <f t="shared" si="105"/>
        <v>41968.621493055551</v>
      </c>
      <c r="T2269" s="14">
        <f t="shared" si="106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5">
        <f t="shared" si="107"/>
        <v>148</v>
      </c>
      <c r="Q2270" t="s">
        <v>8333</v>
      </c>
      <c r="R2270" t="s">
        <v>8351</v>
      </c>
      <c r="S2270" s="16">
        <f t="shared" si="105"/>
        <v>42775.874016203707</v>
      </c>
      <c r="T2270" s="14">
        <f t="shared" si="106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5">
        <f t="shared" si="107"/>
        <v>49</v>
      </c>
      <c r="Q2271" t="s">
        <v>8333</v>
      </c>
      <c r="R2271" t="s">
        <v>8351</v>
      </c>
      <c r="S2271" s="16">
        <f t="shared" si="105"/>
        <v>42776.496099537035</v>
      </c>
      <c r="T2271" s="14">
        <f t="shared" si="106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5">
        <f t="shared" si="107"/>
        <v>107</v>
      </c>
      <c r="Q2272" t="s">
        <v>8333</v>
      </c>
      <c r="R2272" t="s">
        <v>8351</v>
      </c>
      <c r="S2272" s="16">
        <f t="shared" si="105"/>
        <v>42725.661030092589</v>
      </c>
      <c r="T2272" s="14">
        <f t="shared" si="106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5">
        <f t="shared" si="107"/>
        <v>42</v>
      </c>
      <c r="Q2273" t="s">
        <v>8333</v>
      </c>
      <c r="R2273" t="s">
        <v>8351</v>
      </c>
      <c r="S2273" s="16">
        <f t="shared" si="105"/>
        <v>42683.791712962957</v>
      </c>
      <c r="T2273" s="14">
        <f t="shared" si="106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5">
        <f t="shared" si="107"/>
        <v>14</v>
      </c>
      <c r="Q2274" t="s">
        <v>8333</v>
      </c>
      <c r="R2274" t="s">
        <v>8351</v>
      </c>
      <c r="S2274" s="16">
        <f t="shared" si="105"/>
        <v>42315.491157407407</v>
      </c>
      <c r="T2274" s="14">
        <f t="shared" si="106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5">
        <f t="shared" si="107"/>
        <v>37</v>
      </c>
      <c r="Q2275" t="s">
        <v>8333</v>
      </c>
      <c r="R2275" t="s">
        <v>8351</v>
      </c>
      <c r="S2275" s="16">
        <f t="shared" si="105"/>
        <v>42781.340763888882</v>
      </c>
      <c r="T2275" s="14">
        <f t="shared" si="106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5">
        <f t="shared" si="107"/>
        <v>30</v>
      </c>
      <c r="Q2276" t="s">
        <v>8333</v>
      </c>
      <c r="R2276" t="s">
        <v>8351</v>
      </c>
      <c r="S2276" s="16">
        <f t="shared" si="105"/>
        <v>41663.292326388888</v>
      </c>
      <c r="T2276" s="14">
        <f t="shared" si="106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5">
        <f t="shared" si="107"/>
        <v>33</v>
      </c>
      <c r="Q2277" t="s">
        <v>8333</v>
      </c>
      <c r="R2277" t="s">
        <v>8351</v>
      </c>
      <c r="S2277" s="16">
        <f t="shared" si="105"/>
        <v>41965.408321759256</v>
      </c>
      <c r="T2277" s="14">
        <f t="shared" si="106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5">
        <f t="shared" si="107"/>
        <v>64</v>
      </c>
      <c r="Q2278" t="s">
        <v>8333</v>
      </c>
      <c r="R2278" t="s">
        <v>8351</v>
      </c>
      <c r="S2278" s="16">
        <f t="shared" si="105"/>
        <v>41614.443159722221</v>
      </c>
      <c r="T2278" s="14">
        <f t="shared" si="106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5">
        <f t="shared" si="107"/>
        <v>57</v>
      </c>
      <c r="Q2279" t="s">
        <v>8333</v>
      </c>
      <c r="R2279" t="s">
        <v>8351</v>
      </c>
      <c r="S2279" s="16">
        <f t="shared" si="105"/>
        <v>40936.470173611109</v>
      </c>
      <c r="T2279" s="14">
        <f t="shared" si="106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5">
        <f t="shared" si="107"/>
        <v>53</v>
      </c>
      <c r="Q2280" t="s">
        <v>8333</v>
      </c>
      <c r="R2280" t="s">
        <v>8351</v>
      </c>
      <c r="S2280" s="16">
        <f t="shared" si="105"/>
        <v>42338.500775462962</v>
      </c>
      <c r="T2280" s="14">
        <f t="shared" si="106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5">
        <f t="shared" si="107"/>
        <v>48</v>
      </c>
      <c r="Q2281" t="s">
        <v>8333</v>
      </c>
      <c r="R2281" t="s">
        <v>8351</v>
      </c>
      <c r="S2281" s="16">
        <f t="shared" si="105"/>
        <v>42020.598368055558</v>
      </c>
      <c r="T2281" s="14">
        <f t="shared" si="106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5">
        <f t="shared" si="107"/>
        <v>82</v>
      </c>
      <c r="Q2282" t="s">
        <v>8333</v>
      </c>
      <c r="R2282" t="s">
        <v>8351</v>
      </c>
      <c r="S2282" s="16">
        <f t="shared" si="105"/>
        <v>42234.416562499995</v>
      </c>
      <c r="T2282" s="14">
        <f t="shared" si="106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5">
        <f t="shared" si="107"/>
        <v>50</v>
      </c>
      <c r="Q2283" t="s">
        <v>8325</v>
      </c>
      <c r="R2283" t="s">
        <v>8326</v>
      </c>
      <c r="S2283" s="16">
        <f t="shared" si="105"/>
        <v>40687.077511574069</v>
      </c>
      <c r="T2283" s="14">
        <f t="shared" si="106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5">
        <f t="shared" si="107"/>
        <v>115</v>
      </c>
      <c r="Q2284" t="s">
        <v>8325</v>
      </c>
      <c r="R2284" t="s">
        <v>8326</v>
      </c>
      <c r="S2284" s="16">
        <f t="shared" si="105"/>
        <v>42322.966273148144</v>
      </c>
      <c r="T2284" s="14">
        <f t="shared" si="106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5">
        <f t="shared" si="107"/>
        <v>63</v>
      </c>
      <c r="Q2285" t="s">
        <v>8325</v>
      </c>
      <c r="R2285" t="s">
        <v>8326</v>
      </c>
      <c r="S2285" s="16">
        <f t="shared" si="105"/>
        <v>40977.916712962957</v>
      </c>
      <c r="T2285" s="14">
        <f t="shared" si="106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5">
        <f t="shared" si="107"/>
        <v>108</v>
      </c>
      <c r="Q2286" t="s">
        <v>8325</v>
      </c>
      <c r="R2286" t="s">
        <v>8326</v>
      </c>
      <c r="S2286" s="16">
        <f t="shared" si="105"/>
        <v>40585.588483796295</v>
      </c>
      <c r="T2286" s="14">
        <f t="shared" si="106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5">
        <f t="shared" si="107"/>
        <v>46</v>
      </c>
      <c r="Q2287" t="s">
        <v>8325</v>
      </c>
      <c r="R2287" t="s">
        <v>8326</v>
      </c>
      <c r="S2287" s="16">
        <f t="shared" si="105"/>
        <v>41058.977349537039</v>
      </c>
      <c r="T2287" s="14">
        <f t="shared" si="106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5">
        <f t="shared" si="107"/>
        <v>107</v>
      </c>
      <c r="Q2288" t="s">
        <v>8325</v>
      </c>
      <c r="R2288" t="s">
        <v>8326</v>
      </c>
      <c r="S2288" s="16">
        <f t="shared" si="105"/>
        <v>41494.755254629628</v>
      </c>
      <c r="T2288" s="14">
        <f t="shared" si="106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5">
        <f t="shared" si="107"/>
        <v>50</v>
      </c>
      <c r="Q2289" t="s">
        <v>8325</v>
      </c>
      <c r="R2289" t="s">
        <v>8326</v>
      </c>
      <c r="S2289" s="16">
        <f t="shared" si="105"/>
        <v>41792.459027777775</v>
      </c>
      <c r="T2289" s="14">
        <f t="shared" si="106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5">
        <f t="shared" si="107"/>
        <v>40</v>
      </c>
      <c r="Q2290" t="s">
        <v>8325</v>
      </c>
      <c r="R2290" t="s">
        <v>8326</v>
      </c>
      <c r="S2290" s="16">
        <f t="shared" si="105"/>
        <v>41067.619085648148</v>
      </c>
      <c r="T2290" s="14">
        <f t="shared" si="106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5">
        <f t="shared" si="107"/>
        <v>64</v>
      </c>
      <c r="Q2291" t="s">
        <v>8325</v>
      </c>
      <c r="R2291" t="s">
        <v>8326</v>
      </c>
      <c r="S2291" s="16">
        <f t="shared" si="105"/>
        <v>41571.790046296293</v>
      </c>
      <c r="T2291" s="14">
        <f t="shared" si="106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5">
        <f t="shared" si="107"/>
        <v>53</v>
      </c>
      <c r="Q2292" t="s">
        <v>8325</v>
      </c>
      <c r="R2292" t="s">
        <v>8326</v>
      </c>
      <c r="S2292" s="16">
        <f t="shared" si="105"/>
        <v>40070.045486111107</v>
      </c>
      <c r="T2292" s="14">
        <f t="shared" si="106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5">
        <f t="shared" si="107"/>
        <v>100</v>
      </c>
      <c r="Q2293" t="s">
        <v>8325</v>
      </c>
      <c r="R2293" t="s">
        <v>8326</v>
      </c>
      <c r="S2293" s="16">
        <f t="shared" si="105"/>
        <v>40987.768726851849</v>
      </c>
      <c r="T2293" s="14">
        <f t="shared" si="106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5">
        <f t="shared" si="107"/>
        <v>46</v>
      </c>
      <c r="Q2294" t="s">
        <v>8325</v>
      </c>
      <c r="R2294" t="s">
        <v>8326</v>
      </c>
      <c r="S2294" s="16">
        <f t="shared" si="105"/>
        <v>40987.489305555551</v>
      </c>
      <c r="T2294" s="14">
        <f t="shared" si="106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5">
        <f t="shared" si="107"/>
        <v>34</v>
      </c>
      <c r="Q2295" t="s">
        <v>8325</v>
      </c>
      <c r="R2295" t="s">
        <v>8326</v>
      </c>
      <c r="S2295" s="16">
        <f t="shared" si="105"/>
        <v>41151.499988425923</v>
      </c>
      <c r="T2295" s="14">
        <f t="shared" si="106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5">
        <f t="shared" si="107"/>
        <v>65</v>
      </c>
      <c r="Q2296" t="s">
        <v>8325</v>
      </c>
      <c r="R2296" t="s">
        <v>8326</v>
      </c>
      <c r="S2296" s="16">
        <f t="shared" si="105"/>
        <v>41264.514814814815</v>
      </c>
      <c r="T2296" s="14">
        <f t="shared" si="106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5">
        <f t="shared" si="107"/>
        <v>44</v>
      </c>
      <c r="Q2297" t="s">
        <v>8325</v>
      </c>
      <c r="R2297" t="s">
        <v>8326</v>
      </c>
      <c r="S2297" s="16">
        <f t="shared" si="105"/>
        <v>41270.746018518512</v>
      </c>
      <c r="T2297" s="14">
        <f t="shared" si="106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5">
        <f t="shared" si="107"/>
        <v>71</v>
      </c>
      <c r="Q2298" t="s">
        <v>8325</v>
      </c>
      <c r="R2298" t="s">
        <v>8326</v>
      </c>
      <c r="S2298" s="16">
        <f t="shared" si="105"/>
        <v>40927.52344907407</v>
      </c>
      <c r="T2298" s="14">
        <f t="shared" si="106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5">
        <f t="shared" si="107"/>
        <v>52</v>
      </c>
      <c r="Q2299" t="s">
        <v>8325</v>
      </c>
      <c r="R2299" t="s">
        <v>8326</v>
      </c>
      <c r="S2299" s="16">
        <f t="shared" si="105"/>
        <v>40947.83390046296</v>
      </c>
      <c r="T2299" s="14">
        <f t="shared" si="106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5">
        <f t="shared" si="107"/>
        <v>109</v>
      </c>
      <c r="Q2300" t="s">
        <v>8325</v>
      </c>
      <c r="R2300" t="s">
        <v>8326</v>
      </c>
      <c r="S2300" s="16">
        <f t="shared" si="105"/>
        <v>41694.632326388884</v>
      </c>
      <c r="T2300" s="14">
        <f t="shared" si="106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5">
        <f t="shared" si="107"/>
        <v>75</v>
      </c>
      <c r="Q2301" t="s">
        <v>8325</v>
      </c>
      <c r="R2301" t="s">
        <v>8326</v>
      </c>
      <c r="S2301" s="16">
        <f t="shared" si="105"/>
        <v>40564.824178240735</v>
      </c>
      <c r="T2301" s="14">
        <f t="shared" si="106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5">
        <f t="shared" si="107"/>
        <v>115</v>
      </c>
      <c r="Q2302" t="s">
        <v>8325</v>
      </c>
      <c r="R2302" t="s">
        <v>8326</v>
      </c>
      <c r="S2302" s="16">
        <f t="shared" si="105"/>
        <v>41074.518703703703</v>
      </c>
      <c r="T2302" s="14">
        <f t="shared" si="106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5">
        <f t="shared" si="107"/>
        <v>31</v>
      </c>
      <c r="Q2303" t="s">
        <v>8325</v>
      </c>
      <c r="R2303" t="s">
        <v>8329</v>
      </c>
      <c r="S2303" s="16">
        <f t="shared" si="105"/>
        <v>41415.938611111109</v>
      </c>
      <c r="T2303" s="14">
        <f t="shared" si="106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5">
        <f t="shared" si="107"/>
        <v>46</v>
      </c>
      <c r="Q2304" t="s">
        <v>8325</v>
      </c>
      <c r="R2304" t="s">
        <v>8329</v>
      </c>
      <c r="S2304" s="16">
        <f t="shared" si="105"/>
        <v>41605.660115740735</v>
      </c>
      <c r="T2304" s="14">
        <f t="shared" si="106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5">
        <f t="shared" si="107"/>
        <v>68</v>
      </c>
      <c r="Q2305" t="s">
        <v>8325</v>
      </c>
      <c r="R2305" t="s">
        <v>8329</v>
      </c>
      <c r="S2305" s="16">
        <f t="shared" si="105"/>
        <v>40849.902731481481</v>
      </c>
      <c r="T2305" s="14">
        <f t="shared" si="106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5">
        <f t="shared" si="107"/>
        <v>53</v>
      </c>
      <c r="Q2306" t="s">
        <v>8325</v>
      </c>
      <c r="R2306" t="s">
        <v>8329</v>
      </c>
      <c r="S2306" s="16">
        <f t="shared" si="105"/>
        <v>40502.607534722221</v>
      </c>
      <c r="T2306" s="14">
        <f t="shared" si="106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5">
        <f t="shared" si="107"/>
        <v>109</v>
      </c>
      <c r="Q2307" t="s">
        <v>8325</v>
      </c>
      <c r="R2307" t="s">
        <v>8329</v>
      </c>
      <c r="S2307" s="16">
        <f t="shared" ref="S2307:S2370" si="108">(J2307/86400)+25569+(-5/24)</f>
        <v>41834.486944444441</v>
      </c>
      <c r="T2307" s="14">
        <f t="shared" ref="T2307:T2370" si="109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5">
        <f t="shared" ref="P2308:P2371" si="110">QUOTIENT(E2308,L2308)</f>
        <v>51</v>
      </c>
      <c r="Q2308" t="s">
        <v>8325</v>
      </c>
      <c r="R2308" t="s">
        <v>8329</v>
      </c>
      <c r="S2308" s="16">
        <f t="shared" si="108"/>
        <v>40947.959826388884</v>
      </c>
      <c r="T2308" s="14">
        <f t="shared" si="109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5">
        <f t="shared" si="110"/>
        <v>27</v>
      </c>
      <c r="Q2309" t="s">
        <v>8325</v>
      </c>
      <c r="R2309" t="s">
        <v>8329</v>
      </c>
      <c r="S2309" s="16">
        <f t="shared" si="108"/>
        <v>41004.594131944446</v>
      </c>
      <c r="T2309" s="14">
        <f t="shared" si="109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5">
        <f t="shared" si="110"/>
        <v>82</v>
      </c>
      <c r="Q2310" t="s">
        <v>8325</v>
      </c>
      <c r="R2310" t="s">
        <v>8329</v>
      </c>
      <c r="S2310" s="16">
        <f t="shared" si="108"/>
        <v>41851.754583333335</v>
      </c>
      <c r="T2310" s="14">
        <f t="shared" si="109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5">
        <f t="shared" si="110"/>
        <v>59</v>
      </c>
      <c r="Q2311" t="s">
        <v>8325</v>
      </c>
      <c r="R2311" t="s">
        <v>8329</v>
      </c>
      <c r="S2311" s="16">
        <f t="shared" si="108"/>
        <v>41307.779363425921</v>
      </c>
      <c r="T2311" s="14">
        <f t="shared" si="109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5">
        <f t="shared" si="110"/>
        <v>64</v>
      </c>
      <c r="Q2312" t="s">
        <v>8325</v>
      </c>
      <c r="R2312" t="s">
        <v>8329</v>
      </c>
      <c r="S2312" s="16">
        <f t="shared" si="108"/>
        <v>41324.585821759254</v>
      </c>
      <c r="T2312" s="14">
        <f t="shared" si="109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5">
        <f t="shared" si="110"/>
        <v>90</v>
      </c>
      <c r="Q2313" t="s">
        <v>8325</v>
      </c>
      <c r="R2313" t="s">
        <v>8329</v>
      </c>
      <c r="S2313" s="16">
        <f t="shared" si="108"/>
        <v>41735.796168981477</v>
      </c>
      <c r="T2313" s="14">
        <f t="shared" si="109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5">
        <f t="shared" si="110"/>
        <v>40</v>
      </c>
      <c r="Q2314" t="s">
        <v>8325</v>
      </c>
      <c r="R2314" t="s">
        <v>8329</v>
      </c>
      <c r="S2314" s="16">
        <f t="shared" si="108"/>
        <v>41716.424513888887</v>
      </c>
      <c r="T2314" s="14">
        <f t="shared" si="109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5">
        <f t="shared" si="110"/>
        <v>56</v>
      </c>
      <c r="Q2315" t="s">
        <v>8325</v>
      </c>
      <c r="R2315" t="s">
        <v>8329</v>
      </c>
      <c r="S2315" s="16">
        <f t="shared" si="108"/>
        <v>41002.750300925924</v>
      </c>
      <c r="T2315" s="14">
        <f t="shared" si="109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5">
        <f t="shared" si="110"/>
        <v>37</v>
      </c>
      <c r="Q2316" t="s">
        <v>8325</v>
      </c>
      <c r="R2316" t="s">
        <v>8329</v>
      </c>
      <c r="S2316" s="16">
        <f t="shared" si="108"/>
        <v>41037.343252314815</v>
      </c>
      <c r="T2316" s="14">
        <f t="shared" si="109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5">
        <f t="shared" si="110"/>
        <v>40</v>
      </c>
      <c r="Q2317" t="s">
        <v>8325</v>
      </c>
      <c r="R2317" t="s">
        <v>8329</v>
      </c>
      <c r="S2317" s="16">
        <f t="shared" si="108"/>
        <v>41004.517858796295</v>
      </c>
      <c r="T2317" s="14">
        <f t="shared" si="109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5">
        <f t="shared" si="110"/>
        <v>78</v>
      </c>
      <c r="Q2318" t="s">
        <v>8325</v>
      </c>
      <c r="R2318" t="s">
        <v>8329</v>
      </c>
      <c r="S2318" s="16">
        <f t="shared" si="108"/>
        <v>40079.516782407409</v>
      </c>
      <c r="T2318" s="14">
        <f t="shared" si="109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5">
        <f t="shared" si="110"/>
        <v>18</v>
      </c>
      <c r="Q2319" t="s">
        <v>8325</v>
      </c>
      <c r="R2319" t="s">
        <v>8329</v>
      </c>
      <c r="S2319" s="16">
        <f t="shared" si="108"/>
        <v>40192.33390046296</v>
      </c>
      <c r="T2319" s="14">
        <f t="shared" si="109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5">
        <f t="shared" si="110"/>
        <v>37</v>
      </c>
      <c r="Q2320" t="s">
        <v>8325</v>
      </c>
      <c r="R2320" t="s">
        <v>8329</v>
      </c>
      <c r="S2320" s="16">
        <f t="shared" si="108"/>
        <v>40050.435347222221</v>
      </c>
      <c r="T2320" s="14">
        <f t="shared" si="109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5">
        <f t="shared" si="110"/>
        <v>41</v>
      </c>
      <c r="Q2321" t="s">
        <v>8325</v>
      </c>
      <c r="R2321" t="s">
        <v>8329</v>
      </c>
      <c r="S2321" s="16">
        <f t="shared" si="108"/>
        <v>41592.873668981476</v>
      </c>
      <c r="T2321" s="14">
        <f t="shared" si="109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5">
        <f t="shared" si="110"/>
        <v>61</v>
      </c>
      <c r="Q2322" t="s">
        <v>8325</v>
      </c>
      <c r="R2322" t="s">
        <v>8329</v>
      </c>
      <c r="S2322" s="16">
        <f t="shared" si="108"/>
        <v>41696.608796296292</v>
      </c>
      <c r="T2322" s="14">
        <f t="shared" si="109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5">
        <f t="shared" si="110"/>
        <v>64</v>
      </c>
      <c r="Q2323" t="s">
        <v>8336</v>
      </c>
      <c r="R2323" t="s">
        <v>8352</v>
      </c>
      <c r="S2323" s="16">
        <f t="shared" si="108"/>
        <v>42799.052094907405</v>
      </c>
      <c r="T2323" s="14">
        <f t="shared" si="109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5">
        <f t="shared" si="110"/>
        <v>21</v>
      </c>
      <c r="Q2324" t="s">
        <v>8336</v>
      </c>
      <c r="R2324" t="s">
        <v>8352</v>
      </c>
      <c r="S2324" s="16">
        <f t="shared" si="108"/>
        <v>42804.6871412037</v>
      </c>
      <c r="T2324" s="14">
        <f t="shared" si="109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5">
        <f t="shared" si="110"/>
        <v>30</v>
      </c>
      <c r="Q2325" t="s">
        <v>8336</v>
      </c>
      <c r="R2325" t="s">
        <v>8352</v>
      </c>
      <c r="S2325" s="16">
        <f t="shared" si="108"/>
        <v>42807.546840277777</v>
      </c>
      <c r="T2325" s="14">
        <f t="shared" si="109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5">
        <f t="shared" si="110"/>
        <v>25</v>
      </c>
      <c r="Q2326" t="s">
        <v>8336</v>
      </c>
      <c r="R2326" t="s">
        <v>8352</v>
      </c>
      <c r="S2326" s="16">
        <f t="shared" si="108"/>
        <v>42790.67690972222</v>
      </c>
      <c r="T2326" s="14">
        <f t="shared" si="109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5">
        <f t="shared" si="110"/>
        <v>11</v>
      </c>
      <c r="Q2327" t="s">
        <v>8336</v>
      </c>
      <c r="R2327" t="s">
        <v>8352</v>
      </c>
      <c r="S2327" s="16">
        <f t="shared" si="108"/>
        <v>42793.814016203702</v>
      </c>
      <c r="T2327" s="14">
        <f t="shared" si="109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5">
        <f t="shared" si="110"/>
        <v>108</v>
      </c>
      <c r="Q2328" t="s">
        <v>8336</v>
      </c>
      <c r="R2328" t="s">
        <v>8352</v>
      </c>
      <c r="S2328" s="16">
        <f t="shared" si="108"/>
        <v>42803.825787037036</v>
      </c>
      <c r="T2328" s="14">
        <f t="shared" si="109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5">
        <f t="shared" si="110"/>
        <v>54</v>
      </c>
      <c r="Q2329" t="s">
        <v>8336</v>
      </c>
      <c r="R2329" t="s">
        <v>8352</v>
      </c>
      <c r="S2329" s="16">
        <f t="shared" si="108"/>
        <v>41842.708796296291</v>
      </c>
      <c r="T2329" s="14">
        <f t="shared" si="109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5">
        <f t="shared" si="110"/>
        <v>47</v>
      </c>
      <c r="Q2330" t="s">
        <v>8336</v>
      </c>
      <c r="R2330" t="s">
        <v>8352</v>
      </c>
      <c r="S2330" s="16">
        <f t="shared" si="108"/>
        <v>42139.573344907403</v>
      </c>
      <c r="T2330" s="14">
        <f t="shared" si="109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5">
        <f t="shared" si="110"/>
        <v>211</v>
      </c>
      <c r="Q2331" t="s">
        <v>8336</v>
      </c>
      <c r="R2331" t="s">
        <v>8352</v>
      </c>
      <c r="S2331" s="16">
        <f t="shared" si="108"/>
        <v>41807.416041666664</v>
      </c>
      <c r="T2331" s="14">
        <f t="shared" si="109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5">
        <f t="shared" si="110"/>
        <v>219</v>
      </c>
      <c r="Q2332" t="s">
        <v>8336</v>
      </c>
      <c r="R2332" t="s">
        <v>8352</v>
      </c>
      <c r="S2332" s="16">
        <f t="shared" si="108"/>
        <v>42332.691469907404</v>
      </c>
      <c r="T2332" s="14">
        <f t="shared" si="109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5">
        <f t="shared" si="110"/>
        <v>40</v>
      </c>
      <c r="Q2333" t="s">
        <v>8336</v>
      </c>
      <c r="R2333" t="s">
        <v>8352</v>
      </c>
      <c r="S2333" s="16">
        <f t="shared" si="108"/>
        <v>41838.797337962962</v>
      </c>
      <c r="T2333" s="14">
        <f t="shared" si="109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5">
        <f t="shared" si="110"/>
        <v>75</v>
      </c>
      <c r="Q2334" t="s">
        <v>8336</v>
      </c>
      <c r="R2334" t="s">
        <v>8352</v>
      </c>
      <c r="S2334" s="16">
        <f t="shared" si="108"/>
        <v>42011.419803240737</v>
      </c>
      <c r="T2334" s="14">
        <f t="shared" si="109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5">
        <f t="shared" si="110"/>
        <v>13</v>
      </c>
      <c r="Q2335" t="s">
        <v>8336</v>
      </c>
      <c r="R2335" t="s">
        <v>8352</v>
      </c>
      <c r="S2335" s="16">
        <f t="shared" si="108"/>
        <v>41767.442013888889</v>
      </c>
      <c r="T2335" s="14">
        <f t="shared" si="109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5">
        <f t="shared" si="110"/>
        <v>60</v>
      </c>
      <c r="Q2336" t="s">
        <v>8336</v>
      </c>
      <c r="R2336" t="s">
        <v>8352</v>
      </c>
      <c r="S2336" s="16">
        <f t="shared" si="108"/>
        <v>41918.461782407401</v>
      </c>
      <c r="T2336" s="14">
        <f t="shared" si="109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5">
        <f t="shared" si="110"/>
        <v>115</v>
      </c>
      <c r="Q2337" t="s">
        <v>8336</v>
      </c>
      <c r="R2337" t="s">
        <v>8352</v>
      </c>
      <c r="S2337" s="16">
        <f t="shared" si="108"/>
        <v>41771.363923611112</v>
      </c>
      <c r="T2337" s="14">
        <f t="shared" si="109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5">
        <f t="shared" si="110"/>
        <v>48</v>
      </c>
      <c r="Q2338" t="s">
        <v>8336</v>
      </c>
      <c r="R2338" t="s">
        <v>8352</v>
      </c>
      <c r="S2338" s="16">
        <f t="shared" si="108"/>
        <v>41666.716377314813</v>
      </c>
      <c r="T2338" s="14">
        <f t="shared" si="109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5">
        <f t="shared" si="110"/>
        <v>74</v>
      </c>
      <c r="Q2339" t="s">
        <v>8336</v>
      </c>
      <c r="R2339" t="s">
        <v>8352</v>
      </c>
      <c r="S2339" s="16">
        <f t="shared" si="108"/>
        <v>41786.432210648149</v>
      </c>
      <c r="T2339" s="14">
        <f t="shared" si="109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5">
        <f t="shared" si="110"/>
        <v>123</v>
      </c>
      <c r="Q2340" t="s">
        <v>8336</v>
      </c>
      <c r="R2340" t="s">
        <v>8352</v>
      </c>
      <c r="S2340" s="16">
        <f t="shared" si="108"/>
        <v>41789.688472222224</v>
      </c>
      <c r="T2340" s="14">
        <f t="shared" si="109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5">
        <f t="shared" si="110"/>
        <v>66</v>
      </c>
      <c r="Q2341" t="s">
        <v>8336</v>
      </c>
      <c r="R2341" t="s">
        <v>8352</v>
      </c>
      <c r="S2341" s="16">
        <f t="shared" si="108"/>
        <v>42692.591539351844</v>
      </c>
      <c r="T2341" s="14">
        <f t="shared" si="109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5">
        <f t="shared" si="110"/>
        <v>104</v>
      </c>
      <c r="Q2342" t="s">
        <v>8336</v>
      </c>
      <c r="R2342" t="s">
        <v>8352</v>
      </c>
      <c r="S2342" s="16">
        <f t="shared" si="108"/>
        <v>42643.434467592589</v>
      </c>
      <c r="T2342" s="14">
        <f t="shared" si="109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5" t="e">
        <f t="shared" si="110"/>
        <v>#DIV/0!</v>
      </c>
      <c r="Q2343" t="s">
        <v>8319</v>
      </c>
      <c r="R2343" t="s">
        <v>8320</v>
      </c>
      <c r="S2343" s="16">
        <f t="shared" si="108"/>
        <v>42167.605370370373</v>
      </c>
      <c r="T2343" s="14">
        <f t="shared" si="109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5" t="e">
        <f t="shared" si="110"/>
        <v>#DIV/0!</v>
      </c>
      <c r="Q2344" t="s">
        <v>8319</v>
      </c>
      <c r="R2344" t="s">
        <v>8320</v>
      </c>
      <c r="S2344" s="16">
        <f t="shared" si="108"/>
        <v>41897.49386574074</v>
      </c>
      <c r="T2344" s="14">
        <f t="shared" si="109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5">
        <f t="shared" si="110"/>
        <v>300</v>
      </c>
      <c r="Q2345" t="s">
        <v>8319</v>
      </c>
      <c r="R2345" t="s">
        <v>8320</v>
      </c>
      <c r="S2345" s="16">
        <f t="shared" si="108"/>
        <v>42327.616956018515</v>
      </c>
      <c r="T2345" s="14">
        <f t="shared" si="109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5">
        <f t="shared" si="110"/>
        <v>1</v>
      </c>
      <c r="Q2346" t="s">
        <v>8319</v>
      </c>
      <c r="R2346" t="s">
        <v>8320</v>
      </c>
      <c r="S2346" s="16">
        <f t="shared" si="108"/>
        <v>42515.519317129627</v>
      </c>
      <c r="T2346" s="14">
        <f t="shared" si="109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5" t="e">
        <f t="shared" si="110"/>
        <v>#DIV/0!</v>
      </c>
      <c r="Q2347" t="s">
        <v>8319</v>
      </c>
      <c r="R2347" t="s">
        <v>8320</v>
      </c>
      <c r="S2347" s="16">
        <f t="shared" si="108"/>
        <v>42059.79347222222</v>
      </c>
      <c r="T2347" s="14">
        <f t="shared" si="109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5">
        <f t="shared" si="110"/>
        <v>13</v>
      </c>
      <c r="Q2348" t="s">
        <v>8319</v>
      </c>
      <c r="R2348" t="s">
        <v>8320</v>
      </c>
      <c r="S2348" s="16">
        <f t="shared" si="108"/>
        <v>42615.590636574074</v>
      </c>
      <c r="T2348" s="14">
        <f t="shared" si="109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5">
        <f t="shared" si="110"/>
        <v>15</v>
      </c>
      <c r="Q2349" t="s">
        <v>8319</v>
      </c>
      <c r="R2349" t="s">
        <v>8320</v>
      </c>
      <c r="S2349" s="16">
        <f t="shared" si="108"/>
        <v>42577.39902777777</v>
      </c>
      <c r="T2349" s="14">
        <f t="shared" si="109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5">
        <f t="shared" si="110"/>
        <v>54</v>
      </c>
      <c r="Q2350" t="s">
        <v>8319</v>
      </c>
      <c r="R2350" t="s">
        <v>8320</v>
      </c>
      <c r="S2350" s="16">
        <f t="shared" si="108"/>
        <v>42360.723819444444</v>
      </c>
      <c r="T2350" s="14">
        <f t="shared" si="109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5" t="e">
        <f t="shared" si="110"/>
        <v>#DIV/0!</v>
      </c>
      <c r="Q2351" t="s">
        <v>8319</v>
      </c>
      <c r="R2351" t="s">
        <v>8320</v>
      </c>
      <c r="S2351" s="16">
        <f t="shared" si="108"/>
        <v>42198.567453703705</v>
      </c>
      <c r="T2351" s="14">
        <f t="shared" si="109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5" t="e">
        <f t="shared" si="110"/>
        <v>#DIV/0!</v>
      </c>
      <c r="Q2352" t="s">
        <v>8319</v>
      </c>
      <c r="R2352" t="s">
        <v>8320</v>
      </c>
      <c r="S2352" s="16">
        <f t="shared" si="108"/>
        <v>42708.633912037032</v>
      </c>
      <c r="T2352" s="14">
        <f t="shared" si="109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5">
        <f t="shared" si="110"/>
        <v>15</v>
      </c>
      <c r="Q2353" t="s">
        <v>8319</v>
      </c>
      <c r="R2353" t="s">
        <v>8320</v>
      </c>
      <c r="S2353" s="16">
        <f t="shared" si="108"/>
        <v>42093.892812500002</v>
      </c>
      <c r="T2353" s="14">
        <f t="shared" si="109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5" t="e">
        <f t="shared" si="110"/>
        <v>#DIV/0!</v>
      </c>
      <c r="Q2354" t="s">
        <v>8319</v>
      </c>
      <c r="R2354" t="s">
        <v>8320</v>
      </c>
      <c r="S2354" s="16">
        <f t="shared" si="108"/>
        <v>42101.425370370365</v>
      </c>
      <c r="T2354" s="14">
        <f t="shared" si="109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5" t="e">
        <f t="shared" si="110"/>
        <v>#DIV/0!</v>
      </c>
      <c r="Q2355" t="s">
        <v>8319</v>
      </c>
      <c r="R2355" t="s">
        <v>8320</v>
      </c>
      <c r="S2355" s="16">
        <f t="shared" si="108"/>
        <v>42103.467847222222</v>
      </c>
      <c r="T2355" s="14">
        <f t="shared" si="109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5">
        <f t="shared" si="110"/>
        <v>25</v>
      </c>
      <c r="Q2356" t="s">
        <v>8319</v>
      </c>
      <c r="R2356" t="s">
        <v>8320</v>
      </c>
      <c r="S2356" s="16">
        <f t="shared" si="108"/>
        <v>41954.51458333333</v>
      </c>
      <c r="T2356" s="14">
        <f t="shared" si="109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5">
        <f t="shared" si="110"/>
        <v>27</v>
      </c>
      <c r="Q2357" t="s">
        <v>8319</v>
      </c>
      <c r="R2357" t="s">
        <v>8320</v>
      </c>
      <c r="S2357" s="16">
        <f t="shared" si="108"/>
        <v>42096.709907407407</v>
      </c>
      <c r="T2357" s="14">
        <f t="shared" si="109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5" t="e">
        <f t="shared" si="110"/>
        <v>#DIV/0!</v>
      </c>
      <c r="Q2358" t="s">
        <v>8319</v>
      </c>
      <c r="R2358" t="s">
        <v>8320</v>
      </c>
      <c r="S2358" s="16">
        <f t="shared" si="108"/>
        <v>42130.575277777774</v>
      </c>
      <c r="T2358" s="14">
        <f t="shared" si="109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5" t="e">
        <f t="shared" si="110"/>
        <v>#DIV/0!</v>
      </c>
      <c r="Q2359" t="s">
        <v>8319</v>
      </c>
      <c r="R2359" t="s">
        <v>8320</v>
      </c>
      <c r="S2359" s="16">
        <f t="shared" si="108"/>
        <v>42264.411782407406</v>
      </c>
      <c r="T2359" s="14">
        <f t="shared" si="109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5" t="e">
        <f t="shared" si="110"/>
        <v>#DIV/0!</v>
      </c>
      <c r="Q2360" t="s">
        <v>8319</v>
      </c>
      <c r="R2360" t="s">
        <v>8320</v>
      </c>
      <c r="S2360" s="16">
        <f t="shared" si="108"/>
        <v>41978.722638888888</v>
      </c>
      <c r="T2360" s="14">
        <f t="shared" si="109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5">
        <f t="shared" si="110"/>
        <v>367</v>
      </c>
      <c r="Q2361" t="s">
        <v>8319</v>
      </c>
      <c r="R2361" t="s">
        <v>8320</v>
      </c>
      <c r="S2361" s="16">
        <f t="shared" si="108"/>
        <v>42159.441249999996</v>
      </c>
      <c r="T2361" s="14">
        <f t="shared" si="109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5">
        <f t="shared" si="110"/>
        <v>2</v>
      </c>
      <c r="Q2362" t="s">
        <v>8319</v>
      </c>
      <c r="R2362" t="s">
        <v>8320</v>
      </c>
      <c r="S2362" s="16">
        <f t="shared" si="108"/>
        <v>42377.498611111114</v>
      </c>
      <c r="T2362" s="14">
        <f t="shared" si="109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5" t="e">
        <f t="shared" si="110"/>
        <v>#DIV/0!</v>
      </c>
      <c r="Q2363" t="s">
        <v>8319</v>
      </c>
      <c r="R2363" t="s">
        <v>8320</v>
      </c>
      <c r="S2363" s="16">
        <f t="shared" si="108"/>
        <v>42466.650555555556</v>
      </c>
      <c r="T2363" s="14">
        <f t="shared" si="109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5">
        <f t="shared" si="110"/>
        <v>60</v>
      </c>
      <c r="Q2364" t="s">
        <v>8319</v>
      </c>
      <c r="R2364" t="s">
        <v>8320</v>
      </c>
      <c r="S2364" s="16">
        <f t="shared" si="108"/>
        <v>41954.47997685185</v>
      </c>
      <c r="T2364" s="14">
        <f t="shared" si="109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5" t="e">
        <f t="shared" si="110"/>
        <v>#DIV/0!</v>
      </c>
      <c r="Q2365" t="s">
        <v>8319</v>
      </c>
      <c r="R2365" t="s">
        <v>8320</v>
      </c>
      <c r="S2365" s="16">
        <f t="shared" si="108"/>
        <v>42321.803240740737</v>
      </c>
      <c r="T2365" s="14">
        <f t="shared" si="109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5" t="e">
        <f t="shared" si="110"/>
        <v>#DIV/0!</v>
      </c>
      <c r="Q2366" t="s">
        <v>8319</v>
      </c>
      <c r="R2366" t="s">
        <v>8320</v>
      </c>
      <c r="S2366" s="16">
        <f t="shared" si="108"/>
        <v>42248.726342592585</v>
      </c>
      <c r="T2366" s="14">
        <f t="shared" si="109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5" t="e">
        <f t="shared" si="110"/>
        <v>#DIV/0!</v>
      </c>
      <c r="Q2367" t="s">
        <v>8319</v>
      </c>
      <c r="R2367" t="s">
        <v>8320</v>
      </c>
      <c r="S2367" s="16">
        <f t="shared" si="108"/>
        <v>42346.528067129628</v>
      </c>
      <c r="T2367" s="14">
        <f t="shared" si="109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5">
        <f t="shared" si="110"/>
        <v>97</v>
      </c>
      <c r="Q2368" t="s">
        <v>8319</v>
      </c>
      <c r="R2368" t="s">
        <v>8320</v>
      </c>
      <c r="S2368" s="16">
        <f t="shared" si="108"/>
        <v>42268.323298611103</v>
      </c>
      <c r="T2368" s="14">
        <f t="shared" si="109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5">
        <f t="shared" si="110"/>
        <v>47</v>
      </c>
      <c r="Q2369" t="s">
        <v>8319</v>
      </c>
      <c r="R2369" t="s">
        <v>8320</v>
      </c>
      <c r="S2369" s="16">
        <f t="shared" si="108"/>
        <v>42425.761759259258</v>
      </c>
      <c r="T2369" s="14">
        <f t="shared" si="109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5">
        <f t="shared" si="110"/>
        <v>50</v>
      </c>
      <c r="Q2370" t="s">
        <v>8319</v>
      </c>
      <c r="R2370" t="s">
        <v>8320</v>
      </c>
      <c r="S2370" s="16">
        <f t="shared" si="108"/>
        <v>42063.513483796291</v>
      </c>
      <c r="T2370" s="14">
        <f t="shared" si="109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5" t="e">
        <f t="shared" si="110"/>
        <v>#DIV/0!</v>
      </c>
      <c r="Q2371" t="s">
        <v>8319</v>
      </c>
      <c r="R2371" t="s">
        <v>8320</v>
      </c>
      <c r="S2371" s="16">
        <f t="shared" ref="S2371:S2434" si="111">(J2371/86400)+25569+(-5/24)</f>
        <v>42380.60429398148</v>
      </c>
      <c r="T2371" s="14">
        <f t="shared" ref="T2371:T2434" si="112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5">
        <f t="shared" ref="P2372:P2435" si="113">QUOTIENT(E2372,L2372)</f>
        <v>20</v>
      </c>
      <c r="Q2372" t="s">
        <v>8319</v>
      </c>
      <c r="R2372" t="s">
        <v>8320</v>
      </c>
      <c r="S2372" s="16">
        <f t="shared" si="111"/>
        <v>41960.980798611105</v>
      </c>
      <c r="T2372" s="14">
        <f t="shared" si="112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5" t="e">
        <f t="shared" si="113"/>
        <v>#DIV/0!</v>
      </c>
      <c r="Q2373" t="s">
        <v>8319</v>
      </c>
      <c r="R2373" t="s">
        <v>8320</v>
      </c>
      <c r="S2373" s="16">
        <f t="shared" si="111"/>
        <v>42150.569398148145</v>
      </c>
      <c r="T2373" s="14">
        <f t="shared" si="112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5">
        <f t="shared" si="113"/>
        <v>30</v>
      </c>
      <c r="Q2374" t="s">
        <v>8319</v>
      </c>
      <c r="R2374" t="s">
        <v>8320</v>
      </c>
      <c r="S2374" s="16">
        <f t="shared" si="111"/>
        <v>42087.860775462956</v>
      </c>
      <c r="T2374" s="14">
        <f t="shared" si="112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5">
        <f t="shared" si="113"/>
        <v>50</v>
      </c>
      <c r="Q2375" t="s">
        <v>8319</v>
      </c>
      <c r="R2375" t="s">
        <v>8320</v>
      </c>
      <c r="S2375" s="16">
        <f t="shared" si="111"/>
        <v>42215.453981481478</v>
      </c>
      <c r="T2375" s="14">
        <f t="shared" si="112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5">
        <f t="shared" si="113"/>
        <v>10</v>
      </c>
      <c r="Q2376" t="s">
        <v>8319</v>
      </c>
      <c r="R2376" t="s">
        <v>8320</v>
      </c>
      <c r="S2376" s="16">
        <f t="shared" si="111"/>
        <v>42017.634953703702</v>
      </c>
      <c r="T2376" s="14">
        <f t="shared" si="112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5" t="e">
        <f t="shared" si="113"/>
        <v>#DIV/0!</v>
      </c>
      <c r="Q2377" t="s">
        <v>8319</v>
      </c>
      <c r="R2377" t="s">
        <v>8320</v>
      </c>
      <c r="S2377" s="16">
        <f t="shared" si="111"/>
        <v>42592.627743055556</v>
      </c>
      <c r="T2377" s="14">
        <f t="shared" si="112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5">
        <f t="shared" si="113"/>
        <v>81</v>
      </c>
      <c r="Q2378" t="s">
        <v>8319</v>
      </c>
      <c r="R2378" t="s">
        <v>8320</v>
      </c>
      <c r="S2378" s="16">
        <f t="shared" si="111"/>
        <v>42318.717199074068</v>
      </c>
      <c r="T2378" s="14">
        <f t="shared" si="112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5" t="e">
        <f t="shared" si="113"/>
        <v>#DIV/0!</v>
      </c>
      <c r="Q2379" t="s">
        <v>8319</v>
      </c>
      <c r="R2379" t="s">
        <v>8320</v>
      </c>
      <c r="S2379" s="16">
        <f t="shared" si="111"/>
        <v>42669.661840277775</v>
      </c>
      <c r="T2379" s="14">
        <f t="shared" si="112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5" t="e">
        <f t="shared" si="113"/>
        <v>#DIV/0!</v>
      </c>
      <c r="Q2380" t="s">
        <v>8319</v>
      </c>
      <c r="R2380" t="s">
        <v>8320</v>
      </c>
      <c r="S2380" s="16">
        <f t="shared" si="111"/>
        <v>42212.804745370369</v>
      </c>
      <c r="T2380" s="14">
        <f t="shared" si="112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5" t="e">
        <f t="shared" si="113"/>
        <v>#DIV/0!</v>
      </c>
      <c r="Q2381" t="s">
        <v>8319</v>
      </c>
      <c r="R2381" t="s">
        <v>8320</v>
      </c>
      <c r="S2381" s="16">
        <f t="shared" si="111"/>
        <v>42236.808055555557</v>
      </c>
      <c r="T2381" s="14">
        <f t="shared" si="112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5">
        <f t="shared" si="113"/>
        <v>18</v>
      </c>
      <c r="Q2382" t="s">
        <v>8319</v>
      </c>
      <c r="R2382" t="s">
        <v>8320</v>
      </c>
      <c r="S2382" s="16">
        <f t="shared" si="111"/>
        <v>42248.584976851846</v>
      </c>
      <c r="T2382" s="14">
        <f t="shared" si="112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5">
        <f t="shared" si="113"/>
        <v>224</v>
      </c>
      <c r="Q2383" t="s">
        <v>8319</v>
      </c>
      <c r="R2383" t="s">
        <v>8320</v>
      </c>
      <c r="S2383" s="16">
        <f t="shared" si="111"/>
        <v>42074.727407407401</v>
      </c>
      <c r="T2383" s="14">
        <f t="shared" si="112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5">
        <f t="shared" si="113"/>
        <v>37</v>
      </c>
      <c r="Q2384" t="s">
        <v>8319</v>
      </c>
      <c r="R2384" t="s">
        <v>8320</v>
      </c>
      <c r="S2384" s="16">
        <f t="shared" si="111"/>
        <v>42194.979201388887</v>
      </c>
      <c r="T2384" s="14">
        <f t="shared" si="112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5">
        <f t="shared" si="113"/>
        <v>145</v>
      </c>
      <c r="Q2385" t="s">
        <v>8319</v>
      </c>
      <c r="R2385" t="s">
        <v>8320</v>
      </c>
      <c r="S2385" s="16">
        <f t="shared" si="111"/>
        <v>42026.848460648143</v>
      </c>
      <c r="T2385" s="14">
        <f t="shared" si="112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5">
        <f t="shared" si="113"/>
        <v>1</v>
      </c>
      <c r="Q2386" t="s">
        <v>8319</v>
      </c>
      <c r="R2386" t="s">
        <v>8320</v>
      </c>
      <c r="S2386" s="16">
        <f t="shared" si="111"/>
        <v>41926.859293981477</v>
      </c>
      <c r="T2386" s="14">
        <f t="shared" si="112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5">
        <f t="shared" si="113"/>
        <v>112</v>
      </c>
      <c r="Q2387" t="s">
        <v>8319</v>
      </c>
      <c r="R2387" t="s">
        <v>8320</v>
      </c>
      <c r="S2387" s="16">
        <f t="shared" si="111"/>
        <v>42191.493425925924</v>
      </c>
      <c r="T2387" s="14">
        <f t="shared" si="112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5" t="e">
        <f t="shared" si="113"/>
        <v>#DIV/0!</v>
      </c>
      <c r="Q2388" t="s">
        <v>8319</v>
      </c>
      <c r="R2388" t="s">
        <v>8320</v>
      </c>
      <c r="S2388" s="16">
        <f t="shared" si="111"/>
        <v>41954.629907407405</v>
      </c>
      <c r="T2388" s="14">
        <f t="shared" si="112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5">
        <f t="shared" si="113"/>
        <v>342</v>
      </c>
      <c r="Q2389" t="s">
        <v>8319</v>
      </c>
      <c r="R2389" t="s">
        <v>8320</v>
      </c>
      <c r="S2389" s="16">
        <f t="shared" si="111"/>
        <v>42528.418287037035</v>
      </c>
      <c r="T2389" s="14">
        <f t="shared" si="112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5">
        <f t="shared" si="113"/>
        <v>57</v>
      </c>
      <c r="Q2390" t="s">
        <v>8319</v>
      </c>
      <c r="R2390" t="s">
        <v>8320</v>
      </c>
      <c r="S2390" s="16">
        <f t="shared" si="111"/>
        <v>41989.645358796297</v>
      </c>
      <c r="T2390" s="14">
        <f t="shared" si="112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5">
        <f t="shared" si="113"/>
        <v>30</v>
      </c>
      <c r="Q2391" t="s">
        <v>8319</v>
      </c>
      <c r="R2391" t="s">
        <v>8320</v>
      </c>
      <c r="S2391" s="16">
        <f t="shared" si="111"/>
        <v>42179.445046296292</v>
      </c>
      <c r="T2391" s="14">
        <f t="shared" si="112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5" t="e">
        <f t="shared" si="113"/>
        <v>#DIV/0!</v>
      </c>
      <c r="Q2392" t="s">
        <v>8319</v>
      </c>
      <c r="R2392" t="s">
        <v>8320</v>
      </c>
      <c r="S2392" s="16">
        <f t="shared" si="111"/>
        <v>41968.053981481477</v>
      </c>
      <c r="T2392" s="14">
        <f t="shared" si="112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5">
        <f t="shared" si="113"/>
        <v>25</v>
      </c>
      <c r="Q2393" t="s">
        <v>8319</v>
      </c>
      <c r="R2393" t="s">
        <v>8320</v>
      </c>
      <c r="S2393" s="16">
        <f t="shared" si="111"/>
        <v>42064.586157407401</v>
      </c>
      <c r="T2393" s="14">
        <f t="shared" si="112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5" t="e">
        <f t="shared" si="113"/>
        <v>#DIV/0!</v>
      </c>
      <c r="Q2394" t="s">
        <v>8319</v>
      </c>
      <c r="R2394" t="s">
        <v>8320</v>
      </c>
      <c r="S2394" s="16">
        <f t="shared" si="111"/>
        <v>42275.912303240737</v>
      </c>
      <c r="T2394" s="14">
        <f t="shared" si="112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5">
        <f t="shared" si="113"/>
        <v>50</v>
      </c>
      <c r="Q2395" t="s">
        <v>8319</v>
      </c>
      <c r="R2395" t="s">
        <v>8320</v>
      </c>
      <c r="S2395" s="16">
        <f t="shared" si="111"/>
        <v>42194.440011574072</v>
      </c>
      <c r="T2395" s="14">
        <f t="shared" si="112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5">
        <f t="shared" si="113"/>
        <v>1</v>
      </c>
      <c r="Q2396" t="s">
        <v>8319</v>
      </c>
      <c r="R2396" t="s">
        <v>8320</v>
      </c>
      <c r="S2396" s="16">
        <f t="shared" si="111"/>
        <v>42031.15385416666</v>
      </c>
      <c r="T2396" s="14">
        <f t="shared" si="112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5" t="e">
        <f t="shared" si="113"/>
        <v>#DIV/0!</v>
      </c>
      <c r="Q2397" t="s">
        <v>8319</v>
      </c>
      <c r="R2397" t="s">
        <v>8320</v>
      </c>
      <c r="S2397" s="16">
        <f t="shared" si="111"/>
        <v>42716.913043981483</v>
      </c>
      <c r="T2397" s="14">
        <f t="shared" si="112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5">
        <f t="shared" si="113"/>
        <v>10</v>
      </c>
      <c r="Q2398" t="s">
        <v>8319</v>
      </c>
      <c r="R2398" t="s">
        <v>8320</v>
      </c>
      <c r="S2398" s="16">
        <f t="shared" si="111"/>
        <v>42262.640717592592</v>
      </c>
      <c r="T2398" s="14">
        <f t="shared" si="112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5" t="e">
        <f t="shared" si="113"/>
        <v>#DIV/0!</v>
      </c>
      <c r="Q2399" t="s">
        <v>8319</v>
      </c>
      <c r="R2399" t="s">
        <v>8320</v>
      </c>
      <c r="S2399" s="16">
        <f t="shared" si="111"/>
        <v>41976.676574074074</v>
      </c>
      <c r="T2399" s="14">
        <f t="shared" si="112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5" t="e">
        <f t="shared" si="113"/>
        <v>#DIV/0!</v>
      </c>
      <c r="Q2400" t="s">
        <v>8319</v>
      </c>
      <c r="R2400" t="s">
        <v>8320</v>
      </c>
      <c r="S2400" s="16">
        <f t="shared" si="111"/>
        <v>42157.708148148151</v>
      </c>
      <c r="T2400" s="14">
        <f t="shared" si="112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5" t="e">
        <f t="shared" si="113"/>
        <v>#DIV/0!</v>
      </c>
      <c r="Q2401" t="s">
        <v>8319</v>
      </c>
      <c r="R2401" t="s">
        <v>8320</v>
      </c>
      <c r="S2401" s="16">
        <f t="shared" si="111"/>
        <v>41956.644745370366</v>
      </c>
      <c r="T2401" s="14">
        <f t="shared" si="112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5" t="e">
        <f t="shared" si="113"/>
        <v>#DIV/0!</v>
      </c>
      <c r="Q2402" t="s">
        <v>8319</v>
      </c>
      <c r="R2402" t="s">
        <v>8320</v>
      </c>
      <c r="S2402" s="16">
        <f t="shared" si="111"/>
        <v>42444.059768518513</v>
      </c>
      <c r="T2402" s="14">
        <f t="shared" si="112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5">
        <f t="shared" si="113"/>
        <v>22</v>
      </c>
      <c r="Q2403" t="s">
        <v>8336</v>
      </c>
      <c r="R2403" t="s">
        <v>8337</v>
      </c>
      <c r="S2403" s="16">
        <f t="shared" si="111"/>
        <v>42374.614537037036</v>
      </c>
      <c r="T2403" s="14">
        <f t="shared" si="112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5">
        <f t="shared" si="113"/>
        <v>52</v>
      </c>
      <c r="Q2404" t="s">
        <v>8336</v>
      </c>
      <c r="R2404" t="s">
        <v>8337</v>
      </c>
      <c r="S2404" s="16">
        <f t="shared" si="111"/>
        <v>42107.47142361111</v>
      </c>
      <c r="T2404" s="14">
        <f t="shared" si="112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5">
        <f t="shared" si="113"/>
        <v>16</v>
      </c>
      <c r="Q2405" t="s">
        <v>8336</v>
      </c>
      <c r="R2405" t="s">
        <v>8337</v>
      </c>
      <c r="S2405" s="16">
        <f t="shared" si="111"/>
        <v>42399.67428240741</v>
      </c>
      <c r="T2405" s="14">
        <f t="shared" si="112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5" t="e">
        <f t="shared" si="113"/>
        <v>#DIV/0!</v>
      </c>
      <c r="Q2406" t="s">
        <v>8336</v>
      </c>
      <c r="R2406" t="s">
        <v>8337</v>
      </c>
      <c r="S2406" s="16">
        <f t="shared" si="111"/>
        <v>42341.831099537034</v>
      </c>
      <c r="T2406" s="14">
        <f t="shared" si="112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5">
        <f t="shared" si="113"/>
        <v>56</v>
      </c>
      <c r="Q2407" t="s">
        <v>8336</v>
      </c>
      <c r="R2407" t="s">
        <v>8337</v>
      </c>
      <c r="S2407" s="16">
        <f t="shared" si="111"/>
        <v>42595.377025462956</v>
      </c>
      <c r="T2407" s="14">
        <f t="shared" si="112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5">
        <f t="shared" si="113"/>
        <v>84</v>
      </c>
      <c r="Q2408" t="s">
        <v>8336</v>
      </c>
      <c r="R2408" t="s">
        <v>8337</v>
      </c>
      <c r="S2408" s="16">
        <f t="shared" si="111"/>
        <v>41982.902662037035</v>
      </c>
      <c r="T2408" s="14">
        <f t="shared" si="112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5">
        <f t="shared" si="113"/>
        <v>168</v>
      </c>
      <c r="Q2409" t="s">
        <v>8336</v>
      </c>
      <c r="R2409" t="s">
        <v>8337</v>
      </c>
      <c r="S2409" s="16">
        <f t="shared" si="111"/>
        <v>42082.367222222216</v>
      </c>
      <c r="T2409" s="14">
        <f t="shared" si="112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5">
        <f t="shared" si="113"/>
        <v>15</v>
      </c>
      <c r="Q2410" t="s">
        <v>8336</v>
      </c>
      <c r="R2410" t="s">
        <v>8337</v>
      </c>
      <c r="S2410" s="16">
        <f t="shared" si="111"/>
        <v>41918.93237268518</v>
      </c>
      <c r="T2410" s="14">
        <f t="shared" si="112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5">
        <f t="shared" si="113"/>
        <v>76</v>
      </c>
      <c r="Q2411" t="s">
        <v>8336</v>
      </c>
      <c r="R2411" t="s">
        <v>8337</v>
      </c>
      <c r="S2411" s="16">
        <f t="shared" si="111"/>
        <v>42204.667534722219</v>
      </c>
      <c r="T2411" s="14">
        <f t="shared" si="112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5" t="e">
        <f t="shared" si="113"/>
        <v>#DIV/0!</v>
      </c>
      <c r="Q2412" t="s">
        <v>8336</v>
      </c>
      <c r="R2412" t="s">
        <v>8337</v>
      </c>
      <c r="S2412" s="16">
        <f t="shared" si="111"/>
        <v>42224.199942129628</v>
      </c>
      <c r="T2412" s="14">
        <f t="shared" si="112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5">
        <f t="shared" si="113"/>
        <v>50</v>
      </c>
      <c r="Q2413" t="s">
        <v>8336</v>
      </c>
      <c r="R2413" t="s">
        <v>8337</v>
      </c>
      <c r="S2413" s="16">
        <f t="shared" si="111"/>
        <v>42211.524097222216</v>
      </c>
      <c r="T2413" s="14">
        <f t="shared" si="112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5" t="e">
        <f t="shared" si="113"/>
        <v>#DIV/0!</v>
      </c>
      <c r="Q2414" t="s">
        <v>8336</v>
      </c>
      <c r="R2414" t="s">
        <v>8337</v>
      </c>
      <c r="S2414" s="16">
        <f t="shared" si="111"/>
        <v>42655.528622685182</v>
      </c>
      <c r="T2414" s="14">
        <f t="shared" si="112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5">
        <f t="shared" si="113"/>
        <v>8</v>
      </c>
      <c r="Q2415" t="s">
        <v>8336</v>
      </c>
      <c r="R2415" t="s">
        <v>8337</v>
      </c>
      <c r="S2415" s="16">
        <f t="shared" si="111"/>
        <v>41759.901412037034</v>
      </c>
      <c r="T2415" s="14">
        <f t="shared" si="112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5">
        <f t="shared" si="113"/>
        <v>35</v>
      </c>
      <c r="Q2416" t="s">
        <v>8336</v>
      </c>
      <c r="R2416" t="s">
        <v>8337</v>
      </c>
      <c r="S2416" s="16">
        <f t="shared" si="111"/>
        <v>42198.486805555549</v>
      </c>
      <c r="T2416" s="14">
        <f t="shared" si="112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5">
        <f t="shared" si="113"/>
        <v>55</v>
      </c>
      <c r="Q2417" t="s">
        <v>8336</v>
      </c>
      <c r="R2417" t="s">
        <v>8337</v>
      </c>
      <c r="S2417" s="16">
        <f t="shared" si="111"/>
        <v>42536.654467592591</v>
      </c>
      <c r="T2417" s="14">
        <f t="shared" si="112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5">
        <f t="shared" si="113"/>
        <v>5</v>
      </c>
      <c r="Q2418" t="s">
        <v>8336</v>
      </c>
      <c r="R2418" t="s">
        <v>8337</v>
      </c>
      <c r="S2418" s="16">
        <f t="shared" si="111"/>
        <v>42019.529432870368</v>
      </c>
      <c r="T2418" s="14">
        <f t="shared" si="112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5" t="e">
        <f t="shared" si="113"/>
        <v>#DIV/0!</v>
      </c>
      <c r="Q2419" t="s">
        <v>8336</v>
      </c>
      <c r="R2419" t="s">
        <v>8337</v>
      </c>
      <c r="S2419" s="16">
        <f t="shared" si="111"/>
        <v>41831.675775462958</v>
      </c>
      <c r="T2419" s="14">
        <f t="shared" si="112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5">
        <f t="shared" si="113"/>
        <v>1</v>
      </c>
      <c r="Q2420" t="s">
        <v>8336</v>
      </c>
      <c r="R2420" t="s">
        <v>8337</v>
      </c>
      <c r="S2420" s="16">
        <f t="shared" si="111"/>
        <v>42027.648657407401</v>
      </c>
      <c r="T2420" s="14">
        <f t="shared" si="112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5" t="e">
        <f t="shared" si="113"/>
        <v>#DIV/0!</v>
      </c>
      <c r="Q2421" t="s">
        <v>8336</v>
      </c>
      <c r="R2421" t="s">
        <v>8337</v>
      </c>
      <c r="S2421" s="16">
        <f t="shared" si="111"/>
        <v>41993.529965277776</v>
      </c>
      <c r="T2421" s="14">
        <f t="shared" si="112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5">
        <f t="shared" si="113"/>
        <v>69</v>
      </c>
      <c r="Q2422" t="s">
        <v>8336</v>
      </c>
      <c r="R2422" t="s">
        <v>8337</v>
      </c>
      <c r="S2422" s="16">
        <f t="shared" si="111"/>
        <v>41892.820543981477</v>
      </c>
      <c r="T2422" s="14">
        <f t="shared" si="112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5">
        <f t="shared" si="113"/>
        <v>1</v>
      </c>
      <c r="Q2423" t="s">
        <v>8336</v>
      </c>
      <c r="R2423" t="s">
        <v>8337</v>
      </c>
      <c r="S2423" s="16">
        <f t="shared" si="111"/>
        <v>42026.479120370372</v>
      </c>
      <c r="T2423" s="14">
        <f t="shared" si="112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5">
        <f t="shared" si="113"/>
        <v>1</v>
      </c>
      <c r="Q2424" t="s">
        <v>8336</v>
      </c>
      <c r="R2424" t="s">
        <v>8337</v>
      </c>
      <c r="S2424" s="16">
        <f t="shared" si="111"/>
        <v>42044.516620370363</v>
      </c>
      <c r="T2424" s="14">
        <f t="shared" si="112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5">
        <f t="shared" si="113"/>
        <v>8</v>
      </c>
      <c r="Q2425" t="s">
        <v>8336</v>
      </c>
      <c r="R2425" t="s">
        <v>8337</v>
      </c>
      <c r="S2425" s="16">
        <f t="shared" si="111"/>
        <v>41974.496412037035</v>
      </c>
      <c r="T2425" s="14">
        <f t="shared" si="112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5">
        <f t="shared" si="113"/>
        <v>34</v>
      </c>
      <c r="Q2426" t="s">
        <v>8336</v>
      </c>
      <c r="R2426" t="s">
        <v>8337</v>
      </c>
      <c r="S2426" s="16">
        <f t="shared" si="111"/>
        <v>41909.684120370366</v>
      </c>
      <c r="T2426" s="14">
        <f t="shared" si="112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5">
        <f t="shared" si="113"/>
        <v>1</v>
      </c>
      <c r="Q2427" t="s">
        <v>8336</v>
      </c>
      <c r="R2427" t="s">
        <v>8337</v>
      </c>
      <c r="S2427" s="16">
        <f t="shared" si="111"/>
        <v>42502.705428240741</v>
      </c>
      <c r="T2427" s="14">
        <f t="shared" si="112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5" t="e">
        <f t="shared" si="113"/>
        <v>#DIV/0!</v>
      </c>
      <c r="Q2428" t="s">
        <v>8336</v>
      </c>
      <c r="R2428" t="s">
        <v>8337</v>
      </c>
      <c r="S2428" s="16">
        <f t="shared" si="111"/>
        <v>42163.961712962962</v>
      </c>
      <c r="T2428" s="14">
        <f t="shared" si="112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5">
        <f t="shared" si="113"/>
        <v>1</v>
      </c>
      <c r="Q2429" t="s">
        <v>8336</v>
      </c>
      <c r="R2429" t="s">
        <v>8337</v>
      </c>
      <c r="S2429" s="16">
        <f t="shared" si="111"/>
        <v>42412.110335648147</v>
      </c>
      <c r="T2429" s="14">
        <f t="shared" si="112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5">
        <f t="shared" si="113"/>
        <v>1</v>
      </c>
      <c r="Q2430" t="s">
        <v>8336</v>
      </c>
      <c r="R2430" t="s">
        <v>8337</v>
      </c>
      <c r="S2430" s="16">
        <f t="shared" si="111"/>
        <v>42045.575821759259</v>
      </c>
      <c r="T2430" s="14">
        <f t="shared" si="112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5">
        <f t="shared" si="113"/>
        <v>501</v>
      </c>
      <c r="Q2431" t="s">
        <v>8336</v>
      </c>
      <c r="R2431" t="s">
        <v>8337</v>
      </c>
      <c r="S2431" s="16">
        <f t="shared" si="111"/>
        <v>42734.670902777776</v>
      </c>
      <c r="T2431" s="14">
        <f t="shared" si="112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5">
        <f t="shared" si="113"/>
        <v>10</v>
      </c>
      <c r="Q2432" t="s">
        <v>8336</v>
      </c>
      <c r="R2432" t="s">
        <v>8337</v>
      </c>
      <c r="S2432" s="16">
        <f t="shared" si="111"/>
        <v>42381.922499999993</v>
      </c>
      <c r="T2432" s="14">
        <f t="shared" si="112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5">
        <f t="shared" si="113"/>
        <v>1</v>
      </c>
      <c r="Q2433" t="s">
        <v>8336</v>
      </c>
      <c r="R2433" t="s">
        <v>8337</v>
      </c>
      <c r="S2433" s="16">
        <f t="shared" si="111"/>
        <v>42488.891354166662</v>
      </c>
      <c r="T2433" s="14">
        <f t="shared" si="112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5">
        <f t="shared" si="113"/>
        <v>1</v>
      </c>
      <c r="Q2434" t="s">
        <v>8336</v>
      </c>
      <c r="R2434" t="s">
        <v>8337</v>
      </c>
      <c r="S2434" s="16">
        <f t="shared" si="111"/>
        <v>42041.010381944441</v>
      </c>
      <c r="T2434" s="14">
        <f t="shared" si="112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5" t="e">
        <f t="shared" si="113"/>
        <v>#DIV/0!</v>
      </c>
      <c r="Q2435" t="s">
        <v>8336</v>
      </c>
      <c r="R2435" t="s">
        <v>8337</v>
      </c>
      <c r="S2435" s="16">
        <f t="shared" ref="S2435:S2498" si="114">(J2435/86400)+25569+(-5/24)</f>
        <v>42397.691469907404</v>
      </c>
      <c r="T2435" s="14">
        <f t="shared" ref="T2435:T2498" si="11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5">
        <f t="shared" ref="P2436:P2499" si="116">QUOTIENT(E2436,L2436)</f>
        <v>13</v>
      </c>
      <c r="Q2436" t="s">
        <v>8336</v>
      </c>
      <c r="R2436" t="s">
        <v>8337</v>
      </c>
      <c r="S2436" s="16">
        <f t="shared" si="114"/>
        <v>42179.977708333332</v>
      </c>
      <c r="T2436" s="14">
        <f t="shared" si="11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5">
        <f t="shared" si="116"/>
        <v>306</v>
      </c>
      <c r="Q2437" t="s">
        <v>8336</v>
      </c>
      <c r="R2437" t="s">
        <v>8337</v>
      </c>
      <c r="S2437" s="16">
        <f t="shared" si="114"/>
        <v>42252.069282407407</v>
      </c>
      <c r="T2437" s="14">
        <f t="shared" si="11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5">
        <f t="shared" si="116"/>
        <v>22</v>
      </c>
      <c r="Q2438" t="s">
        <v>8336</v>
      </c>
      <c r="R2438" t="s">
        <v>8337</v>
      </c>
      <c r="S2438" s="16">
        <f t="shared" si="114"/>
        <v>42338.407060185178</v>
      </c>
      <c r="T2438" s="14">
        <f t="shared" si="11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5" t="e">
        <f t="shared" si="116"/>
        <v>#DIV/0!</v>
      </c>
      <c r="Q2439" t="s">
        <v>8336</v>
      </c>
      <c r="R2439" t="s">
        <v>8337</v>
      </c>
      <c r="S2439" s="16">
        <f t="shared" si="114"/>
        <v>42031.756805555553</v>
      </c>
      <c r="T2439" s="14">
        <f t="shared" si="11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5">
        <f t="shared" si="116"/>
        <v>50</v>
      </c>
      <c r="Q2440" t="s">
        <v>8336</v>
      </c>
      <c r="R2440" t="s">
        <v>8337</v>
      </c>
      <c r="S2440" s="16">
        <f t="shared" si="114"/>
        <v>42285.706736111104</v>
      </c>
      <c r="T2440" s="14">
        <f t="shared" si="11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5" t="e">
        <f t="shared" si="116"/>
        <v>#DIV/0!</v>
      </c>
      <c r="Q2441" t="s">
        <v>8336</v>
      </c>
      <c r="R2441" t="s">
        <v>8337</v>
      </c>
      <c r="S2441" s="16">
        <f t="shared" si="114"/>
        <v>42265.610289351847</v>
      </c>
      <c r="T2441" s="14">
        <f t="shared" si="11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5">
        <f t="shared" si="116"/>
        <v>5</v>
      </c>
      <c r="Q2442" t="s">
        <v>8336</v>
      </c>
      <c r="R2442" t="s">
        <v>8337</v>
      </c>
      <c r="S2442" s="16">
        <f t="shared" si="114"/>
        <v>42383.691122685188</v>
      </c>
      <c r="T2442" s="14">
        <f t="shared" si="11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5">
        <f t="shared" si="116"/>
        <v>74</v>
      </c>
      <c r="Q2443" t="s">
        <v>8336</v>
      </c>
      <c r="R2443" t="s">
        <v>8352</v>
      </c>
      <c r="S2443" s="16">
        <f t="shared" si="114"/>
        <v>42186.917291666665</v>
      </c>
      <c r="T2443" s="14">
        <f t="shared" si="11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5">
        <f t="shared" si="116"/>
        <v>81</v>
      </c>
      <c r="Q2444" t="s">
        <v>8336</v>
      </c>
      <c r="R2444" t="s">
        <v>8352</v>
      </c>
      <c r="S2444" s="16">
        <f t="shared" si="114"/>
        <v>42052.458657407406</v>
      </c>
      <c r="T2444" s="14">
        <f t="shared" si="11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5">
        <f t="shared" si="116"/>
        <v>130</v>
      </c>
      <c r="Q2445" t="s">
        <v>8336</v>
      </c>
      <c r="R2445" t="s">
        <v>8352</v>
      </c>
      <c r="S2445" s="16">
        <f t="shared" si="114"/>
        <v>41836.416921296295</v>
      </c>
      <c r="T2445" s="14">
        <f t="shared" si="11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5">
        <f t="shared" si="116"/>
        <v>53</v>
      </c>
      <c r="Q2446" t="s">
        <v>8336</v>
      </c>
      <c r="R2446" t="s">
        <v>8352</v>
      </c>
      <c r="S2446" s="16">
        <f t="shared" si="114"/>
        <v>42485.54619212963</v>
      </c>
      <c r="T2446" s="14">
        <f t="shared" si="11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5">
        <f t="shared" si="116"/>
        <v>75</v>
      </c>
      <c r="Q2447" t="s">
        <v>8336</v>
      </c>
      <c r="R2447" t="s">
        <v>8352</v>
      </c>
      <c r="S2447" s="16">
        <f t="shared" si="114"/>
        <v>42242.981724537036</v>
      </c>
      <c r="T2447" s="14">
        <f t="shared" si="11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5">
        <f t="shared" si="116"/>
        <v>75</v>
      </c>
      <c r="Q2448" t="s">
        <v>8336</v>
      </c>
      <c r="R2448" t="s">
        <v>8352</v>
      </c>
      <c r="S2448" s="16">
        <f t="shared" si="114"/>
        <v>42670.394340277773</v>
      </c>
      <c r="T2448" s="14">
        <f t="shared" si="11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5">
        <f t="shared" si="116"/>
        <v>31</v>
      </c>
      <c r="Q2449" t="s">
        <v>8336</v>
      </c>
      <c r="R2449" t="s">
        <v>8352</v>
      </c>
      <c r="S2449" s="16">
        <f t="shared" si="114"/>
        <v>42654.26149305555</v>
      </c>
      <c r="T2449" s="14">
        <f t="shared" si="11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5">
        <f t="shared" si="116"/>
        <v>47</v>
      </c>
      <c r="Q2450" t="s">
        <v>8336</v>
      </c>
      <c r="R2450" t="s">
        <v>8352</v>
      </c>
      <c r="S2450" s="16">
        <f t="shared" si="114"/>
        <v>42607.107789351845</v>
      </c>
      <c r="T2450" s="14">
        <f t="shared" si="11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5">
        <f t="shared" si="116"/>
        <v>90</v>
      </c>
      <c r="Q2451" t="s">
        <v>8336</v>
      </c>
      <c r="R2451" t="s">
        <v>8352</v>
      </c>
      <c r="S2451" s="16">
        <f t="shared" si="114"/>
        <v>41942.934201388889</v>
      </c>
      <c r="T2451" s="14">
        <f t="shared" si="11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5">
        <f t="shared" si="116"/>
        <v>149</v>
      </c>
      <c r="Q2452" t="s">
        <v>8336</v>
      </c>
      <c r="R2452" t="s">
        <v>8352</v>
      </c>
      <c r="S2452" s="16">
        <f t="shared" si="114"/>
        <v>41901.864074074074</v>
      </c>
      <c r="T2452" s="14">
        <f t="shared" si="11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5">
        <f t="shared" si="116"/>
        <v>62</v>
      </c>
      <c r="Q2453" t="s">
        <v>8336</v>
      </c>
      <c r="R2453" t="s">
        <v>8352</v>
      </c>
      <c r="S2453" s="16">
        <f t="shared" si="114"/>
        <v>42779.700115740743</v>
      </c>
      <c r="T2453" s="14">
        <f t="shared" si="11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5">
        <f t="shared" si="116"/>
        <v>53</v>
      </c>
      <c r="Q2454" t="s">
        <v>8336</v>
      </c>
      <c r="R2454" t="s">
        <v>8352</v>
      </c>
      <c r="S2454" s="16">
        <f t="shared" si="114"/>
        <v>42338.635416666664</v>
      </c>
      <c r="T2454" s="14">
        <f t="shared" si="11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5">
        <f t="shared" si="116"/>
        <v>69</v>
      </c>
      <c r="Q2455" t="s">
        <v>8336</v>
      </c>
      <c r="R2455" t="s">
        <v>8352</v>
      </c>
      <c r="S2455" s="16">
        <f t="shared" si="114"/>
        <v>42738.483900462961</v>
      </c>
      <c r="T2455" s="14">
        <f t="shared" si="11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5">
        <f t="shared" si="116"/>
        <v>271</v>
      </c>
      <c r="Q2456" t="s">
        <v>8336</v>
      </c>
      <c r="R2456" t="s">
        <v>8352</v>
      </c>
      <c r="S2456" s="16">
        <f t="shared" si="114"/>
        <v>42769.993148148147</v>
      </c>
      <c r="T2456" s="14">
        <f t="shared" si="11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5">
        <f t="shared" si="116"/>
        <v>34</v>
      </c>
      <c r="Q2457" t="s">
        <v>8336</v>
      </c>
      <c r="R2457" t="s">
        <v>8352</v>
      </c>
      <c r="S2457" s="16">
        <f t="shared" si="114"/>
        <v>42452.573495370372</v>
      </c>
      <c r="T2457" s="14">
        <f t="shared" si="11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5">
        <f t="shared" si="116"/>
        <v>40</v>
      </c>
      <c r="Q2458" t="s">
        <v>8336</v>
      </c>
      <c r="R2458" t="s">
        <v>8352</v>
      </c>
      <c r="S2458" s="16">
        <f t="shared" si="114"/>
        <v>42761.752766203703</v>
      </c>
      <c r="T2458" s="14">
        <f t="shared" si="11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5">
        <f t="shared" si="116"/>
        <v>189</v>
      </c>
      <c r="Q2459" t="s">
        <v>8336</v>
      </c>
      <c r="R2459" t="s">
        <v>8352</v>
      </c>
      <c r="S2459" s="16">
        <f t="shared" si="114"/>
        <v>42423.394166666665</v>
      </c>
      <c r="T2459" s="14">
        <f t="shared" si="11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5">
        <f t="shared" si="116"/>
        <v>68</v>
      </c>
      <c r="Q2460" t="s">
        <v>8336</v>
      </c>
      <c r="R2460" t="s">
        <v>8352</v>
      </c>
      <c r="S2460" s="16">
        <f t="shared" si="114"/>
        <v>42495.663402777776</v>
      </c>
      <c r="T2460" s="14">
        <f t="shared" si="11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5">
        <f t="shared" si="116"/>
        <v>108</v>
      </c>
      <c r="Q2461" t="s">
        <v>8336</v>
      </c>
      <c r="R2461" t="s">
        <v>8352</v>
      </c>
      <c r="S2461" s="16">
        <f t="shared" si="114"/>
        <v>42407.429224537038</v>
      </c>
      <c r="T2461" s="14">
        <f t="shared" si="11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5">
        <f t="shared" si="116"/>
        <v>125</v>
      </c>
      <c r="Q2462" t="s">
        <v>8336</v>
      </c>
      <c r="R2462" t="s">
        <v>8352</v>
      </c>
      <c r="S2462" s="16">
        <f t="shared" si="114"/>
        <v>42703.978784722225</v>
      </c>
      <c r="T2462" s="14">
        <f t="shared" si="11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5">
        <f t="shared" si="116"/>
        <v>90</v>
      </c>
      <c r="Q2463" t="s">
        <v>8325</v>
      </c>
      <c r="R2463" t="s">
        <v>8329</v>
      </c>
      <c r="S2463" s="16">
        <f t="shared" si="114"/>
        <v>40783.804363425923</v>
      </c>
      <c r="T2463" s="14">
        <f t="shared" si="11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5">
        <f t="shared" si="116"/>
        <v>28</v>
      </c>
      <c r="Q2464" t="s">
        <v>8325</v>
      </c>
      <c r="R2464" t="s">
        <v>8329</v>
      </c>
      <c r="S2464" s="16">
        <f t="shared" si="114"/>
        <v>41088.977962962963</v>
      </c>
      <c r="T2464" s="14">
        <f t="shared" si="11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5">
        <f t="shared" si="116"/>
        <v>31</v>
      </c>
      <c r="Q2465" t="s">
        <v>8325</v>
      </c>
      <c r="R2465" t="s">
        <v>8329</v>
      </c>
      <c r="S2465" s="16">
        <f t="shared" si="114"/>
        <v>41340.903067129628</v>
      </c>
      <c r="T2465" s="14">
        <f t="shared" si="11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5">
        <f t="shared" si="116"/>
        <v>51</v>
      </c>
      <c r="Q2466" t="s">
        <v>8325</v>
      </c>
      <c r="R2466" t="s">
        <v>8329</v>
      </c>
      <c r="S2466" s="16">
        <f t="shared" si="114"/>
        <v>42248.692094907405</v>
      </c>
      <c r="T2466" s="14">
        <f t="shared" si="11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5">
        <f t="shared" si="116"/>
        <v>26</v>
      </c>
      <c r="Q2467" t="s">
        <v>8325</v>
      </c>
      <c r="R2467" t="s">
        <v>8329</v>
      </c>
      <c r="S2467" s="16">
        <f t="shared" si="114"/>
        <v>41145.510972222219</v>
      </c>
      <c r="T2467" s="14">
        <f t="shared" si="11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5">
        <f t="shared" si="116"/>
        <v>48</v>
      </c>
      <c r="Q2468" t="s">
        <v>8325</v>
      </c>
      <c r="R2468" t="s">
        <v>8329</v>
      </c>
      <c r="S2468" s="16">
        <f t="shared" si="114"/>
        <v>41372.894131944442</v>
      </c>
      <c r="T2468" s="14">
        <f t="shared" si="11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5">
        <f t="shared" si="116"/>
        <v>27</v>
      </c>
      <c r="Q2469" t="s">
        <v>8325</v>
      </c>
      <c r="R2469" t="s">
        <v>8329</v>
      </c>
      <c r="S2469" s="16">
        <f t="shared" si="114"/>
        <v>41025.665868055556</v>
      </c>
      <c r="T2469" s="14">
        <f t="shared" si="11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5">
        <f t="shared" si="116"/>
        <v>36</v>
      </c>
      <c r="Q2470" t="s">
        <v>8325</v>
      </c>
      <c r="R2470" t="s">
        <v>8329</v>
      </c>
      <c r="S2470" s="16">
        <f t="shared" si="114"/>
        <v>41173.945844907408</v>
      </c>
      <c r="T2470" s="14">
        <f t="shared" si="11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5">
        <f t="shared" si="116"/>
        <v>29</v>
      </c>
      <c r="Q2471" t="s">
        <v>8325</v>
      </c>
      <c r="R2471" t="s">
        <v>8329</v>
      </c>
      <c r="S2471" s="16">
        <f t="shared" si="114"/>
        <v>40557.221400462957</v>
      </c>
      <c r="T2471" s="14">
        <f t="shared" si="11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5">
        <f t="shared" si="116"/>
        <v>28</v>
      </c>
      <c r="Q2472" t="s">
        <v>8325</v>
      </c>
      <c r="R2472" t="s">
        <v>8329</v>
      </c>
      <c r="S2472" s="16">
        <f t="shared" si="114"/>
        <v>41022.866377314815</v>
      </c>
      <c r="T2472" s="14">
        <f t="shared" si="11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5">
        <f t="shared" si="116"/>
        <v>37</v>
      </c>
      <c r="Q2473" t="s">
        <v>8325</v>
      </c>
      <c r="R2473" t="s">
        <v>8329</v>
      </c>
      <c r="S2473" s="16">
        <f t="shared" si="114"/>
        <v>40893.784629629627</v>
      </c>
      <c r="T2473" s="14">
        <f t="shared" si="11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5">
        <f t="shared" si="116"/>
        <v>97</v>
      </c>
      <c r="Q2474" t="s">
        <v>8325</v>
      </c>
      <c r="R2474" t="s">
        <v>8329</v>
      </c>
      <c r="S2474" s="16">
        <f t="shared" si="114"/>
        <v>40353.907175925924</v>
      </c>
      <c r="T2474" s="14">
        <f t="shared" si="11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5">
        <f t="shared" si="116"/>
        <v>42</v>
      </c>
      <c r="Q2475" t="s">
        <v>8325</v>
      </c>
      <c r="R2475" t="s">
        <v>8329</v>
      </c>
      <c r="S2475" s="16">
        <f t="shared" si="114"/>
        <v>41193.540150462963</v>
      </c>
      <c r="T2475" s="14">
        <f t="shared" si="11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5">
        <f t="shared" si="116"/>
        <v>131</v>
      </c>
      <c r="Q2476" t="s">
        <v>8325</v>
      </c>
      <c r="R2476" t="s">
        <v>8329</v>
      </c>
      <c r="S2476" s="16">
        <f t="shared" si="114"/>
        <v>40416.80296296296</v>
      </c>
      <c r="T2476" s="14">
        <f t="shared" si="11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5">
        <f t="shared" si="116"/>
        <v>32</v>
      </c>
      <c r="Q2477" t="s">
        <v>8325</v>
      </c>
      <c r="R2477" t="s">
        <v>8329</v>
      </c>
      <c r="S2477" s="16">
        <f t="shared" si="114"/>
        <v>40310.079340277771</v>
      </c>
      <c r="T2477" s="14">
        <f t="shared" si="11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5">
        <f t="shared" si="116"/>
        <v>61</v>
      </c>
      <c r="Q2478" t="s">
        <v>8325</v>
      </c>
      <c r="R2478" t="s">
        <v>8329</v>
      </c>
      <c r="S2478" s="16">
        <f t="shared" si="114"/>
        <v>41913.120023148142</v>
      </c>
      <c r="T2478" s="14">
        <f t="shared" si="11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5">
        <f t="shared" si="116"/>
        <v>31</v>
      </c>
      <c r="Q2479" t="s">
        <v>8325</v>
      </c>
      <c r="R2479" t="s">
        <v>8329</v>
      </c>
      <c r="S2479" s="16">
        <f t="shared" si="114"/>
        <v>41088.483159722222</v>
      </c>
      <c r="T2479" s="14">
        <f t="shared" si="11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5">
        <f t="shared" si="116"/>
        <v>129</v>
      </c>
      <c r="Q2480" t="s">
        <v>8325</v>
      </c>
      <c r="R2480" t="s">
        <v>8329</v>
      </c>
      <c r="S2480" s="16">
        <f t="shared" si="114"/>
        <v>41257.742048611108</v>
      </c>
      <c r="T2480" s="14">
        <f t="shared" si="11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5">
        <f t="shared" si="116"/>
        <v>25</v>
      </c>
      <c r="Q2481" t="s">
        <v>8325</v>
      </c>
      <c r="R2481" t="s">
        <v>8329</v>
      </c>
      <c r="S2481" s="16">
        <f t="shared" si="114"/>
        <v>41107.518449074072</v>
      </c>
      <c r="T2481" s="14">
        <f t="shared" si="11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5">
        <f t="shared" si="116"/>
        <v>250</v>
      </c>
      <c r="Q2482" t="s">
        <v>8325</v>
      </c>
      <c r="R2482" t="s">
        <v>8329</v>
      </c>
      <c r="S2482" s="16">
        <f t="shared" si="114"/>
        <v>42227.727824074071</v>
      </c>
      <c r="T2482" s="14">
        <f t="shared" si="11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5">
        <f t="shared" si="116"/>
        <v>47</v>
      </c>
      <c r="Q2483" t="s">
        <v>8325</v>
      </c>
      <c r="R2483" t="s">
        <v>8329</v>
      </c>
      <c r="S2483" s="16">
        <f t="shared" si="114"/>
        <v>40999.437592592592</v>
      </c>
      <c r="T2483" s="14">
        <f t="shared" si="11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5">
        <f t="shared" si="116"/>
        <v>40</v>
      </c>
      <c r="Q2484" t="s">
        <v>8325</v>
      </c>
      <c r="R2484" t="s">
        <v>8329</v>
      </c>
      <c r="S2484" s="16">
        <f t="shared" si="114"/>
        <v>40711.573877314811</v>
      </c>
      <c r="T2484" s="14">
        <f t="shared" si="11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5">
        <f t="shared" si="116"/>
        <v>65</v>
      </c>
      <c r="Q2485" t="s">
        <v>8325</v>
      </c>
      <c r="R2485" t="s">
        <v>8329</v>
      </c>
      <c r="S2485" s="16">
        <f t="shared" si="114"/>
        <v>40970.541701388887</v>
      </c>
      <c r="T2485" s="14">
        <f t="shared" si="11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5">
        <f t="shared" si="116"/>
        <v>46</v>
      </c>
      <c r="Q2486" t="s">
        <v>8325</v>
      </c>
      <c r="R2486" t="s">
        <v>8329</v>
      </c>
      <c r="S2486" s="16">
        <f t="shared" si="114"/>
        <v>40771.708368055552</v>
      </c>
      <c r="T2486" s="14">
        <f t="shared" si="11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5">
        <f t="shared" si="116"/>
        <v>50</v>
      </c>
      <c r="Q2487" t="s">
        <v>8325</v>
      </c>
      <c r="R2487" t="s">
        <v>8329</v>
      </c>
      <c r="S2487" s="16">
        <f t="shared" si="114"/>
        <v>40793.790266203701</v>
      </c>
      <c r="T2487" s="14">
        <f t="shared" si="11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5">
        <f t="shared" si="116"/>
        <v>26</v>
      </c>
      <c r="Q2488" t="s">
        <v>8325</v>
      </c>
      <c r="R2488" t="s">
        <v>8329</v>
      </c>
      <c r="S2488" s="16">
        <f t="shared" si="114"/>
        <v>40991.499722222223</v>
      </c>
      <c r="T2488" s="14">
        <f t="shared" si="11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5">
        <f t="shared" si="116"/>
        <v>39</v>
      </c>
      <c r="Q2489" t="s">
        <v>8325</v>
      </c>
      <c r="R2489" t="s">
        <v>8329</v>
      </c>
      <c r="S2489" s="16">
        <f t="shared" si="114"/>
        <v>41025.874965277777</v>
      </c>
      <c r="T2489" s="14">
        <f t="shared" si="11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5">
        <f t="shared" si="116"/>
        <v>49</v>
      </c>
      <c r="Q2490" t="s">
        <v>8325</v>
      </c>
      <c r="R2490" t="s">
        <v>8329</v>
      </c>
      <c r="S2490" s="16">
        <f t="shared" si="114"/>
        <v>40833.424861111111</v>
      </c>
      <c r="T2490" s="14">
        <f t="shared" si="11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5">
        <f t="shared" si="116"/>
        <v>62</v>
      </c>
      <c r="Q2491" t="s">
        <v>8325</v>
      </c>
      <c r="R2491" t="s">
        <v>8329</v>
      </c>
      <c r="S2491" s="16">
        <f t="shared" si="114"/>
        <v>41373.481932870367</v>
      </c>
      <c r="T2491" s="14">
        <f t="shared" si="11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5">
        <f t="shared" si="116"/>
        <v>37</v>
      </c>
      <c r="Q2492" t="s">
        <v>8325</v>
      </c>
      <c r="R2492" t="s">
        <v>8329</v>
      </c>
      <c r="S2492" s="16">
        <f t="shared" si="114"/>
        <v>41023.01939814815</v>
      </c>
      <c r="T2492" s="14">
        <f t="shared" si="11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5">
        <f t="shared" si="116"/>
        <v>51</v>
      </c>
      <c r="Q2493" t="s">
        <v>8325</v>
      </c>
      <c r="R2493" t="s">
        <v>8329</v>
      </c>
      <c r="S2493" s="16">
        <f t="shared" si="114"/>
        <v>40542.630949074075</v>
      </c>
      <c r="T2493" s="14">
        <f t="shared" si="11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5">
        <f t="shared" si="116"/>
        <v>27</v>
      </c>
      <c r="Q2494" t="s">
        <v>8325</v>
      </c>
      <c r="R2494" t="s">
        <v>8329</v>
      </c>
      <c r="S2494" s="16">
        <f t="shared" si="114"/>
        <v>41024.777638888889</v>
      </c>
      <c r="T2494" s="14">
        <f t="shared" si="11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5">
        <f t="shared" si="116"/>
        <v>99</v>
      </c>
      <c r="Q2495" t="s">
        <v>8325</v>
      </c>
      <c r="R2495" t="s">
        <v>8329</v>
      </c>
      <c r="S2495" s="16">
        <f t="shared" si="114"/>
        <v>41347.959953703699</v>
      </c>
      <c r="T2495" s="14">
        <f t="shared" si="11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5">
        <f t="shared" si="116"/>
        <v>38</v>
      </c>
      <c r="Q2496" t="s">
        <v>8325</v>
      </c>
      <c r="R2496" t="s">
        <v>8329</v>
      </c>
      <c r="S2496" s="16">
        <f t="shared" si="114"/>
        <v>41022.436851851853</v>
      </c>
      <c r="T2496" s="14">
        <f t="shared" si="11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5">
        <f t="shared" si="116"/>
        <v>45</v>
      </c>
      <c r="Q2497" t="s">
        <v>8325</v>
      </c>
      <c r="R2497" t="s">
        <v>8329</v>
      </c>
      <c r="S2497" s="16">
        <f t="shared" si="114"/>
        <v>41036.738136574073</v>
      </c>
      <c r="T2497" s="14">
        <f t="shared" si="11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5">
        <f t="shared" si="116"/>
        <v>600</v>
      </c>
      <c r="Q2498" t="s">
        <v>8325</v>
      </c>
      <c r="R2498" t="s">
        <v>8329</v>
      </c>
      <c r="S2498" s="16">
        <f t="shared" si="114"/>
        <v>41327.788101851846</v>
      </c>
      <c r="T2498" s="14">
        <f t="shared" si="11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5">
        <f t="shared" si="116"/>
        <v>80</v>
      </c>
      <c r="Q2499" t="s">
        <v>8325</v>
      </c>
      <c r="R2499" t="s">
        <v>8329</v>
      </c>
      <c r="S2499" s="16">
        <f t="shared" ref="S2499:S2562" si="117">(J2499/86400)+25569+(-5/24)</f>
        <v>40730.670578703699</v>
      </c>
      <c r="T2499" s="14">
        <f t="shared" ref="T2499:T2562" si="11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5">
        <f t="shared" ref="P2500:P2563" si="119">QUOTIENT(E2500,L2500)</f>
        <v>52</v>
      </c>
      <c r="Q2500" t="s">
        <v>8325</v>
      </c>
      <c r="R2500" t="s">
        <v>8329</v>
      </c>
      <c r="S2500" s="16">
        <f t="shared" si="117"/>
        <v>42017.759108796294</v>
      </c>
      <c r="T2500" s="14">
        <f t="shared" si="11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5">
        <f t="shared" si="119"/>
        <v>47</v>
      </c>
      <c r="Q2501" t="s">
        <v>8325</v>
      </c>
      <c r="R2501" t="s">
        <v>8329</v>
      </c>
      <c r="S2501" s="16">
        <f t="shared" si="117"/>
        <v>41226.440243055556</v>
      </c>
      <c r="T2501" s="14">
        <f t="shared" si="11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5">
        <f t="shared" si="119"/>
        <v>23</v>
      </c>
      <c r="Q2502" t="s">
        <v>8325</v>
      </c>
      <c r="R2502" t="s">
        <v>8329</v>
      </c>
      <c r="S2502" s="16">
        <f t="shared" si="117"/>
        <v>41053.564525462956</v>
      </c>
      <c r="T2502" s="14">
        <f t="shared" si="11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5">
        <f t="shared" si="119"/>
        <v>40</v>
      </c>
      <c r="Q2503" t="s">
        <v>8336</v>
      </c>
      <c r="R2503" t="s">
        <v>8353</v>
      </c>
      <c r="S2503" s="16">
        <f t="shared" si="117"/>
        <v>42244.568333333336</v>
      </c>
      <c r="T2503" s="14">
        <f t="shared" si="11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5">
        <f t="shared" si="119"/>
        <v>17</v>
      </c>
      <c r="Q2504" t="s">
        <v>8336</v>
      </c>
      <c r="R2504" t="s">
        <v>8353</v>
      </c>
      <c r="S2504" s="16">
        <f t="shared" si="117"/>
        <v>41858.617106481477</v>
      </c>
      <c r="T2504" s="14">
        <f t="shared" si="11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5" t="e">
        <f t="shared" si="119"/>
        <v>#DIV/0!</v>
      </c>
      <c r="Q2505" t="s">
        <v>8336</v>
      </c>
      <c r="R2505" t="s">
        <v>8353</v>
      </c>
      <c r="S2505" s="16">
        <f t="shared" si="117"/>
        <v>42498.691064814811</v>
      </c>
      <c r="T2505" s="14">
        <f t="shared" si="11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5" t="e">
        <f t="shared" si="119"/>
        <v>#DIV/0!</v>
      </c>
      <c r="Q2506" t="s">
        <v>8336</v>
      </c>
      <c r="R2506" t="s">
        <v>8353</v>
      </c>
      <c r="S2506" s="16">
        <f t="shared" si="117"/>
        <v>41927.807106481479</v>
      </c>
      <c r="T2506" s="14">
        <f t="shared" si="11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5" t="e">
        <f t="shared" si="119"/>
        <v>#DIV/0!</v>
      </c>
      <c r="Q2507" t="s">
        <v>8336</v>
      </c>
      <c r="R2507" t="s">
        <v>8353</v>
      </c>
      <c r="S2507" s="16">
        <f t="shared" si="117"/>
        <v>42046.847407407404</v>
      </c>
      <c r="T2507" s="14">
        <f t="shared" si="11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5">
        <f t="shared" si="119"/>
        <v>15</v>
      </c>
      <c r="Q2508" t="s">
        <v>8336</v>
      </c>
      <c r="R2508" t="s">
        <v>8353</v>
      </c>
      <c r="S2508" s="16">
        <f t="shared" si="117"/>
        <v>42258.088761574072</v>
      </c>
      <c r="T2508" s="14">
        <f t="shared" si="11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5" t="e">
        <f t="shared" si="119"/>
        <v>#DIV/0!</v>
      </c>
      <c r="Q2509" t="s">
        <v>8336</v>
      </c>
      <c r="R2509" t="s">
        <v>8353</v>
      </c>
      <c r="S2509" s="16">
        <f t="shared" si="117"/>
        <v>42104.864629629628</v>
      </c>
      <c r="T2509" s="14">
        <f t="shared" si="11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5" t="e">
        <f t="shared" si="119"/>
        <v>#DIV/0!</v>
      </c>
      <c r="Q2510" t="s">
        <v>8336</v>
      </c>
      <c r="R2510" t="s">
        <v>8353</v>
      </c>
      <c r="S2510" s="16">
        <f t="shared" si="117"/>
        <v>41835.743449074071</v>
      </c>
      <c r="T2510" s="14">
        <f t="shared" si="11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5">
        <f t="shared" si="119"/>
        <v>35</v>
      </c>
      <c r="Q2511" t="s">
        <v>8336</v>
      </c>
      <c r="R2511" t="s">
        <v>8353</v>
      </c>
      <c r="S2511" s="16">
        <f t="shared" si="117"/>
        <v>42058.601261574069</v>
      </c>
      <c r="T2511" s="14">
        <f t="shared" si="11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5">
        <f t="shared" si="119"/>
        <v>37</v>
      </c>
      <c r="Q2512" t="s">
        <v>8336</v>
      </c>
      <c r="R2512" t="s">
        <v>8353</v>
      </c>
      <c r="S2512" s="16">
        <f t="shared" si="117"/>
        <v>42078.789027777777</v>
      </c>
      <c r="T2512" s="14">
        <f t="shared" si="11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5" t="e">
        <f t="shared" si="119"/>
        <v>#DIV/0!</v>
      </c>
      <c r="Q2513" t="s">
        <v>8336</v>
      </c>
      <c r="R2513" t="s">
        <v>8353</v>
      </c>
      <c r="S2513" s="16">
        <f t="shared" si="117"/>
        <v>42371.238576388881</v>
      </c>
      <c r="T2513" s="14">
        <f t="shared" si="11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5" t="e">
        <f t="shared" si="119"/>
        <v>#DIV/0!</v>
      </c>
      <c r="Q2514" t="s">
        <v>8336</v>
      </c>
      <c r="R2514" t="s">
        <v>8353</v>
      </c>
      <c r="S2514" s="16">
        <f t="shared" si="117"/>
        <v>41971.668530092589</v>
      </c>
      <c r="T2514" s="14">
        <f t="shared" si="11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5" t="e">
        <f t="shared" si="119"/>
        <v>#DIV/0!</v>
      </c>
      <c r="Q2515" t="s">
        <v>8336</v>
      </c>
      <c r="R2515" t="s">
        <v>8353</v>
      </c>
      <c r="S2515" s="16">
        <f t="shared" si="117"/>
        <v>42731.798483796294</v>
      </c>
      <c r="T2515" s="14">
        <f t="shared" si="11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5">
        <f t="shared" si="119"/>
        <v>52</v>
      </c>
      <c r="Q2516" t="s">
        <v>8336</v>
      </c>
      <c r="R2516" t="s">
        <v>8353</v>
      </c>
      <c r="S2516" s="16">
        <f t="shared" si="117"/>
        <v>41854.181446759256</v>
      </c>
      <c r="T2516" s="14">
        <f t="shared" si="11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5">
        <f t="shared" si="119"/>
        <v>77</v>
      </c>
      <c r="Q2517" t="s">
        <v>8336</v>
      </c>
      <c r="R2517" t="s">
        <v>8353</v>
      </c>
      <c r="S2517" s="16">
        <f t="shared" si="117"/>
        <v>42027.63140046296</v>
      </c>
      <c r="T2517" s="14">
        <f t="shared" si="11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5" t="e">
        <f t="shared" si="119"/>
        <v>#DIV/0!</v>
      </c>
      <c r="Q2518" t="s">
        <v>8336</v>
      </c>
      <c r="R2518" t="s">
        <v>8353</v>
      </c>
      <c r="S2518" s="16">
        <f t="shared" si="117"/>
        <v>41942.445046296292</v>
      </c>
      <c r="T2518" s="14">
        <f t="shared" si="11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5">
        <f t="shared" si="119"/>
        <v>53</v>
      </c>
      <c r="Q2519" t="s">
        <v>8336</v>
      </c>
      <c r="R2519" t="s">
        <v>8353</v>
      </c>
      <c r="S2519" s="16">
        <f t="shared" si="117"/>
        <v>42052.594097222223</v>
      </c>
      <c r="T2519" s="14">
        <f t="shared" si="11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5" t="e">
        <f t="shared" si="119"/>
        <v>#DIV/0!</v>
      </c>
      <c r="Q2520" t="s">
        <v>8336</v>
      </c>
      <c r="R2520" t="s">
        <v>8353</v>
      </c>
      <c r="S2520" s="16">
        <f t="shared" si="117"/>
        <v>41926.472546296296</v>
      </c>
      <c r="T2520" s="14">
        <f t="shared" si="11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5">
        <f t="shared" si="119"/>
        <v>16</v>
      </c>
      <c r="Q2521" t="s">
        <v>8336</v>
      </c>
      <c r="R2521" t="s">
        <v>8353</v>
      </c>
      <c r="S2521" s="16">
        <f t="shared" si="117"/>
        <v>41808.946805555555</v>
      </c>
      <c r="T2521" s="14">
        <f t="shared" si="11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5" t="e">
        <f t="shared" si="119"/>
        <v>#DIV/0!</v>
      </c>
      <c r="Q2522" t="s">
        <v>8336</v>
      </c>
      <c r="R2522" t="s">
        <v>8353</v>
      </c>
      <c r="S2522" s="16">
        <f t="shared" si="117"/>
        <v>42612.392187500001</v>
      </c>
      <c r="T2522" s="14">
        <f t="shared" si="11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5">
        <f t="shared" si="119"/>
        <v>103</v>
      </c>
      <c r="Q2523" t="s">
        <v>8325</v>
      </c>
      <c r="R2523" t="s">
        <v>8354</v>
      </c>
      <c r="S2523" s="16">
        <f t="shared" si="117"/>
        <v>42269.75950231481</v>
      </c>
      <c r="T2523" s="14">
        <f t="shared" si="11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5">
        <f t="shared" si="119"/>
        <v>185</v>
      </c>
      <c r="Q2524" t="s">
        <v>8325</v>
      </c>
      <c r="R2524" t="s">
        <v>8354</v>
      </c>
      <c r="S2524" s="16">
        <f t="shared" si="117"/>
        <v>42460.365277777775</v>
      </c>
      <c r="T2524" s="14">
        <f t="shared" si="11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5">
        <f t="shared" si="119"/>
        <v>54</v>
      </c>
      <c r="Q2525" t="s">
        <v>8325</v>
      </c>
      <c r="R2525" t="s">
        <v>8354</v>
      </c>
      <c r="S2525" s="16">
        <f t="shared" si="117"/>
        <v>41930.767268518517</v>
      </c>
      <c r="T2525" s="14">
        <f t="shared" si="11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5">
        <f t="shared" si="119"/>
        <v>177</v>
      </c>
      <c r="Q2526" t="s">
        <v>8325</v>
      </c>
      <c r="R2526" t="s">
        <v>8354</v>
      </c>
      <c r="S2526" s="16">
        <f t="shared" si="117"/>
        <v>41961.599039351851</v>
      </c>
      <c r="T2526" s="14">
        <f t="shared" si="11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5">
        <f t="shared" si="119"/>
        <v>100</v>
      </c>
      <c r="Q2527" t="s">
        <v>8325</v>
      </c>
      <c r="R2527" t="s">
        <v>8354</v>
      </c>
      <c r="S2527" s="16">
        <f t="shared" si="117"/>
        <v>41058.636238425919</v>
      </c>
      <c r="T2527" s="14">
        <f t="shared" si="11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5">
        <f t="shared" si="119"/>
        <v>136</v>
      </c>
      <c r="Q2528" t="s">
        <v>8325</v>
      </c>
      <c r="R2528" t="s">
        <v>8354</v>
      </c>
      <c r="S2528" s="16">
        <f t="shared" si="117"/>
        <v>41952.882800925923</v>
      </c>
      <c r="T2528" s="14">
        <f t="shared" si="11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5">
        <f t="shared" si="119"/>
        <v>57</v>
      </c>
      <c r="Q2529" t="s">
        <v>8325</v>
      </c>
      <c r="R2529" t="s">
        <v>8354</v>
      </c>
      <c r="S2529" s="16">
        <f t="shared" si="117"/>
        <v>41546.542719907404</v>
      </c>
      <c r="T2529" s="14">
        <f t="shared" si="11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5">
        <f t="shared" si="119"/>
        <v>52</v>
      </c>
      <c r="Q2530" t="s">
        <v>8325</v>
      </c>
      <c r="R2530" t="s">
        <v>8354</v>
      </c>
      <c r="S2530" s="16">
        <f t="shared" si="117"/>
        <v>42217.626192129632</v>
      </c>
      <c r="T2530" s="14">
        <f t="shared" si="11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5">
        <f t="shared" si="119"/>
        <v>82</v>
      </c>
      <c r="Q2531" t="s">
        <v>8325</v>
      </c>
      <c r="R2531" t="s">
        <v>8354</v>
      </c>
      <c r="S2531" s="16">
        <f t="shared" si="117"/>
        <v>40947.872395833328</v>
      </c>
      <c r="T2531" s="14">
        <f t="shared" si="11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5">
        <f t="shared" si="119"/>
        <v>135</v>
      </c>
      <c r="Q2532" t="s">
        <v>8325</v>
      </c>
      <c r="R2532" t="s">
        <v>8354</v>
      </c>
      <c r="S2532" s="16">
        <f t="shared" si="117"/>
        <v>42081.656307870369</v>
      </c>
      <c r="T2532" s="14">
        <f t="shared" si="11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5">
        <f t="shared" si="119"/>
        <v>74</v>
      </c>
      <c r="Q2533" t="s">
        <v>8325</v>
      </c>
      <c r="R2533" t="s">
        <v>8354</v>
      </c>
      <c r="S2533" s="16">
        <f t="shared" si="117"/>
        <v>42208.471689814811</v>
      </c>
      <c r="T2533" s="14">
        <f t="shared" si="11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5">
        <f t="shared" si="119"/>
        <v>84</v>
      </c>
      <c r="Q2534" t="s">
        <v>8325</v>
      </c>
      <c r="R2534" t="s">
        <v>8354</v>
      </c>
      <c r="S2534" s="16">
        <f t="shared" si="117"/>
        <v>41107.640810185185</v>
      </c>
      <c r="T2534" s="14">
        <f t="shared" si="11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5">
        <f t="shared" si="119"/>
        <v>61</v>
      </c>
      <c r="Q2535" t="s">
        <v>8325</v>
      </c>
      <c r="R2535" t="s">
        <v>8354</v>
      </c>
      <c r="S2535" s="16">
        <f t="shared" si="117"/>
        <v>41304.542951388888</v>
      </c>
      <c r="T2535" s="14">
        <f t="shared" si="11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5">
        <f t="shared" si="119"/>
        <v>150</v>
      </c>
      <c r="Q2536" t="s">
        <v>8325</v>
      </c>
      <c r="R2536" t="s">
        <v>8354</v>
      </c>
      <c r="S2536" s="16">
        <f t="shared" si="117"/>
        <v>40127.492037037031</v>
      </c>
      <c r="T2536" s="14">
        <f t="shared" si="11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5">
        <f t="shared" si="119"/>
        <v>266</v>
      </c>
      <c r="Q2537" t="s">
        <v>8325</v>
      </c>
      <c r="R2537" t="s">
        <v>8354</v>
      </c>
      <c r="S2537" s="16">
        <f t="shared" si="117"/>
        <v>41943.582696759258</v>
      </c>
      <c r="T2537" s="14">
        <f t="shared" si="11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5">
        <f t="shared" si="119"/>
        <v>7</v>
      </c>
      <c r="Q2538" t="s">
        <v>8325</v>
      </c>
      <c r="R2538" t="s">
        <v>8354</v>
      </c>
      <c r="S2538" s="16">
        <f t="shared" si="117"/>
        <v>41463.89775462963</v>
      </c>
      <c r="T2538" s="14">
        <f t="shared" si="11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5">
        <f t="shared" si="119"/>
        <v>100</v>
      </c>
      <c r="Q2539" t="s">
        <v>8325</v>
      </c>
      <c r="R2539" t="s">
        <v>8354</v>
      </c>
      <c r="S2539" s="16">
        <f t="shared" si="117"/>
        <v>40696.440451388888</v>
      </c>
      <c r="T2539" s="14">
        <f t="shared" si="11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5">
        <f t="shared" si="119"/>
        <v>109</v>
      </c>
      <c r="Q2540" t="s">
        <v>8325</v>
      </c>
      <c r="R2540" t="s">
        <v>8354</v>
      </c>
      <c r="S2540" s="16">
        <f t="shared" si="117"/>
        <v>41298.301631944443</v>
      </c>
      <c r="T2540" s="14">
        <f t="shared" si="11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5">
        <f t="shared" si="119"/>
        <v>169</v>
      </c>
      <c r="Q2541" t="s">
        <v>8325</v>
      </c>
      <c r="R2541" t="s">
        <v>8354</v>
      </c>
      <c r="S2541" s="16">
        <f t="shared" si="117"/>
        <v>41977.693888888891</v>
      </c>
      <c r="T2541" s="14">
        <f t="shared" si="11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5">
        <f t="shared" si="119"/>
        <v>95</v>
      </c>
      <c r="Q2542" t="s">
        <v>8325</v>
      </c>
      <c r="R2542" t="s">
        <v>8354</v>
      </c>
      <c r="S2542" s="16">
        <f t="shared" si="117"/>
        <v>40785.466678240737</v>
      </c>
      <c r="T2542" s="14">
        <f t="shared" si="11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5">
        <f t="shared" si="119"/>
        <v>59</v>
      </c>
      <c r="Q2543" t="s">
        <v>8325</v>
      </c>
      <c r="R2543" t="s">
        <v>8354</v>
      </c>
      <c r="S2543" s="16">
        <f t="shared" si="117"/>
        <v>41483.240949074076</v>
      </c>
      <c r="T2543" s="14">
        <f t="shared" si="11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5">
        <f t="shared" si="119"/>
        <v>55</v>
      </c>
      <c r="Q2544" t="s">
        <v>8325</v>
      </c>
      <c r="R2544" t="s">
        <v>8354</v>
      </c>
      <c r="S2544" s="16">
        <f t="shared" si="117"/>
        <v>41509.218252314815</v>
      </c>
      <c r="T2544" s="14">
        <f t="shared" si="11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5">
        <f t="shared" si="119"/>
        <v>30</v>
      </c>
      <c r="Q2545" t="s">
        <v>8325</v>
      </c>
      <c r="R2545" t="s">
        <v>8354</v>
      </c>
      <c r="S2545" s="16">
        <f t="shared" si="117"/>
        <v>40513.899282407401</v>
      </c>
      <c r="T2545" s="14">
        <f t="shared" si="11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5">
        <f t="shared" si="119"/>
        <v>88</v>
      </c>
      <c r="Q2546" t="s">
        <v>8325</v>
      </c>
      <c r="R2546" t="s">
        <v>8354</v>
      </c>
      <c r="S2546" s="16">
        <f t="shared" si="117"/>
        <v>41068.3121412037</v>
      </c>
      <c r="T2546" s="14">
        <f t="shared" si="11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5">
        <f t="shared" si="119"/>
        <v>64</v>
      </c>
      <c r="Q2547" t="s">
        <v>8325</v>
      </c>
      <c r="R2547" t="s">
        <v>8354</v>
      </c>
      <c r="S2547" s="16">
        <f t="shared" si="117"/>
        <v>42026.929837962962</v>
      </c>
      <c r="T2547" s="14">
        <f t="shared" si="11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5">
        <f t="shared" si="119"/>
        <v>60</v>
      </c>
      <c r="Q2548" t="s">
        <v>8325</v>
      </c>
      <c r="R2548" t="s">
        <v>8354</v>
      </c>
      <c r="S2548" s="16">
        <f t="shared" si="117"/>
        <v>41524.650219907409</v>
      </c>
      <c r="T2548" s="14">
        <f t="shared" si="11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5">
        <f t="shared" si="119"/>
        <v>49</v>
      </c>
      <c r="Q2549" t="s">
        <v>8325</v>
      </c>
      <c r="R2549" t="s">
        <v>8354</v>
      </c>
      <c r="S2549" s="16">
        <f t="shared" si="117"/>
        <v>40973.564849537033</v>
      </c>
      <c r="T2549" s="14">
        <f t="shared" si="11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5">
        <f t="shared" si="119"/>
        <v>165</v>
      </c>
      <c r="Q2550" t="s">
        <v>8325</v>
      </c>
      <c r="R2550" t="s">
        <v>8354</v>
      </c>
      <c r="S2550" s="16">
        <f t="shared" si="117"/>
        <v>42618.417094907403</v>
      </c>
      <c r="T2550" s="14">
        <f t="shared" si="11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5">
        <f t="shared" si="119"/>
        <v>43</v>
      </c>
      <c r="Q2551" t="s">
        <v>8325</v>
      </c>
      <c r="R2551" t="s">
        <v>8354</v>
      </c>
      <c r="S2551" s="16">
        <f t="shared" si="117"/>
        <v>41390.549421296295</v>
      </c>
      <c r="T2551" s="14">
        <f t="shared" si="11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5">
        <f t="shared" si="119"/>
        <v>43</v>
      </c>
      <c r="Q2552" t="s">
        <v>8325</v>
      </c>
      <c r="R2552" t="s">
        <v>8354</v>
      </c>
      <c r="S2552" s="16">
        <f t="shared" si="117"/>
        <v>42228.425995370366</v>
      </c>
      <c r="T2552" s="14">
        <f t="shared" si="11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5">
        <f t="shared" si="119"/>
        <v>67</v>
      </c>
      <c r="Q2553" t="s">
        <v>8325</v>
      </c>
      <c r="R2553" t="s">
        <v>8354</v>
      </c>
      <c r="S2553" s="16">
        <f t="shared" si="117"/>
        <v>40961.043807870366</v>
      </c>
      <c r="T2553" s="14">
        <f t="shared" si="11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5">
        <f t="shared" si="119"/>
        <v>177</v>
      </c>
      <c r="Q2554" t="s">
        <v>8325</v>
      </c>
      <c r="R2554" t="s">
        <v>8354</v>
      </c>
      <c r="S2554" s="16">
        <f t="shared" si="117"/>
        <v>42769.601631944439</v>
      </c>
      <c r="T2554" s="14">
        <f t="shared" si="11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5">
        <f t="shared" si="119"/>
        <v>38</v>
      </c>
      <c r="Q2555" t="s">
        <v>8325</v>
      </c>
      <c r="R2555" t="s">
        <v>8354</v>
      </c>
      <c r="S2555" s="16">
        <f t="shared" si="117"/>
        <v>41112.990821759253</v>
      </c>
      <c r="T2555" s="14">
        <f t="shared" si="11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5">
        <f t="shared" si="119"/>
        <v>54</v>
      </c>
      <c r="Q2556" t="s">
        <v>8325</v>
      </c>
      <c r="R2556" t="s">
        <v>8354</v>
      </c>
      <c r="S2556" s="16">
        <f t="shared" si="117"/>
        <v>42124.869942129626</v>
      </c>
      <c r="T2556" s="14">
        <f t="shared" si="11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5">
        <f t="shared" si="119"/>
        <v>61</v>
      </c>
      <c r="Q2557" t="s">
        <v>8325</v>
      </c>
      <c r="R2557" t="s">
        <v>8354</v>
      </c>
      <c r="S2557" s="16">
        <f t="shared" si="117"/>
        <v>41026.44667824074</v>
      </c>
      <c r="T2557" s="14">
        <f t="shared" si="11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5">
        <f t="shared" si="119"/>
        <v>23</v>
      </c>
      <c r="Q2558" t="s">
        <v>8325</v>
      </c>
      <c r="R2558" t="s">
        <v>8354</v>
      </c>
      <c r="S2558" s="16">
        <f t="shared" si="117"/>
        <v>41222.783067129625</v>
      </c>
      <c r="T2558" s="14">
        <f t="shared" si="11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5">
        <f t="shared" si="119"/>
        <v>29</v>
      </c>
      <c r="Q2559" t="s">
        <v>8325</v>
      </c>
      <c r="R2559" t="s">
        <v>8354</v>
      </c>
      <c r="S2559" s="16">
        <f t="shared" si="117"/>
        <v>41744.536874999998</v>
      </c>
      <c r="T2559" s="14">
        <f t="shared" si="11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5">
        <f t="shared" si="119"/>
        <v>75</v>
      </c>
      <c r="Q2560" t="s">
        <v>8325</v>
      </c>
      <c r="R2560" t="s">
        <v>8354</v>
      </c>
      <c r="S2560" s="16">
        <f t="shared" si="117"/>
        <v>42093.651689814811</v>
      </c>
      <c r="T2560" s="14">
        <f t="shared" si="11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5">
        <f t="shared" si="119"/>
        <v>35</v>
      </c>
      <c r="Q2561" t="s">
        <v>8325</v>
      </c>
      <c r="R2561" t="s">
        <v>8354</v>
      </c>
      <c r="S2561" s="16">
        <f t="shared" si="117"/>
        <v>40829.665324074071</v>
      </c>
      <c r="T2561" s="14">
        <f t="shared" si="11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5">
        <f t="shared" si="119"/>
        <v>143</v>
      </c>
      <c r="Q2562" t="s">
        <v>8325</v>
      </c>
      <c r="R2562" t="s">
        <v>8354</v>
      </c>
      <c r="S2562" s="16">
        <f t="shared" si="117"/>
        <v>42039.742754629631</v>
      </c>
      <c r="T2562" s="14">
        <f t="shared" si="11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5" t="e">
        <f t="shared" si="119"/>
        <v>#DIV/0!</v>
      </c>
      <c r="Q2563" t="s">
        <v>8336</v>
      </c>
      <c r="R2563" t="s">
        <v>8337</v>
      </c>
      <c r="S2563" s="16">
        <f t="shared" ref="S2563:S2626" si="120">(J2563/86400)+25569+(-5/24)</f>
        <v>42260.320474537039</v>
      </c>
      <c r="T2563" s="14">
        <f t="shared" ref="T2563:T2626" si="121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5">
        <f t="shared" ref="P2564:P2627" si="122">QUOTIENT(E2564,L2564)</f>
        <v>25</v>
      </c>
      <c r="Q2564" t="s">
        <v>8336</v>
      </c>
      <c r="R2564" t="s">
        <v>8337</v>
      </c>
      <c r="S2564" s="16">
        <f t="shared" si="120"/>
        <v>42594.316423611112</v>
      </c>
      <c r="T2564" s="14">
        <f t="shared" si="121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5" t="e">
        <f t="shared" si="122"/>
        <v>#DIV/0!</v>
      </c>
      <c r="Q2565" t="s">
        <v>8336</v>
      </c>
      <c r="R2565" t="s">
        <v>8337</v>
      </c>
      <c r="S2565" s="16">
        <f t="shared" si="120"/>
        <v>42154.931145833332</v>
      </c>
      <c r="T2565" s="14">
        <f t="shared" si="121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5" t="e">
        <f t="shared" si="122"/>
        <v>#DIV/0!</v>
      </c>
      <c r="Q2566" t="s">
        <v>8336</v>
      </c>
      <c r="R2566" t="s">
        <v>8337</v>
      </c>
      <c r="S2566" s="16">
        <f t="shared" si="120"/>
        <v>41821.83216435185</v>
      </c>
      <c r="T2566" s="14">
        <f t="shared" si="121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5">
        <f t="shared" si="122"/>
        <v>100</v>
      </c>
      <c r="Q2567" t="s">
        <v>8336</v>
      </c>
      <c r="R2567" t="s">
        <v>8337</v>
      </c>
      <c r="S2567" s="16">
        <f t="shared" si="120"/>
        <v>42440.442002314812</v>
      </c>
      <c r="T2567" s="14">
        <f t="shared" si="121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5" t="e">
        <f t="shared" si="122"/>
        <v>#DIV/0!</v>
      </c>
      <c r="Q2568" t="s">
        <v>8336</v>
      </c>
      <c r="R2568" t="s">
        <v>8337</v>
      </c>
      <c r="S2568" s="16">
        <f t="shared" si="120"/>
        <v>41842.772546296292</v>
      </c>
      <c r="T2568" s="14">
        <f t="shared" si="121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5">
        <f t="shared" si="122"/>
        <v>60</v>
      </c>
      <c r="Q2569" t="s">
        <v>8336</v>
      </c>
      <c r="R2569" t="s">
        <v>8337</v>
      </c>
      <c r="S2569" s="16">
        <f t="shared" si="120"/>
        <v>42087.670578703699</v>
      </c>
      <c r="T2569" s="14">
        <f t="shared" si="121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5">
        <f t="shared" si="122"/>
        <v>50</v>
      </c>
      <c r="Q2570" t="s">
        <v>8336</v>
      </c>
      <c r="R2570" t="s">
        <v>8337</v>
      </c>
      <c r="S2570" s="16">
        <f t="shared" si="120"/>
        <v>42584.45826388889</v>
      </c>
      <c r="T2570" s="14">
        <f t="shared" si="121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5">
        <f t="shared" si="122"/>
        <v>72</v>
      </c>
      <c r="Q2571" t="s">
        <v>8336</v>
      </c>
      <c r="R2571" t="s">
        <v>8337</v>
      </c>
      <c r="S2571" s="16">
        <f t="shared" si="120"/>
        <v>42233.897129629629</v>
      </c>
      <c r="T2571" s="14">
        <f t="shared" si="121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5">
        <f t="shared" si="122"/>
        <v>29</v>
      </c>
      <c r="Q2572" t="s">
        <v>8336</v>
      </c>
      <c r="R2572" t="s">
        <v>8337</v>
      </c>
      <c r="S2572" s="16">
        <f t="shared" si="120"/>
        <v>42744.694849537038</v>
      </c>
      <c r="T2572" s="14">
        <f t="shared" si="121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5">
        <f t="shared" si="122"/>
        <v>62</v>
      </c>
      <c r="Q2573" t="s">
        <v>8336</v>
      </c>
      <c r="R2573" t="s">
        <v>8337</v>
      </c>
      <c r="S2573" s="16">
        <f t="shared" si="120"/>
        <v>42449.133344907408</v>
      </c>
      <c r="T2573" s="14">
        <f t="shared" si="121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5" t="e">
        <f t="shared" si="122"/>
        <v>#DIV/0!</v>
      </c>
      <c r="Q2574" t="s">
        <v>8336</v>
      </c>
      <c r="R2574" t="s">
        <v>8337</v>
      </c>
      <c r="S2574" s="16">
        <f t="shared" si="120"/>
        <v>42076.911076388882</v>
      </c>
      <c r="T2574" s="14">
        <f t="shared" si="121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5" t="e">
        <f t="shared" si="122"/>
        <v>#DIV/0!</v>
      </c>
      <c r="Q2575" t="s">
        <v>8336</v>
      </c>
      <c r="R2575" t="s">
        <v>8337</v>
      </c>
      <c r="S2575" s="16">
        <f t="shared" si="120"/>
        <v>41829.383668981478</v>
      </c>
      <c r="T2575" s="14">
        <f t="shared" si="121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5" t="e">
        <f t="shared" si="122"/>
        <v>#DIV/0!</v>
      </c>
      <c r="Q2576" t="s">
        <v>8336</v>
      </c>
      <c r="R2576" t="s">
        <v>8337</v>
      </c>
      <c r="S2576" s="16">
        <f t="shared" si="120"/>
        <v>42487.617418981477</v>
      </c>
      <c r="T2576" s="14">
        <f t="shared" si="121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5" t="e">
        <f t="shared" si="122"/>
        <v>#DIV/0!</v>
      </c>
      <c r="Q2577" t="s">
        <v>8336</v>
      </c>
      <c r="R2577" t="s">
        <v>8337</v>
      </c>
      <c r="S2577" s="16">
        <f t="shared" si="120"/>
        <v>41985.900393518517</v>
      </c>
      <c r="T2577" s="14">
        <f t="shared" si="121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5" t="e">
        <f t="shared" si="122"/>
        <v>#DIV/0!</v>
      </c>
      <c r="Q2578" t="s">
        <v>8336</v>
      </c>
      <c r="R2578" t="s">
        <v>8337</v>
      </c>
      <c r="S2578" s="16">
        <f t="shared" si="120"/>
        <v>42059.801469907405</v>
      </c>
      <c r="T2578" s="14">
        <f t="shared" si="121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5" t="e">
        <f t="shared" si="122"/>
        <v>#DIV/0!</v>
      </c>
      <c r="Q2579" t="s">
        <v>8336</v>
      </c>
      <c r="R2579" t="s">
        <v>8337</v>
      </c>
      <c r="S2579" s="16">
        <f t="shared" si="120"/>
        <v>41830.612233796295</v>
      </c>
      <c r="T2579" s="14">
        <f t="shared" si="121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5" t="e">
        <f t="shared" si="122"/>
        <v>#DIV/0!</v>
      </c>
      <c r="Q2580" t="s">
        <v>8336</v>
      </c>
      <c r="R2580" t="s">
        <v>8337</v>
      </c>
      <c r="S2580" s="16">
        <f t="shared" si="120"/>
        <v>42237.814571759256</v>
      </c>
      <c r="T2580" s="14">
        <f t="shared" si="121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5">
        <f t="shared" si="122"/>
        <v>23</v>
      </c>
      <c r="Q2581" t="s">
        <v>8336</v>
      </c>
      <c r="R2581" t="s">
        <v>8337</v>
      </c>
      <c r="S2581" s="16">
        <f t="shared" si="120"/>
        <v>41837.621562499997</v>
      </c>
      <c r="T2581" s="14">
        <f t="shared" si="121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5">
        <f t="shared" si="122"/>
        <v>25</v>
      </c>
      <c r="Q2582" t="s">
        <v>8336</v>
      </c>
      <c r="R2582" t="s">
        <v>8337</v>
      </c>
      <c r="S2582" s="16">
        <f t="shared" si="120"/>
        <v>42110.118090277778</v>
      </c>
      <c r="T2582" s="14">
        <f t="shared" si="121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5">
        <f t="shared" si="122"/>
        <v>48</v>
      </c>
      <c r="Q2583" t="s">
        <v>8336</v>
      </c>
      <c r="R2583" t="s">
        <v>8337</v>
      </c>
      <c r="S2583" s="16">
        <f t="shared" si="120"/>
        <v>42294.420115740737</v>
      </c>
      <c r="T2583" s="14">
        <f t="shared" si="121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5">
        <f t="shared" si="122"/>
        <v>1</v>
      </c>
      <c r="Q2584" t="s">
        <v>8336</v>
      </c>
      <c r="R2584" t="s">
        <v>8337</v>
      </c>
      <c r="S2584" s="16">
        <f t="shared" si="120"/>
        <v>42642.780486111107</v>
      </c>
      <c r="T2584" s="14">
        <f t="shared" si="121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5">
        <f t="shared" si="122"/>
        <v>1</v>
      </c>
      <c r="Q2585" t="s">
        <v>8336</v>
      </c>
      <c r="R2585" t="s">
        <v>8337</v>
      </c>
      <c r="S2585" s="16">
        <f t="shared" si="120"/>
        <v>42019.561111111114</v>
      </c>
      <c r="T2585" s="14">
        <f t="shared" si="121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5" t="e">
        <f t="shared" si="122"/>
        <v>#DIV/0!</v>
      </c>
      <c r="Q2586" t="s">
        <v>8336</v>
      </c>
      <c r="R2586" t="s">
        <v>8337</v>
      </c>
      <c r="S2586" s="16">
        <f t="shared" si="120"/>
        <v>42139.964918981474</v>
      </c>
      <c r="T2586" s="14">
        <f t="shared" si="121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5">
        <f t="shared" si="122"/>
        <v>50</v>
      </c>
      <c r="Q2587" t="s">
        <v>8336</v>
      </c>
      <c r="R2587" t="s">
        <v>8337</v>
      </c>
      <c r="S2587" s="16">
        <f t="shared" si="120"/>
        <v>41795.754999999997</v>
      </c>
      <c r="T2587" s="14">
        <f t="shared" si="121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5">
        <f t="shared" si="122"/>
        <v>5</v>
      </c>
      <c r="Q2588" t="s">
        <v>8336</v>
      </c>
      <c r="R2588" t="s">
        <v>8337</v>
      </c>
      <c r="S2588" s="16">
        <f t="shared" si="120"/>
        <v>42333.121944444443</v>
      </c>
      <c r="T2588" s="14">
        <f t="shared" si="121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5">
        <f t="shared" si="122"/>
        <v>202</v>
      </c>
      <c r="Q2589" t="s">
        <v>8336</v>
      </c>
      <c r="R2589" t="s">
        <v>8337</v>
      </c>
      <c r="S2589" s="16">
        <f t="shared" si="120"/>
        <v>42338.467048611106</v>
      </c>
      <c r="T2589" s="14">
        <f t="shared" si="121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5">
        <f t="shared" si="122"/>
        <v>29</v>
      </c>
      <c r="Q2590" t="s">
        <v>8336</v>
      </c>
      <c r="R2590" t="s">
        <v>8337</v>
      </c>
      <c r="S2590" s="16">
        <f t="shared" si="120"/>
        <v>42042.467893518515</v>
      </c>
      <c r="T2590" s="14">
        <f t="shared" si="121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5">
        <f t="shared" si="122"/>
        <v>5</v>
      </c>
      <c r="Q2591" t="s">
        <v>8336</v>
      </c>
      <c r="R2591" t="s">
        <v>8337</v>
      </c>
      <c r="S2591" s="16">
        <f t="shared" si="120"/>
        <v>42422.327858796292</v>
      </c>
      <c r="T2591" s="14">
        <f t="shared" si="121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5" t="e">
        <f t="shared" si="122"/>
        <v>#DIV/0!</v>
      </c>
      <c r="Q2592" t="s">
        <v>8336</v>
      </c>
      <c r="R2592" t="s">
        <v>8337</v>
      </c>
      <c r="S2592" s="16">
        <f t="shared" si="120"/>
        <v>42388.380752314813</v>
      </c>
      <c r="T2592" s="14">
        <f t="shared" si="121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5">
        <f t="shared" si="122"/>
        <v>13</v>
      </c>
      <c r="Q2593" t="s">
        <v>8336</v>
      </c>
      <c r="R2593" t="s">
        <v>8337</v>
      </c>
      <c r="S2593" s="16">
        <f t="shared" si="120"/>
        <v>42382.698194444441</v>
      </c>
      <c r="T2593" s="14">
        <f t="shared" si="121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5">
        <f t="shared" si="122"/>
        <v>50</v>
      </c>
      <c r="Q2594" t="s">
        <v>8336</v>
      </c>
      <c r="R2594" t="s">
        <v>8337</v>
      </c>
      <c r="S2594" s="16">
        <f t="shared" si="120"/>
        <v>41887.592835648145</v>
      </c>
      <c r="T2594" s="14">
        <f t="shared" si="121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5" t="e">
        <f t="shared" si="122"/>
        <v>#DIV/0!</v>
      </c>
      <c r="Q2595" t="s">
        <v>8336</v>
      </c>
      <c r="R2595" t="s">
        <v>8337</v>
      </c>
      <c r="S2595" s="16">
        <f t="shared" si="120"/>
        <v>42089.636874999997</v>
      </c>
      <c r="T2595" s="14">
        <f t="shared" si="121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5">
        <f t="shared" si="122"/>
        <v>1</v>
      </c>
      <c r="Q2596" t="s">
        <v>8336</v>
      </c>
      <c r="R2596" t="s">
        <v>8337</v>
      </c>
      <c r="S2596" s="16">
        <f t="shared" si="120"/>
        <v>41828.759583333333</v>
      </c>
      <c r="T2596" s="14">
        <f t="shared" si="121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5">
        <f t="shared" si="122"/>
        <v>96</v>
      </c>
      <c r="Q2597" t="s">
        <v>8336</v>
      </c>
      <c r="R2597" t="s">
        <v>8337</v>
      </c>
      <c r="S2597" s="16">
        <f t="shared" si="120"/>
        <v>42760.035879629628</v>
      </c>
      <c r="T2597" s="14">
        <f t="shared" si="121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5">
        <f t="shared" si="122"/>
        <v>305</v>
      </c>
      <c r="Q2598" t="s">
        <v>8336</v>
      </c>
      <c r="R2598" t="s">
        <v>8337</v>
      </c>
      <c r="S2598" s="16">
        <f t="shared" si="120"/>
        <v>41828.45612268518</v>
      </c>
      <c r="T2598" s="14">
        <f t="shared" si="121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5">
        <f t="shared" si="122"/>
        <v>12</v>
      </c>
      <c r="Q2599" t="s">
        <v>8336</v>
      </c>
      <c r="R2599" t="s">
        <v>8337</v>
      </c>
      <c r="S2599" s="16">
        <f t="shared" si="120"/>
        <v>42510.133298611108</v>
      </c>
      <c r="T2599" s="14">
        <f t="shared" si="121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5">
        <f t="shared" si="122"/>
        <v>83</v>
      </c>
      <c r="Q2600" t="s">
        <v>8336</v>
      </c>
      <c r="R2600" t="s">
        <v>8337</v>
      </c>
      <c r="S2600" s="16">
        <f t="shared" si="120"/>
        <v>42240.631956018515</v>
      </c>
      <c r="T2600" s="14">
        <f t="shared" si="121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5">
        <f t="shared" si="122"/>
        <v>18</v>
      </c>
      <c r="Q2601" t="s">
        <v>8336</v>
      </c>
      <c r="R2601" t="s">
        <v>8337</v>
      </c>
      <c r="S2601" s="16">
        <f t="shared" si="120"/>
        <v>41809.545682870368</v>
      </c>
      <c r="T2601" s="14">
        <f t="shared" si="121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5">
        <f t="shared" si="122"/>
        <v>115</v>
      </c>
      <c r="Q2602" t="s">
        <v>8336</v>
      </c>
      <c r="R2602" t="s">
        <v>8337</v>
      </c>
      <c r="S2602" s="16">
        <f t="shared" si="120"/>
        <v>42394.692129629628</v>
      </c>
      <c r="T2602" s="14">
        <f t="shared" si="121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5">
        <f t="shared" si="122"/>
        <v>21</v>
      </c>
      <c r="Q2603" t="s">
        <v>8319</v>
      </c>
      <c r="R2603" t="s">
        <v>8355</v>
      </c>
      <c r="S2603" s="16">
        <f t="shared" si="120"/>
        <v>41150.693854166668</v>
      </c>
      <c r="T2603" s="14">
        <f t="shared" si="121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5">
        <f t="shared" si="122"/>
        <v>80</v>
      </c>
      <c r="Q2604" t="s">
        <v>8319</v>
      </c>
      <c r="R2604" t="s">
        <v>8355</v>
      </c>
      <c r="S2604" s="16">
        <f t="shared" si="120"/>
        <v>41915.538981481477</v>
      </c>
      <c r="T2604" s="14">
        <f t="shared" si="121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5">
        <f t="shared" si="122"/>
        <v>35</v>
      </c>
      <c r="Q2605" t="s">
        <v>8319</v>
      </c>
      <c r="R2605" t="s">
        <v>8355</v>
      </c>
      <c r="S2605" s="16">
        <f t="shared" si="120"/>
        <v>41617.704328703701</v>
      </c>
      <c r="T2605" s="14">
        <f t="shared" si="121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5">
        <f t="shared" si="122"/>
        <v>64</v>
      </c>
      <c r="Q2606" t="s">
        <v>8319</v>
      </c>
      <c r="R2606" t="s">
        <v>8355</v>
      </c>
      <c r="S2606" s="16">
        <f t="shared" si="120"/>
        <v>40997.842858796292</v>
      </c>
      <c r="T2606" s="14">
        <f t="shared" si="121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5">
        <f t="shared" si="122"/>
        <v>60</v>
      </c>
      <c r="Q2607" t="s">
        <v>8319</v>
      </c>
      <c r="R2607" t="s">
        <v>8355</v>
      </c>
      <c r="S2607" s="16">
        <f t="shared" si="120"/>
        <v>42508.33321759259</v>
      </c>
      <c r="T2607" s="14">
        <f t="shared" si="121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5">
        <f t="shared" si="122"/>
        <v>31</v>
      </c>
      <c r="Q2608" t="s">
        <v>8319</v>
      </c>
      <c r="R2608" t="s">
        <v>8355</v>
      </c>
      <c r="S2608" s="16">
        <f t="shared" si="120"/>
        <v>41726.504421296289</v>
      </c>
      <c r="T2608" s="14">
        <f t="shared" si="121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5">
        <f t="shared" si="122"/>
        <v>81</v>
      </c>
      <c r="Q2609" t="s">
        <v>8319</v>
      </c>
      <c r="R2609" t="s">
        <v>8355</v>
      </c>
      <c r="S2609" s="16">
        <f t="shared" si="120"/>
        <v>42184.666342592587</v>
      </c>
      <c r="T2609" s="14">
        <f t="shared" si="121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5">
        <f t="shared" si="122"/>
        <v>58</v>
      </c>
      <c r="Q2610" t="s">
        <v>8319</v>
      </c>
      <c r="R2610" t="s">
        <v>8355</v>
      </c>
      <c r="S2610" s="16">
        <f t="shared" si="120"/>
        <v>42767.593379629623</v>
      </c>
      <c r="T2610" s="14">
        <f t="shared" si="121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5">
        <f t="shared" si="122"/>
        <v>157</v>
      </c>
      <c r="Q2611" t="s">
        <v>8319</v>
      </c>
      <c r="R2611" t="s">
        <v>8355</v>
      </c>
      <c r="S2611" s="16">
        <f t="shared" si="120"/>
        <v>41075.02952546296</v>
      </c>
      <c r="T2611" s="14">
        <f t="shared" si="121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5">
        <f t="shared" si="122"/>
        <v>55</v>
      </c>
      <c r="Q2612" t="s">
        <v>8319</v>
      </c>
      <c r="R2612" t="s">
        <v>8355</v>
      </c>
      <c r="S2612" s="16">
        <f t="shared" si="120"/>
        <v>42564.672743055555</v>
      </c>
      <c r="T2612" s="14">
        <f t="shared" si="121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5">
        <f t="shared" si="122"/>
        <v>83</v>
      </c>
      <c r="Q2613" t="s">
        <v>8319</v>
      </c>
      <c r="R2613" t="s">
        <v>8355</v>
      </c>
      <c r="S2613" s="16">
        <f t="shared" si="120"/>
        <v>42704.127476851849</v>
      </c>
      <c r="T2613" s="14">
        <f t="shared" si="121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5">
        <f t="shared" si="122"/>
        <v>58</v>
      </c>
      <c r="Q2614" t="s">
        <v>8319</v>
      </c>
      <c r="R2614" t="s">
        <v>8355</v>
      </c>
      <c r="S2614" s="16">
        <f t="shared" si="120"/>
        <v>41981.934837962959</v>
      </c>
      <c r="T2614" s="14">
        <f t="shared" si="121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5">
        <f t="shared" si="122"/>
        <v>270</v>
      </c>
      <c r="Q2615" t="s">
        <v>8319</v>
      </c>
      <c r="R2615" t="s">
        <v>8355</v>
      </c>
      <c r="S2615" s="16">
        <f t="shared" si="120"/>
        <v>41143.609884259255</v>
      </c>
      <c r="T2615" s="14">
        <f t="shared" si="121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5">
        <f t="shared" si="122"/>
        <v>107</v>
      </c>
      <c r="Q2616" t="s">
        <v>8319</v>
      </c>
      <c r="R2616" t="s">
        <v>8355</v>
      </c>
      <c r="S2616" s="16">
        <f t="shared" si="120"/>
        <v>41730.500138888885</v>
      </c>
      <c r="T2616" s="14">
        <f t="shared" si="121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5">
        <f t="shared" si="122"/>
        <v>47</v>
      </c>
      <c r="Q2617" t="s">
        <v>8319</v>
      </c>
      <c r="R2617" t="s">
        <v>8355</v>
      </c>
      <c r="S2617" s="16">
        <f t="shared" si="120"/>
        <v>42453.288935185185</v>
      </c>
      <c r="T2617" s="14">
        <f t="shared" si="121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5">
        <f t="shared" si="122"/>
        <v>120</v>
      </c>
      <c r="Q2618" t="s">
        <v>8319</v>
      </c>
      <c r="R2618" t="s">
        <v>8355</v>
      </c>
      <c r="S2618" s="16">
        <f t="shared" si="120"/>
        <v>42211.786215277774</v>
      </c>
      <c r="T2618" s="14">
        <f t="shared" si="121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5">
        <f t="shared" si="122"/>
        <v>27</v>
      </c>
      <c r="Q2619" t="s">
        <v>8319</v>
      </c>
      <c r="R2619" t="s">
        <v>8355</v>
      </c>
      <c r="S2619" s="16">
        <f t="shared" si="120"/>
        <v>41902.666099537033</v>
      </c>
      <c r="T2619" s="14">
        <f t="shared" si="121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5">
        <f t="shared" si="122"/>
        <v>205</v>
      </c>
      <c r="Q2620" t="s">
        <v>8319</v>
      </c>
      <c r="R2620" t="s">
        <v>8355</v>
      </c>
      <c r="S2620" s="16">
        <f t="shared" si="120"/>
        <v>42279.584039351852</v>
      </c>
      <c r="T2620" s="14">
        <f t="shared" si="121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5">
        <f t="shared" si="122"/>
        <v>35</v>
      </c>
      <c r="Q2621" t="s">
        <v>8319</v>
      </c>
      <c r="R2621" t="s">
        <v>8355</v>
      </c>
      <c r="S2621" s="16">
        <f t="shared" si="120"/>
        <v>42273.67597222222</v>
      </c>
      <c r="T2621" s="14">
        <f t="shared" si="121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5">
        <f t="shared" si="122"/>
        <v>74</v>
      </c>
      <c r="Q2622" t="s">
        <v>8319</v>
      </c>
      <c r="R2622" t="s">
        <v>8355</v>
      </c>
      <c r="S2622" s="16">
        <f t="shared" si="120"/>
        <v>42250.958819444444</v>
      </c>
      <c r="T2622" s="14">
        <f t="shared" si="121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5">
        <f t="shared" si="122"/>
        <v>47</v>
      </c>
      <c r="Q2623" t="s">
        <v>8319</v>
      </c>
      <c r="R2623" t="s">
        <v>8355</v>
      </c>
      <c r="S2623" s="16">
        <f t="shared" si="120"/>
        <v>42115.539212962962</v>
      </c>
      <c r="T2623" s="14">
        <f t="shared" si="121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5">
        <f t="shared" si="122"/>
        <v>26</v>
      </c>
      <c r="Q2624" t="s">
        <v>8319</v>
      </c>
      <c r="R2624" t="s">
        <v>8355</v>
      </c>
      <c r="S2624" s="16">
        <f t="shared" si="120"/>
        <v>42689.534907407404</v>
      </c>
      <c r="T2624" s="14">
        <f t="shared" si="121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5">
        <f t="shared" si="122"/>
        <v>36</v>
      </c>
      <c r="Q2625" t="s">
        <v>8319</v>
      </c>
      <c r="R2625" t="s">
        <v>8355</v>
      </c>
      <c r="S2625" s="16">
        <f t="shared" si="120"/>
        <v>42692.048217592594</v>
      </c>
      <c r="T2625" s="14">
        <f t="shared" si="121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5">
        <f t="shared" si="122"/>
        <v>31</v>
      </c>
      <c r="Q2626" t="s">
        <v>8319</v>
      </c>
      <c r="R2626" t="s">
        <v>8355</v>
      </c>
      <c r="S2626" s="16">
        <f t="shared" si="120"/>
        <v>41144.213217592587</v>
      </c>
      <c r="T2626" s="14">
        <f t="shared" si="121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5">
        <f t="shared" si="122"/>
        <v>27</v>
      </c>
      <c r="Q2627" t="s">
        <v>8319</v>
      </c>
      <c r="R2627" t="s">
        <v>8355</v>
      </c>
      <c r="S2627" s="16">
        <f t="shared" ref="S2627:S2690" si="123">(J2627/86400)+25569+(-5/24)</f>
        <v>42658.601944444446</v>
      </c>
      <c r="T2627" s="14">
        <f t="shared" ref="T2627:T2690" si="124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5">
        <f t="shared" ref="P2628:P2691" si="125">QUOTIENT(E2628,L2628)</f>
        <v>56</v>
      </c>
      <c r="Q2628" t="s">
        <v>8319</v>
      </c>
      <c r="R2628" t="s">
        <v>8355</v>
      </c>
      <c r="S2628" s="16">
        <f t="shared" si="123"/>
        <v>42128.41978009259</v>
      </c>
      <c r="T2628" s="14">
        <f t="shared" si="124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5">
        <f t="shared" si="125"/>
        <v>21</v>
      </c>
      <c r="Q2629" t="s">
        <v>8319</v>
      </c>
      <c r="R2629" t="s">
        <v>8355</v>
      </c>
      <c r="S2629" s="16">
        <f t="shared" si="123"/>
        <v>42304.621076388888</v>
      </c>
      <c r="T2629" s="14">
        <f t="shared" si="124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5">
        <f t="shared" si="125"/>
        <v>44</v>
      </c>
      <c r="Q2630" t="s">
        <v>8319</v>
      </c>
      <c r="R2630" t="s">
        <v>8355</v>
      </c>
      <c r="S2630" s="16">
        <f t="shared" si="123"/>
        <v>41953.757719907408</v>
      </c>
      <c r="T2630" s="14">
        <f t="shared" si="124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5">
        <f t="shared" si="125"/>
        <v>63</v>
      </c>
      <c r="Q2631" t="s">
        <v>8319</v>
      </c>
      <c r="R2631" t="s">
        <v>8355</v>
      </c>
      <c r="S2631" s="16">
        <f t="shared" si="123"/>
        <v>42108.330115740733</v>
      </c>
      <c r="T2631" s="14">
        <f t="shared" si="124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5">
        <f t="shared" si="125"/>
        <v>38</v>
      </c>
      <c r="Q2632" t="s">
        <v>8319</v>
      </c>
      <c r="R2632" t="s">
        <v>8355</v>
      </c>
      <c r="S2632" s="16">
        <f t="shared" si="123"/>
        <v>42523.897129629629</v>
      </c>
      <c r="T2632" s="14">
        <f t="shared" si="124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5">
        <f t="shared" si="125"/>
        <v>80</v>
      </c>
      <c r="Q2633" t="s">
        <v>8319</v>
      </c>
      <c r="R2633" t="s">
        <v>8355</v>
      </c>
      <c r="S2633" s="16">
        <f t="shared" si="123"/>
        <v>42217.960960648146</v>
      </c>
      <c r="T2633" s="14">
        <f t="shared" si="124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5">
        <f t="shared" si="125"/>
        <v>34</v>
      </c>
      <c r="Q2634" t="s">
        <v>8319</v>
      </c>
      <c r="R2634" t="s">
        <v>8355</v>
      </c>
      <c r="S2634" s="16">
        <f t="shared" si="123"/>
        <v>42493.853460648148</v>
      </c>
      <c r="T2634" s="14">
        <f t="shared" si="124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5">
        <f t="shared" si="125"/>
        <v>89</v>
      </c>
      <c r="Q2635" t="s">
        <v>8319</v>
      </c>
      <c r="R2635" t="s">
        <v>8355</v>
      </c>
      <c r="S2635" s="16">
        <f t="shared" si="123"/>
        <v>41667.614953703705</v>
      </c>
      <c r="T2635" s="14">
        <f t="shared" si="124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5">
        <f t="shared" si="125"/>
        <v>39</v>
      </c>
      <c r="Q2636" t="s">
        <v>8319</v>
      </c>
      <c r="R2636" t="s">
        <v>8355</v>
      </c>
      <c r="S2636" s="16">
        <f t="shared" si="123"/>
        <v>42612.448159722218</v>
      </c>
      <c r="T2636" s="14">
        <f t="shared" si="124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5">
        <f t="shared" si="125"/>
        <v>136</v>
      </c>
      <c r="Q2637" t="s">
        <v>8319</v>
      </c>
      <c r="R2637" t="s">
        <v>8355</v>
      </c>
      <c r="S2637" s="16">
        <f t="shared" si="123"/>
        <v>42037.742604166669</v>
      </c>
      <c r="T2637" s="14">
        <f t="shared" si="124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5">
        <f t="shared" si="125"/>
        <v>37</v>
      </c>
      <c r="Q2638" t="s">
        <v>8319</v>
      </c>
      <c r="R2638" t="s">
        <v>8355</v>
      </c>
      <c r="S2638" s="16">
        <f t="shared" si="123"/>
        <v>42636.406412037039</v>
      </c>
      <c r="T2638" s="14">
        <f t="shared" si="124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5">
        <f t="shared" si="125"/>
        <v>31</v>
      </c>
      <c r="Q2639" t="s">
        <v>8319</v>
      </c>
      <c r="R2639" t="s">
        <v>8355</v>
      </c>
      <c r="S2639" s="16">
        <f t="shared" si="123"/>
        <v>42639.341145833336</v>
      </c>
      <c r="T2639" s="14">
        <f t="shared" si="124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5">
        <f t="shared" si="125"/>
        <v>25</v>
      </c>
      <c r="Q2640" t="s">
        <v>8319</v>
      </c>
      <c r="R2640" t="s">
        <v>8355</v>
      </c>
      <c r="S2640" s="16">
        <f t="shared" si="123"/>
        <v>41989.70480324074</v>
      </c>
      <c r="T2640" s="14">
        <f t="shared" si="124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5">
        <f t="shared" si="125"/>
        <v>10</v>
      </c>
      <c r="Q2641" t="s">
        <v>8319</v>
      </c>
      <c r="R2641" t="s">
        <v>8355</v>
      </c>
      <c r="S2641" s="16">
        <f t="shared" si="123"/>
        <v>42024.656805555554</v>
      </c>
      <c r="T2641" s="14">
        <f t="shared" si="124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5">
        <f t="shared" si="125"/>
        <v>45</v>
      </c>
      <c r="Q2642" t="s">
        <v>8319</v>
      </c>
      <c r="R2642" t="s">
        <v>8355</v>
      </c>
      <c r="S2642" s="16">
        <f t="shared" si="123"/>
        <v>42102.952245370368</v>
      </c>
      <c r="T2642" s="14">
        <f t="shared" si="124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5">
        <f t="shared" si="125"/>
        <v>15</v>
      </c>
      <c r="Q2643" t="s">
        <v>8319</v>
      </c>
      <c r="R2643" t="s">
        <v>8355</v>
      </c>
      <c r="S2643" s="16">
        <f t="shared" si="123"/>
        <v>41880.618784722217</v>
      </c>
      <c r="T2643" s="14">
        <f t="shared" si="124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5" t="e">
        <f t="shared" si="125"/>
        <v>#DIV/0!</v>
      </c>
      <c r="Q2644" t="s">
        <v>8319</v>
      </c>
      <c r="R2644" t="s">
        <v>8355</v>
      </c>
      <c r="S2644" s="16">
        <f t="shared" si="123"/>
        <v>42536.03828703703</v>
      </c>
      <c r="T2644" s="14">
        <f t="shared" si="124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5">
        <f t="shared" si="125"/>
        <v>223</v>
      </c>
      <c r="Q2645" t="s">
        <v>8319</v>
      </c>
      <c r="R2645" t="s">
        <v>8355</v>
      </c>
      <c r="S2645" s="16">
        <f t="shared" si="123"/>
        <v>42689.374016203707</v>
      </c>
      <c r="T2645" s="14">
        <f t="shared" si="124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5">
        <f t="shared" si="125"/>
        <v>39</v>
      </c>
      <c r="Q2646" t="s">
        <v>8319</v>
      </c>
      <c r="R2646" t="s">
        <v>8355</v>
      </c>
      <c r="S2646" s="16">
        <f t="shared" si="123"/>
        <v>42774.583738425928</v>
      </c>
      <c r="T2646" s="14">
        <f t="shared" si="124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5">
        <f t="shared" si="125"/>
        <v>91</v>
      </c>
      <c r="Q2647" t="s">
        <v>8319</v>
      </c>
      <c r="R2647" t="s">
        <v>8355</v>
      </c>
      <c r="S2647" s="16">
        <f t="shared" si="123"/>
        <v>41921.634293981479</v>
      </c>
      <c r="T2647" s="14">
        <f t="shared" si="124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5">
        <f t="shared" si="125"/>
        <v>78</v>
      </c>
      <c r="Q2648" t="s">
        <v>8319</v>
      </c>
      <c r="R2648" t="s">
        <v>8355</v>
      </c>
      <c r="S2648" s="16">
        <f t="shared" si="123"/>
        <v>42226.10496527778</v>
      </c>
      <c r="T2648" s="14">
        <f t="shared" si="124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5">
        <f t="shared" si="125"/>
        <v>12</v>
      </c>
      <c r="Q2649" t="s">
        <v>8319</v>
      </c>
      <c r="R2649" t="s">
        <v>8355</v>
      </c>
      <c r="S2649" s="16">
        <f t="shared" si="123"/>
        <v>42200.053460648145</v>
      </c>
      <c r="T2649" s="14">
        <f t="shared" si="124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5">
        <f t="shared" si="125"/>
        <v>17</v>
      </c>
      <c r="Q2650" t="s">
        <v>8319</v>
      </c>
      <c r="R2650" t="s">
        <v>8355</v>
      </c>
      <c r="S2650" s="16">
        <f t="shared" si="123"/>
        <v>42408.506481481476</v>
      </c>
      <c r="T2650" s="14">
        <f t="shared" si="124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5">
        <f t="shared" si="125"/>
        <v>41</v>
      </c>
      <c r="Q2651" t="s">
        <v>8319</v>
      </c>
      <c r="R2651" t="s">
        <v>8355</v>
      </c>
      <c r="S2651" s="16">
        <f t="shared" si="123"/>
        <v>42341.788668981484</v>
      </c>
      <c r="T2651" s="14">
        <f t="shared" si="124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5">
        <f t="shared" si="125"/>
        <v>71</v>
      </c>
      <c r="Q2652" t="s">
        <v>8319</v>
      </c>
      <c r="R2652" t="s">
        <v>8355</v>
      </c>
      <c r="S2652" s="16">
        <f t="shared" si="123"/>
        <v>42695.416006944441</v>
      </c>
      <c r="T2652" s="14">
        <f t="shared" si="124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5">
        <f t="shared" si="125"/>
        <v>307</v>
      </c>
      <c r="Q2653" t="s">
        <v>8319</v>
      </c>
      <c r="R2653" t="s">
        <v>8355</v>
      </c>
      <c r="S2653" s="16">
        <f t="shared" si="123"/>
        <v>42327.597326388888</v>
      </c>
      <c r="T2653" s="14">
        <f t="shared" si="124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5">
        <f t="shared" si="125"/>
        <v>80</v>
      </c>
      <c r="Q2654" t="s">
        <v>8319</v>
      </c>
      <c r="R2654" t="s">
        <v>8355</v>
      </c>
      <c r="S2654" s="16">
        <f t="shared" si="123"/>
        <v>41952.950520833336</v>
      </c>
      <c r="T2654" s="14">
        <f t="shared" si="124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5">
        <f t="shared" si="125"/>
        <v>83</v>
      </c>
      <c r="Q2655" t="s">
        <v>8319</v>
      </c>
      <c r="R2655" t="s">
        <v>8355</v>
      </c>
      <c r="S2655" s="16">
        <f t="shared" si="123"/>
        <v>41771.443599537037</v>
      </c>
      <c r="T2655" s="14">
        <f t="shared" si="124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5">
        <f t="shared" si="125"/>
        <v>8</v>
      </c>
      <c r="Q2656" t="s">
        <v>8319</v>
      </c>
      <c r="R2656" t="s">
        <v>8355</v>
      </c>
      <c r="S2656" s="16">
        <f t="shared" si="123"/>
        <v>42055.392662037033</v>
      </c>
      <c r="T2656" s="14">
        <f t="shared" si="124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5">
        <f t="shared" si="125"/>
        <v>73</v>
      </c>
      <c r="Q2657" t="s">
        <v>8319</v>
      </c>
      <c r="R2657" t="s">
        <v>8355</v>
      </c>
      <c r="S2657" s="16">
        <f t="shared" si="123"/>
        <v>42381.657951388886</v>
      </c>
      <c r="T2657" s="14">
        <f t="shared" si="124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5">
        <f t="shared" si="125"/>
        <v>112</v>
      </c>
      <c r="Q2658" t="s">
        <v>8319</v>
      </c>
      <c r="R2658" t="s">
        <v>8355</v>
      </c>
      <c r="S2658" s="16">
        <f t="shared" si="123"/>
        <v>42767.480185185188</v>
      </c>
      <c r="T2658" s="14">
        <f t="shared" si="124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5">
        <f t="shared" si="125"/>
        <v>95</v>
      </c>
      <c r="Q2659" t="s">
        <v>8319</v>
      </c>
      <c r="R2659" t="s">
        <v>8355</v>
      </c>
      <c r="S2659" s="16">
        <f t="shared" si="123"/>
        <v>42551.720520833333</v>
      </c>
      <c r="T2659" s="14">
        <f t="shared" si="124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5">
        <f t="shared" si="125"/>
        <v>22</v>
      </c>
      <c r="Q2660" t="s">
        <v>8319</v>
      </c>
      <c r="R2660" t="s">
        <v>8355</v>
      </c>
      <c r="S2660" s="16">
        <f t="shared" si="123"/>
        <v>42551.675856481474</v>
      </c>
      <c r="T2660" s="14">
        <f t="shared" si="124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5">
        <f t="shared" si="125"/>
        <v>133</v>
      </c>
      <c r="Q2661" t="s">
        <v>8319</v>
      </c>
      <c r="R2661" t="s">
        <v>8355</v>
      </c>
      <c r="S2661" s="16">
        <f t="shared" si="123"/>
        <v>42081.861226851848</v>
      </c>
      <c r="T2661" s="14">
        <f t="shared" si="124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5">
        <f t="shared" si="125"/>
        <v>3</v>
      </c>
      <c r="Q2662" t="s">
        <v>8319</v>
      </c>
      <c r="R2662" t="s">
        <v>8355</v>
      </c>
      <c r="S2662" s="16">
        <f t="shared" si="123"/>
        <v>42272.504837962959</v>
      </c>
      <c r="T2662" s="14">
        <f t="shared" si="124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5">
        <f t="shared" si="125"/>
        <v>85</v>
      </c>
      <c r="Q2663" t="s">
        <v>8319</v>
      </c>
      <c r="R2663" t="s">
        <v>8356</v>
      </c>
      <c r="S2663" s="16">
        <f t="shared" si="123"/>
        <v>41542.750115740739</v>
      </c>
      <c r="T2663" s="14">
        <f t="shared" si="124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5">
        <f t="shared" si="125"/>
        <v>267</v>
      </c>
      <c r="Q2664" t="s">
        <v>8319</v>
      </c>
      <c r="R2664" t="s">
        <v>8356</v>
      </c>
      <c r="S2664" s="16">
        <f t="shared" si="123"/>
        <v>42207.538344907407</v>
      </c>
      <c r="T2664" s="14">
        <f t="shared" si="124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5">
        <f t="shared" si="125"/>
        <v>373</v>
      </c>
      <c r="Q2665" t="s">
        <v>8319</v>
      </c>
      <c r="R2665" t="s">
        <v>8356</v>
      </c>
      <c r="S2665" s="16">
        <f t="shared" si="123"/>
        <v>42222.41443287037</v>
      </c>
      <c r="T2665" s="14">
        <f t="shared" si="124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5">
        <f t="shared" si="125"/>
        <v>174</v>
      </c>
      <c r="Q2666" t="s">
        <v>8319</v>
      </c>
      <c r="R2666" t="s">
        <v>8356</v>
      </c>
      <c r="S2666" s="16">
        <f t="shared" si="123"/>
        <v>42312.817094907405</v>
      </c>
      <c r="T2666" s="14">
        <f t="shared" si="124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5">
        <f t="shared" si="125"/>
        <v>93</v>
      </c>
      <c r="Q2667" t="s">
        <v>8319</v>
      </c>
      <c r="R2667" t="s">
        <v>8356</v>
      </c>
      <c r="S2667" s="16">
        <f t="shared" si="123"/>
        <v>42083.687199074069</v>
      </c>
      <c r="T2667" s="14">
        <f t="shared" si="124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5">
        <f t="shared" si="125"/>
        <v>77</v>
      </c>
      <c r="Q2668" t="s">
        <v>8319</v>
      </c>
      <c r="R2668" t="s">
        <v>8356</v>
      </c>
      <c r="S2668" s="16">
        <f t="shared" si="123"/>
        <v>42235.55600694444</v>
      </c>
      <c r="T2668" s="14">
        <f t="shared" si="124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5">
        <f t="shared" si="125"/>
        <v>92</v>
      </c>
      <c r="Q2669" t="s">
        <v>8319</v>
      </c>
      <c r="R2669" t="s">
        <v>8356</v>
      </c>
      <c r="S2669" s="16">
        <f t="shared" si="123"/>
        <v>42380.717777777776</v>
      </c>
      <c r="T2669" s="14">
        <f t="shared" si="124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5">
        <f t="shared" si="125"/>
        <v>60</v>
      </c>
      <c r="Q2670" t="s">
        <v>8319</v>
      </c>
      <c r="R2670" t="s">
        <v>8356</v>
      </c>
      <c r="S2670" s="16">
        <f t="shared" si="123"/>
        <v>42275.380381944444</v>
      </c>
      <c r="T2670" s="14">
        <f t="shared" si="124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5">
        <f t="shared" si="125"/>
        <v>91</v>
      </c>
      <c r="Q2671" t="s">
        <v>8319</v>
      </c>
      <c r="R2671" t="s">
        <v>8356</v>
      </c>
      <c r="S2671" s="16">
        <f t="shared" si="123"/>
        <v>42318.827499999992</v>
      </c>
      <c r="T2671" s="14">
        <f t="shared" si="124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5">
        <f t="shared" si="125"/>
        <v>41</v>
      </c>
      <c r="Q2672" t="s">
        <v>8319</v>
      </c>
      <c r="R2672" t="s">
        <v>8356</v>
      </c>
      <c r="S2672" s="16">
        <f t="shared" si="123"/>
        <v>41820.812268518515</v>
      </c>
      <c r="T2672" s="14">
        <f t="shared" si="124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5">
        <f t="shared" si="125"/>
        <v>33</v>
      </c>
      <c r="Q2673" t="s">
        <v>8319</v>
      </c>
      <c r="R2673" t="s">
        <v>8356</v>
      </c>
      <c r="S2673" s="16">
        <f t="shared" si="123"/>
        <v>41962.54069444444</v>
      </c>
      <c r="T2673" s="14">
        <f t="shared" si="124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5">
        <f t="shared" si="125"/>
        <v>70</v>
      </c>
      <c r="Q2674" t="s">
        <v>8319</v>
      </c>
      <c r="R2674" t="s">
        <v>8356</v>
      </c>
      <c r="S2674" s="16">
        <f t="shared" si="123"/>
        <v>42344.675810185181</v>
      </c>
      <c r="T2674" s="14">
        <f t="shared" si="124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5">
        <f t="shared" si="125"/>
        <v>167</v>
      </c>
      <c r="Q2675" t="s">
        <v>8319</v>
      </c>
      <c r="R2675" t="s">
        <v>8356</v>
      </c>
      <c r="S2675" s="16">
        <f t="shared" si="123"/>
        <v>41912.333321759259</v>
      </c>
      <c r="T2675" s="14">
        <f t="shared" si="124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5">
        <f t="shared" si="125"/>
        <v>128</v>
      </c>
      <c r="Q2676" t="s">
        <v>8319</v>
      </c>
      <c r="R2676" t="s">
        <v>8356</v>
      </c>
      <c r="S2676" s="16">
        <f t="shared" si="123"/>
        <v>42529.424421296295</v>
      </c>
      <c r="T2676" s="14">
        <f t="shared" si="124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5">
        <f t="shared" si="125"/>
        <v>65</v>
      </c>
      <c r="Q2677" t="s">
        <v>8319</v>
      </c>
      <c r="R2677" t="s">
        <v>8356</v>
      </c>
      <c r="S2677" s="16">
        <f t="shared" si="123"/>
        <v>41923.649178240739</v>
      </c>
      <c r="T2677" s="14">
        <f t="shared" si="124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5">
        <f t="shared" si="125"/>
        <v>117</v>
      </c>
      <c r="Q2678" t="s">
        <v>8319</v>
      </c>
      <c r="R2678" t="s">
        <v>8356</v>
      </c>
      <c r="S2678" s="16">
        <f t="shared" si="123"/>
        <v>42482.416365740741</v>
      </c>
      <c r="T2678" s="14">
        <f t="shared" si="124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5">
        <f t="shared" si="125"/>
        <v>126</v>
      </c>
      <c r="Q2679" t="s">
        <v>8319</v>
      </c>
      <c r="R2679" t="s">
        <v>8356</v>
      </c>
      <c r="S2679" s="16">
        <f t="shared" si="123"/>
        <v>41792.821099537039</v>
      </c>
      <c r="T2679" s="14">
        <f t="shared" si="124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5">
        <f t="shared" si="125"/>
        <v>550</v>
      </c>
      <c r="Q2680" t="s">
        <v>8319</v>
      </c>
      <c r="R2680" t="s">
        <v>8356</v>
      </c>
      <c r="S2680" s="16">
        <f t="shared" si="123"/>
        <v>42241.589872685181</v>
      </c>
      <c r="T2680" s="14">
        <f t="shared" si="124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5">
        <f t="shared" si="125"/>
        <v>44</v>
      </c>
      <c r="Q2681" t="s">
        <v>8319</v>
      </c>
      <c r="R2681" t="s">
        <v>8356</v>
      </c>
      <c r="S2681" s="16">
        <f t="shared" si="123"/>
        <v>42032.792754629627</v>
      </c>
      <c r="T2681" s="14">
        <f t="shared" si="124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5">
        <f t="shared" si="125"/>
        <v>69</v>
      </c>
      <c r="Q2682" t="s">
        <v>8319</v>
      </c>
      <c r="R2682" t="s">
        <v>8356</v>
      </c>
      <c r="S2682" s="16">
        <f t="shared" si="123"/>
        <v>42436.003368055557</v>
      </c>
      <c r="T2682" s="14">
        <f t="shared" si="124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5">
        <f t="shared" si="125"/>
        <v>27</v>
      </c>
      <c r="Q2683" t="s">
        <v>8336</v>
      </c>
      <c r="R2683" t="s">
        <v>8337</v>
      </c>
      <c r="S2683" s="16">
        <f t="shared" si="123"/>
        <v>41805.686921296292</v>
      </c>
      <c r="T2683" s="14">
        <f t="shared" si="124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5">
        <f t="shared" si="125"/>
        <v>84</v>
      </c>
      <c r="Q2684" t="s">
        <v>8336</v>
      </c>
      <c r="R2684" t="s">
        <v>8337</v>
      </c>
      <c r="S2684" s="16">
        <f t="shared" si="123"/>
        <v>41932.663657407407</v>
      </c>
      <c r="T2684" s="14">
        <f t="shared" si="124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5">
        <f t="shared" si="125"/>
        <v>12</v>
      </c>
      <c r="Q2685" t="s">
        <v>8336</v>
      </c>
      <c r="R2685" t="s">
        <v>8337</v>
      </c>
      <c r="S2685" s="16">
        <f t="shared" si="123"/>
        <v>42034.546759259254</v>
      </c>
      <c r="T2685" s="14">
        <f t="shared" si="124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5">
        <f t="shared" si="125"/>
        <v>200</v>
      </c>
      <c r="Q2686" t="s">
        <v>8336</v>
      </c>
      <c r="R2686" t="s">
        <v>8337</v>
      </c>
      <c r="S2686" s="16">
        <f t="shared" si="123"/>
        <v>41820.706307870372</v>
      </c>
      <c r="T2686" s="14">
        <f t="shared" si="124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5">
        <f t="shared" si="125"/>
        <v>10</v>
      </c>
      <c r="Q2687" t="s">
        <v>8336</v>
      </c>
      <c r="R2687" t="s">
        <v>8337</v>
      </c>
      <c r="S2687" s="16">
        <f t="shared" si="123"/>
        <v>42061.487615740734</v>
      </c>
      <c r="T2687" s="14">
        <f t="shared" si="124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5" t="e">
        <f t="shared" si="125"/>
        <v>#DIV/0!</v>
      </c>
      <c r="Q2688" t="s">
        <v>8336</v>
      </c>
      <c r="R2688" t="s">
        <v>8337</v>
      </c>
      <c r="S2688" s="16">
        <f t="shared" si="123"/>
        <v>41892.766469907401</v>
      </c>
      <c r="T2688" s="14">
        <f t="shared" si="124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5" t="e">
        <f t="shared" si="125"/>
        <v>#DIV/0!</v>
      </c>
      <c r="Q2689" t="s">
        <v>8336</v>
      </c>
      <c r="R2689" t="s">
        <v>8337</v>
      </c>
      <c r="S2689" s="16">
        <f t="shared" si="123"/>
        <v>42154.431921296295</v>
      </c>
      <c r="T2689" s="14">
        <f t="shared" si="124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5">
        <f t="shared" si="125"/>
        <v>5</v>
      </c>
      <c r="Q2690" t="s">
        <v>8336</v>
      </c>
      <c r="R2690" t="s">
        <v>8337</v>
      </c>
      <c r="S2690" s="16">
        <f t="shared" si="123"/>
        <v>42027.910532407404</v>
      </c>
      <c r="T2690" s="14">
        <f t="shared" si="124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5">
        <f t="shared" si="125"/>
        <v>1</v>
      </c>
      <c r="Q2691" t="s">
        <v>8336</v>
      </c>
      <c r="R2691" t="s">
        <v>8337</v>
      </c>
      <c r="S2691" s="16">
        <f t="shared" ref="S2691:S2754" si="126">(J2691/86400)+25569+(-5/24)</f>
        <v>42551.75335648148</v>
      </c>
      <c r="T2691" s="14">
        <f t="shared" ref="T2691:T2754" si="12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5">
        <f t="shared" ref="P2692:P2755" si="128">QUOTIENT(E2692,L2692)</f>
        <v>72</v>
      </c>
      <c r="Q2692" t="s">
        <v>8336</v>
      </c>
      <c r="R2692" t="s">
        <v>8337</v>
      </c>
      <c r="S2692" s="16">
        <f t="shared" si="126"/>
        <v>42112.89671296296</v>
      </c>
      <c r="T2692" s="14">
        <f t="shared" si="12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5">
        <f t="shared" si="128"/>
        <v>17</v>
      </c>
      <c r="Q2693" t="s">
        <v>8336</v>
      </c>
      <c r="R2693" t="s">
        <v>8337</v>
      </c>
      <c r="S2693" s="16">
        <f t="shared" si="126"/>
        <v>42089.515706018516</v>
      </c>
      <c r="T2693" s="14">
        <f t="shared" si="12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5">
        <f t="shared" si="128"/>
        <v>25</v>
      </c>
      <c r="Q2694" t="s">
        <v>8336</v>
      </c>
      <c r="R2694" t="s">
        <v>8337</v>
      </c>
      <c r="S2694" s="16">
        <f t="shared" si="126"/>
        <v>42058.125694444439</v>
      </c>
      <c r="T2694" s="14">
        <f t="shared" si="12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5">
        <f t="shared" si="128"/>
        <v>13</v>
      </c>
      <c r="Q2695" t="s">
        <v>8336</v>
      </c>
      <c r="R2695" t="s">
        <v>8337</v>
      </c>
      <c r="S2695" s="16">
        <f t="shared" si="126"/>
        <v>41833.930162037032</v>
      </c>
      <c r="T2695" s="14">
        <f t="shared" si="12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5">
        <f t="shared" si="128"/>
        <v>1</v>
      </c>
      <c r="Q2696" t="s">
        <v>8336</v>
      </c>
      <c r="R2696" t="s">
        <v>8337</v>
      </c>
      <c r="S2696" s="16">
        <f t="shared" si="126"/>
        <v>41877.932164351849</v>
      </c>
      <c r="T2696" s="14">
        <f t="shared" si="12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5">
        <f t="shared" si="128"/>
        <v>23</v>
      </c>
      <c r="Q2697" t="s">
        <v>8336</v>
      </c>
      <c r="R2697" t="s">
        <v>8337</v>
      </c>
      <c r="S2697" s="16">
        <f t="shared" si="126"/>
        <v>42047.973587962959</v>
      </c>
      <c r="T2697" s="14">
        <f t="shared" si="12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5">
        <f t="shared" si="128"/>
        <v>89</v>
      </c>
      <c r="Q2698" t="s">
        <v>8336</v>
      </c>
      <c r="R2698" t="s">
        <v>8337</v>
      </c>
      <c r="S2698" s="16">
        <f t="shared" si="126"/>
        <v>41964.636111111111</v>
      </c>
      <c r="T2698" s="14">
        <f t="shared" si="12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5">
        <f t="shared" si="128"/>
        <v>116</v>
      </c>
      <c r="Q2699" t="s">
        <v>8336</v>
      </c>
      <c r="R2699" t="s">
        <v>8337</v>
      </c>
      <c r="S2699" s="16">
        <f t="shared" si="126"/>
        <v>42187.731747685182</v>
      </c>
      <c r="T2699" s="14">
        <f t="shared" si="12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5">
        <f t="shared" si="128"/>
        <v>13</v>
      </c>
      <c r="Q2700" t="s">
        <v>8336</v>
      </c>
      <c r="R2700" t="s">
        <v>8337</v>
      </c>
      <c r="S2700" s="16">
        <f t="shared" si="126"/>
        <v>41787.689907407403</v>
      </c>
      <c r="T2700" s="14">
        <f t="shared" si="12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5" t="e">
        <f t="shared" si="128"/>
        <v>#DIV/0!</v>
      </c>
      <c r="Q2701" t="s">
        <v>8336</v>
      </c>
      <c r="R2701" t="s">
        <v>8337</v>
      </c>
      <c r="S2701" s="16">
        <f t="shared" si="126"/>
        <v>41829.688229166662</v>
      </c>
      <c r="T2701" s="14">
        <f t="shared" si="12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5">
        <f t="shared" si="128"/>
        <v>17</v>
      </c>
      <c r="Q2702" t="s">
        <v>8336</v>
      </c>
      <c r="R2702" t="s">
        <v>8337</v>
      </c>
      <c r="S2702" s="16">
        <f t="shared" si="126"/>
        <v>41870.666342592587</v>
      </c>
      <c r="T2702" s="14">
        <f t="shared" si="12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5">
        <f t="shared" si="128"/>
        <v>34</v>
      </c>
      <c r="Q2703" t="s">
        <v>8317</v>
      </c>
      <c r="R2703" t="s">
        <v>8357</v>
      </c>
      <c r="S2703" s="16">
        <f t="shared" si="126"/>
        <v>42801.566365740735</v>
      </c>
      <c r="T2703" s="14">
        <f t="shared" si="12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5">
        <f t="shared" si="128"/>
        <v>132</v>
      </c>
      <c r="Q2704" t="s">
        <v>8317</v>
      </c>
      <c r="R2704" t="s">
        <v>8357</v>
      </c>
      <c r="S2704" s="16">
        <f t="shared" si="126"/>
        <v>42800.593483796292</v>
      </c>
      <c r="T2704" s="14">
        <f t="shared" si="12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5">
        <f t="shared" si="128"/>
        <v>922</v>
      </c>
      <c r="Q2705" t="s">
        <v>8317</v>
      </c>
      <c r="R2705" t="s">
        <v>8357</v>
      </c>
      <c r="S2705" s="16">
        <f t="shared" si="126"/>
        <v>42756.481828703698</v>
      </c>
      <c r="T2705" s="14">
        <f t="shared" si="12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5">
        <f t="shared" si="128"/>
        <v>163</v>
      </c>
      <c r="Q2706" t="s">
        <v>8317</v>
      </c>
      <c r="R2706" t="s">
        <v>8357</v>
      </c>
      <c r="S2706" s="16">
        <f t="shared" si="126"/>
        <v>42787.654097222221</v>
      </c>
      <c r="T2706" s="14">
        <f t="shared" si="12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5">
        <f t="shared" si="128"/>
        <v>217</v>
      </c>
      <c r="Q2707" t="s">
        <v>8317</v>
      </c>
      <c r="R2707" t="s">
        <v>8357</v>
      </c>
      <c r="S2707" s="16">
        <f t="shared" si="126"/>
        <v>42773.70784722222</v>
      </c>
      <c r="T2707" s="14">
        <f t="shared" si="12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5">
        <f t="shared" si="128"/>
        <v>149</v>
      </c>
      <c r="Q2708" t="s">
        <v>8317</v>
      </c>
      <c r="R2708" t="s">
        <v>8357</v>
      </c>
      <c r="S2708" s="16">
        <f t="shared" si="126"/>
        <v>41899.086608796293</v>
      </c>
      <c r="T2708" s="14">
        <f t="shared" si="12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5">
        <f t="shared" si="128"/>
        <v>71</v>
      </c>
      <c r="Q2709" t="s">
        <v>8317</v>
      </c>
      <c r="R2709" t="s">
        <v>8357</v>
      </c>
      <c r="S2709" s="16">
        <f t="shared" si="126"/>
        <v>41391.574571759258</v>
      </c>
      <c r="T2709" s="14">
        <f t="shared" si="12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5">
        <f t="shared" si="128"/>
        <v>44</v>
      </c>
      <c r="Q2710" t="s">
        <v>8317</v>
      </c>
      <c r="R2710" t="s">
        <v>8357</v>
      </c>
      <c r="S2710" s="16">
        <f t="shared" si="126"/>
        <v>42512.489884259259</v>
      </c>
      <c r="T2710" s="14">
        <f t="shared" si="12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5">
        <f t="shared" si="128"/>
        <v>164</v>
      </c>
      <c r="Q2711" t="s">
        <v>8317</v>
      </c>
      <c r="R2711" t="s">
        <v>8357</v>
      </c>
      <c r="S2711" s="16">
        <f t="shared" si="126"/>
        <v>42611.941446759258</v>
      </c>
      <c r="T2711" s="14">
        <f t="shared" si="12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5">
        <f t="shared" si="128"/>
        <v>84</v>
      </c>
      <c r="Q2712" t="s">
        <v>8317</v>
      </c>
      <c r="R2712" t="s">
        <v>8357</v>
      </c>
      <c r="S2712" s="16">
        <f t="shared" si="126"/>
        <v>41828.021157407406</v>
      </c>
      <c r="T2712" s="14">
        <f t="shared" si="12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5">
        <f t="shared" si="128"/>
        <v>53</v>
      </c>
      <c r="Q2713" t="s">
        <v>8317</v>
      </c>
      <c r="R2713" t="s">
        <v>8357</v>
      </c>
      <c r="S2713" s="16">
        <f t="shared" si="126"/>
        <v>41780.536921296291</v>
      </c>
      <c r="T2713" s="14">
        <f t="shared" si="12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5">
        <f t="shared" si="128"/>
        <v>50</v>
      </c>
      <c r="Q2714" t="s">
        <v>8317</v>
      </c>
      <c r="R2714" t="s">
        <v>8357</v>
      </c>
      <c r="S2714" s="16">
        <f t="shared" si="126"/>
        <v>41431.853703703702</v>
      </c>
      <c r="T2714" s="14">
        <f t="shared" si="12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5">
        <f t="shared" si="128"/>
        <v>108</v>
      </c>
      <c r="Q2715" t="s">
        <v>8317</v>
      </c>
      <c r="R2715" t="s">
        <v>8357</v>
      </c>
      <c r="S2715" s="16">
        <f t="shared" si="126"/>
        <v>42322.445416666662</v>
      </c>
      <c r="T2715" s="14">
        <f t="shared" si="12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5">
        <f t="shared" si="128"/>
        <v>95</v>
      </c>
      <c r="Q2716" t="s">
        <v>8317</v>
      </c>
      <c r="R2716" t="s">
        <v>8357</v>
      </c>
      <c r="S2716" s="16">
        <f t="shared" si="126"/>
        <v>42629.446712962956</v>
      </c>
      <c r="T2716" s="14">
        <f t="shared" si="12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5">
        <f t="shared" si="128"/>
        <v>57</v>
      </c>
      <c r="Q2717" t="s">
        <v>8317</v>
      </c>
      <c r="R2717" t="s">
        <v>8357</v>
      </c>
      <c r="S2717" s="16">
        <f t="shared" si="126"/>
        <v>42387.190138888887</v>
      </c>
      <c r="T2717" s="14">
        <f t="shared" si="12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5">
        <f t="shared" si="128"/>
        <v>64</v>
      </c>
      <c r="Q2718" t="s">
        <v>8317</v>
      </c>
      <c r="R2718" t="s">
        <v>8357</v>
      </c>
      <c r="S2718" s="16">
        <f t="shared" si="126"/>
        <v>42255.124918981477</v>
      </c>
      <c r="T2718" s="14">
        <f t="shared" si="12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5">
        <f t="shared" si="128"/>
        <v>92</v>
      </c>
      <c r="Q2719" t="s">
        <v>8317</v>
      </c>
      <c r="R2719" t="s">
        <v>8357</v>
      </c>
      <c r="S2719" s="16">
        <f t="shared" si="126"/>
        <v>41934.706585648142</v>
      </c>
      <c r="T2719" s="14">
        <f t="shared" si="12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5">
        <f t="shared" si="128"/>
        <v>125</v>
      </c>
      <c r="Q2720" t="s">
        <v>8317</v>
      </c>
      <c r="R2720" t="s">
        <v>8357</v>
      </c>
      <c r="S2720" s="16">
        <f t="shared" si="126"/>
        <v>42465.388252314813</v>
      </c>
      <c r="T2720" s="14">
        <f t="shared" si="12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5">
        <f t="shared" si="128"/>
        <v>94</v>
      </c>
      <c r="Q2721" t="s">
        <v>8317</v>
      </c>
      <c r="R2721" t="s">
        <v>8357</v>
      </c>
      <c r="S2721" s="16">
        <f t="shared" si="126"/>
        <v>42417.822847222218</v>
      </c>
      <c r="T2721" s="14">
        <f t="shared" si="12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5">
        <f t="shared" si="128"/>
        <v>170</v>
      </c>
      <c r="Q2722" t="s">
        <v>8317</v>
      </c>
      <c r="R2722" t="s">
        <v>8357</v>
      </c>
      <c r="S2722" s="16">
        <f t="shared" si="126"/>
        <v>42655.257557870369</v>
      </c>
      <c r="T2722" s="14">
        <f t="shared" si="12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5">
        <f t="shared" si="128"/>
        <v>40</v>
      </c>
      <c r="Q2723" t="s">
        <v>8319</v>
      </c>
      <c r="R2723" t="s">
        <v>8349</v>
      </c>
      <c r="S2723" s="16">
        <f t="shared" si="126"/>
        <v>41493.335625</v>
      </c>
      <c r="T2723" s="14">
        <f t="shared" si="12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5">
        <f t="shared" si="128"/>
        <v>68</v>
      </c>
      <c r="Q2724" t="s">
        <v>8319</v>
      </c>
      <c r="R2724" t="s">
        <v>8349</v>
      </c>
      <c r="S2724" s="16">
        <f t="shared" si="126"/>
        <v>42704.64876157407</v>
      </c>
      <c r="T2724" s="14">
        <f t="shared" si="12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5">
        <f t="shared" si="128"/>
        <v>95</v>
      </c>
      <c r="Q2725" t="s">
        <v>8319</v>
      </c>
      <c r="R2725" t="s">
        <v>8349</v>
      </c>
      <c r="S2725" s="16">
        <f t="shared" si="126"/>
        <v>41944.630648148144</v>
      </c>
      <c r="T2725" s="14">
        <f t="shared" si="12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5">
        <f t="shared" si="128"/>
        <v>7</v>
      </c>
      <c r="Q2726" t="s">
        <v>8319</v>
      </c>
      <c r="R2726" t="s">
        <v>8349</v>
      </c>
      <c r="S2726" s="16">
        <f t="shared" si="126"/>
        <v>42199.118738425925</v>
      </c>
      <c r="T2726" s="14">
        <f t="shared" si="12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5">
        <f t="shared" si="128"/>
        <v>511</v>
      </c>
      <c r="Q2727" t="s">
        <v>8319</v>
      </c>
      <c r="R2727" t="s">
        <v>8349</v>
      </c>
      <c r="S2727" s="16">
        <f t="shared" si="126"/>
        <v>42745.53628472222</v>
      </c>
      <c r="T2727" s="14">
        <f t="shared" si="12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5">
        <f t="shared" si="128"/>
        <v>261</v>
      </c>
      <c r="Q2728" t="s">
        <v>8319</v>
      </c>
      <c r="R2728" t="s">
        <v>8349</v>
      </c>
      <c r="S2728" s="16">
        <f t="shared" si="126"/>
        <v>42452.371655092589</v>
      </c>
      <c r="T2728" s="14">
        <f t="shared" si="12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5">
        <f t="shared" si="128"/>
        <v>69</v>
      </c>
      <c r="Q2729" t="s">
        <v>8319</v>
      </c>
      <c r="R2729" t="s">
        <v>8349</v>
      </c>
      <c r="S2729" s="16">
        <f t="shared" si="126"/>
        <v>42198.468321759261</v>
      </c>
      <c r="T2729" s="14">
        <f t="shared" si="12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5">
        <f t="shared" si="128"/>
        <v>77</v>
      </c>
      <c r="Q2730" t="s">
        <v>8319</v>
      </c>
      <c r="R2730" t="s">
        <v>8349</v>
      </c>
      <c r="S2730" s="16">
        <f t="shared" si="126"/>
        <v>42333.391597222224</v>
      </c>
      <c r="T2730" s="14">
        <f t="shared" si="12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5">
        <f t="shared" si="128"/>
        <v>340</v>
      </c>
      <c r="Q2731" t="s">
        <v>8319</v>
      </c>
      <c r="R2731" t="s">
        <v>8349</v>
      </c>
      <c r="S2731" s="16">
        <f t="shared" si="126"/>
        <v>42095.032372685186</v>
      </c>
      <c r="T2731" s="14">
        <f t="shared" si="12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5">
        <f t="shared" si="128"/>
        <v>67</v>
      </c>
      <c r="Q2732" t="s">
        <v>8319</v>
      </c>
      <c r="R2732" t="s">
        <v>8349</v>
      </c>
      <c r="S2732" s="16">
        <f t="shared" si="126"/>
        <v>41351.333043981482</v>
      </c>
      <c r="T2732" s="14">
        <f t="shared" si="12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5">
        <f t="shared" si="128"/>
        <v>845</v>
      </c>
      <c r="Q2733" t="s">
        <v>8319</v>
      </c>
      <c r="R2733" t="s">
        <v>8349</v>
      </c>
      <c r="S2733" s="16">
        <f t="shared" si="126"/>
        <v>41872.317384259259</v>
      </c>
      <c r="T2733" s="14">
        <f t="shared" si="12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5">
        <f t="shared" si="128"/>
        <v>97</v>
      </c>
      <c r="Q2734" t="s">
        <v>8319</v>
      </c>
      <c r="R2734" t="s">
        <v>8349</v>
      </c>
      <c r="S2734" s="16">
        <f t="shared" si="126"/>
        <v>41389.599861111106</v>
      </c>
      <c r="T2734" s="14">
        <f t="shared" si="12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5">
        <f t="shared" si="128"/>
        <v>451</v>
      </c>
      <c r="Q2735" t="s">
        <v>8319</v>
      </c>
      <c r="R2735" t="s">
        <v>8349</v>
      </c>
      <c r="S2735" s="16">
        <f t="shared" si="126"/>
        <v>42044.064513888887</v>
      </c>
      <c r="T2735" s="14">
        <f t="shared" si="12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5">
        <f t="shared" si="128"/>
        <v>138</v>
      </c>
      <c r="Q2736" t="s">
        <v>8319</v>
      </c>
      <c r="R2736" t="s">
        <v>8349</v>
      </c>
      <c r="S2736" s="16">
        <f t="shared" si="126"/>
        <v>42626.460555555554</v>
      </c>
      <c r="T2736" s="14">
        <f t="shared" si="12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5">
        <f t="shared" si="128"/>
        <v>21</v>
      </c>
      <c r="Q2737" t="s">
        <v>8319</v>
      </c>
      <c r="R2737" t="s">
        <v>8349</v>
      </c>
      <c r="S2737" s="16">
        <f t="shared" si="126"/>
        <v>41315.912615740737</v>
      </c>
      <c r="T2737" s="14">
        <f t="shared" si="12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5">
        <f t="shared" si="128"/>
        <v>169</v>
      </c>
      <c r="Q2738" t="s">
        <v>8319</v>
      </c>
      <c r="R2738" t="s">
        <v>8349</v>
      </c>
      <c r="S2738" s="16">
        <f t="shared" si="126"/>
        <v>41722.458020833328</v>
      </c>
      <c r="T2738" s="14">
        <f t="shared" si="12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5">
        <f t="shared" si="128"/>
        <v>161</v>
      </c>
      <c r="Q2739" t="s">
        <v>8319</v>
      </c>
      <c r="R2739" t="s">
        <v>8349</v>
      </c>
      <c r="S2739" s="16">
        <f t="shared" si="126"/>
        <v>41611.709340277775</v>
      </c>
      <c r="T2739" s="14">
        <f t="shared" si="12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5">
        <f t="shared" si="128"/>
        <v>493</v>
      </c>
      <c r="Q2740" t="s">
        <v>8319</v>
      </c>
      <c r="R2740" t="s">
        <v>8349</v>
      </c>
      <c r="S2740" s="16">
        <f t="shared" si="126"/>
        <v>42619.935231481482</v>
      </c>
      <c r="T2740" s="14">
        <f t="shared" si="12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5">
        <f t="shared" si="128"/>
        <v>22</v>
      </c>
      <c r="Q2741" t="s">
        <v>8319</v>
      </c>
      <c r="R2741" t="s">
        <v>8349</v>
      </c>
      <c r="S2741" s="16">
        <f t="shared" si="126"/>
        <v>41719.679594907408</v>
      </c>
      <c r="T2741" s="14">
        <f t="shared" si="12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5">
        <f t="shared" si="128"/>
        <v>18</v>
      </c>
      <c r="Q2742" t="s">
        <v>8319</v>
      </c>
      <c r="R2742" t="s">
        <v>8349</v>
      </c>
      <c r="S2742" s="16">
        <f t="shared" si="126"/>
        <v>42044.823518518511</v>
      </c>
      <c r="T2742" s="14">
        <f t="shared" si="12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5">
        <f t="shared" si="128"/>
        <v>8</v>
      </c>
      <c r="Q2743" t="s">
        <v>8322</v>
      </c>
      <c r="R2743" t="s">
        <v>8358</v>
      </c>
      <c r="S2743" s="16">
        <f t="shared" si="126"/>
        <v>41911.449097222219</v>
      </c>
      <c r="T2743" s="14">
        <f t="shared" si="12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5">
        <f t="shared" si="128"/>
        <v>40</v>
      </c>
      <c r="Q2744" t="s">
        <v>8322</v>
      </c>
      <c r="R2744" t="s">
        <v>8358</v>
      </c>
      <c r="S2744" s="16">
        <f t="shared" si="126"/>
        <v>41030.511423611111</v>
      </c>
      <c r="T2744" s="14">
        <f t="shared" si="12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5" t="e">
        <f t="shared" si="128"/>
        <v>#DIV/0!</v>
      </c>
      <c r="Q2745" t="s">
        <v>8322</v>
      </c>
      <c r="R2745" t="s">
        <v>8358</v>
      </c>
      <c r="S2745" s="16">
        <f t="shared" si="126"/>
        <v>42632.120451388888</v>
      </c>
      <c r="T2745" s="14">
        <f t="shared" si="12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5">
        <f t="shared" si="128"/>
        <v>37</v>
      </c>
      <c r="Q2746" t="s">
        <v>8322</v>
      </c>
      <c r="R2746" t="s">
        <v>8358</v>
      </c>
      <c r="S2746" s="16">
        <f t="shared" si="126"/>
        <v>40937.854143518518</v>
      </c>
      <c r="T2746" s="14">
        <f t="shared" si="12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5">
        <f t="shared" si="128"/>
        <v>35</v>
      </c>
      <c r="Q2747" t="s">
        <v>8322</v>
      </c>
      <c r="R2747" t="s">
        <v>8358</v>
      </c>
      <c r="S2747" s="16">
        <f t="shared" si="126"/>
        <v>41044.779722222222</v>
      </c>
      <c r="T2747" s="14">
        <f t="shared" si="12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5">
        <f t="shared" si="128"/>
        <v>42</v>
      </c>
      <c r="Q2748" t="s">
        <v>8322</v>
      </c>
      <c r="R2748" t="s">
        <v>8358</v>
      </c>
      <c r="S2748" s="16">
        <f t="shared" si="126"/>
        <v>41850.57304398148</v>
      </c>
      <c r="T2748" s="14">
        <f t="shared" si="12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5">
        <f t="shared" si="128"/>
        <v>35</v>
      </c>
      <c r="Q2749" t="s">
        <v>8322</v>
      </c>
      <c r="R2749" t="s">
        <v>8358</v>
      </c>
      <c r="S2749" s="16">
        <f t="shared" si="126"/>
        <v>41044.439780092587</v>
      </c>
      <c r="T2749" s="14">
        <f t="shared" si="12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5">
        <f t="shared" si="128"/>
        <v>13</v>
      </c>
      <c r="Q2750" t="s">
        <v>8322</v>
      </c>
      <c r="R2750" t="s">
        <v>8358</v>
      </c>
      <c r="S2750" s="16">
        <f t="shared" si="126"/>
        <v>42585.502337962964</v>
      </c>
      <c r="T2750" s="14">
        <f t="shared" si="12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5">
        <f t="shared" si="128"/>
        <v>55</v>
      </c>
      <c r="Q2751" t="s">
        <v>8322</v>
      </c>
      <c r="R2751" t="s">
        <v>8358</v>
      </c>
      <c r="S2751" s="16">
        <f t="shared" si="126"/>
        <v>42068.59070601852</v>
      </c>
      <c r="T2751" s="14">
        <f t="shared" si="12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5" t="e">
        <f t="shared" si="128"/>
        <v>#DIV/0!</v>
      </c>
      <c r="Q2752" t="s">
        <v>8322</v>
      </c>
      <c r="R2752" t="s">
        <v>8358</v>
      </c>
      <c r="S2752" s="16">
        <f t="shared" si="126"/>
        <v>41078.691493055558</v>
      </c>
      <c r="T2752" s="14">
        <f t="shared" si="12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5" t="e">
        <f t="shared" si="128"/>
        <v>#DIV/0!</v>
      </c>
      <c r="Q2753" t="s">
        <v>8322</v>
      </c>
      <c r="R2753" t="s">
        <v>8358</v>
      </c>
      <c r="S2753" s="16">
        <f t="shared" si="126"/>
        <v>41747.678726851846</v>
      </c>
      <c r="T2753" s="14">
        <f t="shared" si="12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5">
        <f t="shared" si="128"/>
        <v>39</v>
      </c>
      <c r="Q2754" t="s">
        <v>8322</v>
      </c>
      <c r="R2754" t="s">
        <v>8358</v>
      </c>
      <c r="S2754" s="16">
        <f t="shared" si="126"/>
        <v>40855.556759259256</v>
      </c>
      <c r="T2754" s="14">
        <f t="shared" si="12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5">
        <f t="shared" si="128"/>
        <v>47</v>
      </c>
      <c r="Q2755" t="s">
        <v>8322</v>
      </c>
      <c r="R2755" t="s">
        <v>8358</v>
      </c>
      <c r="S2755" s="16">
        <f t="shared" ref="S2755:S2818" si="129">(J2755/86400)+25569+(-5/24)</f>
        <v>41117.692395833328</v>
      </c>
      <c r="T2755" s="14">
        <f t="shared" ref="T2755:T2818" si="130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5" t="e">
        <f t="shared" ref="P2756:P2819" si="131">QUOTIENT(E2756,L2756)</f>
        <v>#DIV/0!</v>
      </c>
      <c r="Q2756" t="s">
        <v>8322</v>
      </c>
      <c r="R2756" t="s">
        <v>8358</v>
      </c>
      <c r="S2756" s="16">
        <f t="shared" si="129"/>
        <v>41863.427673611106</v>
      </c>
      <c r="T2756" s="14">
        <f t="shared" si="130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5">
        <f t="shared" si="131"/>
        <v>17</v>
      </c>
      <c r="Q2757" t="s">
        <v>8322</v>
      </c>
      <c r="R2757" t="s">
        <v>8358</v>
      </c>
      <c r="S2757" s="16">
        <f t="shared" si="129"/>
        <v>42072.582488425927</v>
      </c>
      <c r="T2757" s="14">
        <f t="shared" si="130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5">
        <f t="shared" si="131"/>
        <v>31</v>
      </c>
      <c r="Q2758" t="s">
        <v>8322</v>
      </c>
      <c r="R2758" t="s">
        <v>8358</v>
      </c>
      <c r="S2758" s="16">
        <f t="shared" si="129"/>
        <v>41620.692141203697</v>
      </c>
      <c r="T2758" s="14">
        <f t="shared" si="130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5">
        <f t="shared" si="131"/>
        <v>5</v>
      </c>
      <c r="Q2759" t="s">
        <v>8322</v>
      </c>
      <c r="R2759" t="s">
        <v>8358</v>
      </c>
      <c r="S2759" s="16">
        <f t="shared" si="129"/>
        <v>42573.448287037034</v>
      </c>
      <c r="T2759" s="14">
        <f t="shared" si="130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5">
        <f t="shared" si="131"/>
        <v>39</v>
      </c>
      <c r="Q2760" t="s">
        <v>8322</v>
      </c>
      <c r="R2760" t="s">
        <v>8358</v>
      </c>
      <c r="S2760" s="16">
        <f t="shared" si="129"/>
        <v>42639.23359953703</v>
      </c>
      <c r="T2760" s="14">
        <f t="shared" si="130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5">
        <f t="shared" si="131"/>
        <v>52</v>
      </c>
      <c r="Q2761" t="s">
        <v>8322</v>
      </c>
      <c r="R2761" t="s">
        <v>8358</v>
      </c>
      <c r="S2761" s="16">
        <f t="shared" si="129"/>
        <v>42524.158171296294</v>
      </c>
      <c r="T2761" s="14">
        <f t="shared" si="130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5" t="e">
        <f t="shared" si="131"/>
        <v>#DIV/0!</v>
      </c>
      <c r="Q2762" t="s">
        <v>8322</v>
      </c>
      <c r="R2762" t="s">
        <v>8358</v>
      </c>
      <c r="S2762" s="16">
        <f t="shared" si="129"/>
        <v>41415.252986111111</v>
      </c>
      <c r="T2762" s="14">
        <f t="shared" si="130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5">
        <f t="shared" si="131"/>
        <v>9</v>
      </c>
      <c r="Q2763" t="s">
        <v>8322</v>
      </c>
      <c r="R2763" t="s">
        <v>8358</v>
      </c>
      <c r="S2763" s="16">
        <f t="shared" si="129"/>
        <v>41246.85524305555</v>
      </c>
      <c r="T2763" s="14">
        <f t="shared" si="130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5">
        <f t="shared" si="131"/>
        <v>25</v>
      </c>
      <c r="Q2764" t="s">
        <v>8322</v>
      </c>
      <c r="R2764" t="s">
        <v>8358</v>
      </c>
      <c r="S2764" s="16">
        <f t="shared" si="129"/>
        <v>40926.828645833331</v>
      </c>
      <c r="T2764" s="14">
        <f t="shared" si="130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5">
        <f t="shared" si="131"/>
        <v>30</v>
      </c>
      <c r="Q2765" t="s">
        <v>8322</v>
      </c>
      <c r="R2765" t="s">
        <v>8358</v>
      </c>
      <c r="S2765" s="16">
        <f t="shared" si="129"/>
        <v>41373.371342592589</v>
      </c>
      <c r="T2765" s="14">
        <f t="shared" si="130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5">
        <f t="shared" si="131"/>
        <v>11</v>
      </c>
      <c r="Q2766" t="s">
        <v>8322</v>
      </c>
      <c r="R2766" t="s">
        <v>8358</v>
      </c>
      <c r="S2766" s="16">
        <f t="shared" si="129"/>
        <v>41030.083692129629</v>
      </c>
      <c r="T2766" s="14">
        <f t="shared" si="130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5" t="e">
        <f t="shared" si="131"/>
        <v>#DIV/0!</v>
      </c>
      <c r="Q2767" t="s">
        <v>8322</v>
      </c>
      <c r="R2767" t="s">
        <v>8358</v>
      </c>
      <c r="S2767" s="16">
        <f t="shared" si="129"/>
        <v>41194.370694444442</v>
      </c>
      <c r="T2767" s="14">
        <f t="shared" si="130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5">
        <f t="shared" si="131"/>
        <v>25</v>
      </c>
      <c r="Q2768" t="s">
        <v>8322</v>
      </c>
      <c r="R2768" t="s">
        <v>8358</v>
      </c>
      <c r="S2768" s="16">
        <f t="shared" si="129"/>
        <v>40736.459699074076</v>
      </c>
      <c r="T2768" s="14">
        <f t="shared" si="130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5">
        <f t="shared" si="131"/>
        <v>11</v>
      </c>
      <c r="Q2769" t="s">
        <v>8322</v>
      </c>
      <c r="R2769" t="s">
        <v>8358</v>
      </c>
      <c r="S2769" s="16">
        <f t="shared" si="129"/>
        <v>42172.750578703701</v>
      </c>
      <c r="T2769" s="14">
        <f t="shared" si="130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5">
        <f t="shared" si="131"/>
        <v>29</v>
      </c>
      <c r="Q2770" t="s">
        <v>8322</v>
      </c>
      <c r="R2770" t="s">
        <v>8358</v>
      </c>
      <c r="S2770" s="16">
        <f t="shared" si="129"/>
        <v>40967.4065162037</v>
      </c>
      <c r="T2770" s="14">
        <f t="shared" si="130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5">
        <f t="shared" si="131"/>
        <v>1</v>
      </c>
      <c r="Q2771" t="s">
        <v>8322</v>
      </c>
      <c r="R2771" t="s">
        <v>8358</v>
      </c>
      <c r="S2771" s="16">
        <f t="shared" si="129"/>
        <v>41745.617939814816</v>
      </c>
      <c r="T2771" s="14">
        <f t="shared" si="130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5">
        <f t="shared" si="131"/>
        <v>63</v>
      </c>
      <c r="Q2772" t="s">
        <v>8322</v>
      </c>
      <c r="R2772" t="s">
        <v>8358</v>
      </c>
      <c r="S2772" s="16">
        <f t="shared" si="129"/>
        <v>41686.496874999997</v>
      </c>
      <c r="T2772" s="14">
        <f t="shared" si="130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5" t="e">
        <f t="shared" si="131"/>
        <v>#DIV/0!</v>
      </c>
      <c r="Q2773" t="s">
        <v>8322</v>
      </c>
      <c r="R2773" t="s">
        <v>8358</v>
      </c>
      <c r="S2773" s="16">
        <f t="shared" si="129"/>
        <v>41257.323379629626</v>
      </c>
      <c r="T2773" s="14">
        <f t="shared" si="130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5" t="e">
        <f t="shared" si="131"/>
        <v>#DIV/0!</v>
      </c>
      <c r="Q2774" t="s">
        <v>8322</v>
      </c>
      <c r="R2774" t="s">
        <v>8358</v>
      </c>
      <c r="S2774" s="16">
        <f t="shared" si="129"/>
        <v>41537.660810185182</v>
      </c>
      <c r="T2774" s="14">
        <f t="shared" si="130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5">
        <f t="shared" si="131"/>
        <v>1</v>
      </c>
      <c r="Q2775" t="s">
        <v>8322</v>
      </c>
      <c r="R2775" t="s">
        <v>8358</v>
      </c>
      <c r="S2775" s="16">
        <f t="shared" si="129"/>
        <v>42474.656493055554</v>
      </c>
      <c r="T2775" s="14">
        <f t="shared" si="130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5">
        <f t="shared" si="131"/>
        <v>43</v>
      </c>
      <c r="Q2776" t="s">
        <v>8322</v>
      </c>
      <c r="R2776" t="s">
        <v>8358</v>
      </c>
      <c r="S2776" s="16">
        <f t="shared" si="129"/>
        <v>41310.918148148143</v>
      </c>
      <c r="T2776" s="14">
        <f t="shared" si="130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5">
        <f t="shared" si="131"/>
        <v>75</v>
      </c>
      <c r="Q2777" t="s">
        <v>8322</v>
      </c>
      <c r="R2777" t="s">
        <v>8358</v>
      </c>
      <c r="S2777" s="16">
        <f t="shared" si="129"/>
        <v>40862.805023148147</v>
      </c>
      <c r="T2777" s="14">
        <f t="shared" si="130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5">
        <f t="shared" si="131"/>
        <v>45</v>
      </c>
      <c r="Q2778" t="s">
        <v>8322</v>
      </c>
      <c r="R2778" t="s">
        <v>8358</v>
      </c>
      <c r="S2778" s="16">
        <f t="shared" si="129"/>
        <v>42136.088842592588</v>
      </c>
      <c r="T2778" s="14">
        <f t="shared" si="130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5">
        <f t="shared" si="131"/>
        <v>10</v>
      </c>
      <c r="Q2779" t="s">
        <v>8322</v>
      </c>
      <c r="R2779" t="s">
        <v>8358</v>
      </c>
      <c r="S2779" s="16">
        <f t="shared" si="129"/>
        <v>42172.460694444446</v>
      </c>
      <c r="T2779" s="14">
        <f t="shared" si="130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5">
        <f t="shared" si="131"/>
        <v>93</v>
      </c>
      <c r="Q2780" t="s">
        <v>8322</v>
      </c>
      <c r="R2780" t="s">
        <v>8358</v>
      </c>
      <c r="S2780" s="16">
        <f t="shared" si="129"/>
        <v>41846.769745370366</v>
      </c>
      <c r="T2780" s="14">
        <f t="shared" si="130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5">
        <f t="shared" si="131"/>
        <v>53</v>
      </c>
      <c r="Q2781" t="s">
        <v>8322</v>
      </c>
      <c r="R2781" t="s">
        <v>8358</v>
      </c>
      <c r="S2781" s="16">
        <f t="shared" si="129"/>
        <v>42300.377557870372</v>
      </c>
      <c r="T2781" s="14">
        <f t="shared" si="130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5" t="e">
        <f t="shared" si="131"/>
        <v>#DIV/0!</v>
      </c>
      <c r="Q2782" t="s">
        <v>8322</v>
      </c>
      <c r="R2782" t="s">
        <v>8358</v>
      </c>
      <c r="S2782" s="16">
        <f t="shared" si="129"/>
        <v>42774.239444444444</v>
      </c>
      <c r="T2782" s="14">
        <f t="shared" si="130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5">
        <f t="shared" si="131"/>
        <v>47</v>
      </c>
      <c r="Q2783" t="s">
        <v>8317</v>
      </c>
      <c r="R2783" t="s">
        <v>8318</v>
      </c>
      <c r="S2783" s="16">
        <f t="shared" si="129"/>
        <v>42018.733263888884</v>
      </c>
      <c r="T2783" s="14">
        <f t="shared" si="130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5">
        <f t="shared" si="131"/>
        <v>66</v>
      </c>
      <c r="Q2784" t="s">
        <v>8317</v>
      </c>
      <c r="R2784" t="s">
        <v>8318</v>
      </c>
      <c r="S2784" s="16">
        <f t="shared" si="129"/>
        <v>42026.716643518514</v>
      </c>
      <c r="T2784" s="14">
        <f t="shared" si="130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5">
        <f t="shared" si="131"/>
        <v>18</v>
      </c>
      <c r="Q2785" t="s">
        <v>8317</v>
      </c>
      <c r="R2785" t="s">
        <v>8318</v>
      </c>
      <c r="S2785" s="16">
        <f t="shared" si="129"/>
        <v>42103.326921296299</v>
      </c>
      <c r="T2785" s="14">
        <f t="shared" si="130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5">
        <f t="shared" si="131"/>
        <v>66</v>
      </c>
      <c r="Q2786" t="s">
        <v>8317</v>
      </c>
      <c r="R2786" t="s">
        <v>8318</v>
      </c>
      <c r="S2786" s="16">
        <f t="shared" si="129"/>
        <v>41920.579201388886</v>
      </c>
      <c r="T2786" s="14">
        <f t="shared" si="130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5">
        <f t="shared" si="131"/>
        <v>36</v>
      </c>
      <c r="Q2787" t="s">
        <v>8317</v>
      </c>
      <c r="R2787" t="s">
        <v>8318</v>
      </c>
      <c r="S2787" s="16">
        <f t="shared" si="129"/>
        <v>42557.981099537035</v>
      </c>
      <c r="T2787" s="14">
        <f t="shared" si="130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5">
        <f t="shared" si="131"/>
        <v>39</v>
      </c>
      <c r="Q2788" t="s">
        <v>8317</v>
      </c>
      <c r="R2788" t="s">
        <v>8318</v>
      </c>
      <c r="S2788" s="16">
        <f t="shared" si="129"/>
        <v>41815.360879629625</v>
      </c>
      <c r="T2788" s="14">
        <f t="shared" si="130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5">
        <f t="shared" si="131"/>
        <v>31</v>
      </c>
      <c r="Q2789" t="s">
        <v>8317</v>
      </c>
      <c r="R2789" t="s">
        <v>8318</v>
      </c>
      <c r="S2789" s="16">
        <f t="shared" si="129"/>
        <v>41807.990185185183</v>
      </c>
      <c r="T2789" s="14">
        <f t="shared" si="130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5">
        <f t="shared" si="131"/>
        <v>102</v>
      </c>
      <c r="Q2790" t="s">
        <v>8317</v>
      </c>
      <c r="R2790" t="s">
        <v>8318</v>
      </c>
      <c r="S2790" s="16">
        <f t="shared" si="129"/>
        <v>42550.49355324074</v>
      </c>
      <c r="T2790" s="14">
        <f t="shared" si="130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5">
        <f t="shared" si="131"/>
        <v>126</v>
      </c>
      <c r="Q2791" t="s">
        <v>8317</v>
      </c>
      <c r="R2791" t="s">
        <v>8318</v>
      </c>
      <c r="S2791" s="16">
        <f t="shared" si="129"/>
        <v>42055.804791666662</v>
      </c>
      <c r="T2791" s="14">
        <f t="shared" si="130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5">
        <f t="shared" si="131"/>
        <v>47</v>
      </c>
      <c r="Q2792" t="s">
        <v>8317</v>
      </c>
      <c r="R2792" t="s">
        <v>8318</v>
      </c>
      <c r="S2792" s="16">
        <f t="shared" si="129"/>
        <v>42016.730358796289</v>
      </c>
      <c r="T2792" s="14">
        <f t="shared" si="130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5">
        <f t="shared" si="131"/>
        <v>73</v>
      </c>
      <c r="Q2793" t="s">
        <v>8317</v>
      </c>
      <c r="R2793" t="s">
        <v>8318</v>
      </c>
      <c r="S2793" s="16">
        <f t="shared" si="129"/>
        <v>42591.691655092589</v>
      </c>
      <c r="T2793" s="14">
        <f t="shared" si="130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5">
        <f t="shared" si="131"/>
        <v>89</v>
      </c>
      <c r="Q2794" t="s">
        <v>8317</v>
      </c>
      <c r="R2794" t="s">
        <v>8318</v>
      </c>
      <c r="S2794" s="16">
        <f t="shared" si="129"/>
        <v>42183.022673611107</v>
      </c>
      <c r="T2794" s="14">
        <f t="shared" si="130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5">
        <f t="shared" si="131"/>
        <v>151</v>
      </c>
      <c r="Q2795" t="s">
        <v>8317</v>
      </c>
      <c r="R2795" t="s">
        <v>8318</v>
      </c>
      <c r="S2795" s="16">
        <f t="shared" si="129"/>
        <v>42176.210706018515</v>
      </c>
      <c r="T2795" s="14">
        <f t="shared" si="130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5">
        <f t="shared" si="131"/>
        <v>25</v>
      </c>
      <c r="Q2796" t="s">
        <v>8317</v>
      </c>
      <c r="R2796" t="s">
        <v>8318</v>
      </c>
      <c r="S2796" s="16">
        <f t="shared" si="129"/>
        <v>42416.48332175926</v>
      </c>
      <c r="T2796" s="14">
        <f t="shared" si="130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5">
        <f t="shared" si="131"/>
        <v>36</v>
      </c>
      <c r="Q2797" t="s">
        <v>8317</v>
      </c>
      <c r="R2797" t="s">
        <v>8318</v>
      </c>
      <c r="S2797" s="16">
        <f t="shared" si="129"/>
        <v>41780.317604166667</v>
      </c>
      <c r="T2797" s="14">
        <f t="shared" si="130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5">
        <f t="shared" si="131"/>
        <v>44</v>
      </c>
      <c r="Q2798" t="s">
        <v>8317</v>
      </c>
      <c r="R2798" t="s">
        <v>8318</v>
      </c>
      <c r="S2798" s="16">
        <f t="shared" si="129"/>
        <v>41795.319768518515</v>
      </c>
      <c r="T2798" s="14">
        <f t="shared" si="130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5">
        <f t="shared" si="131"/>
        <v>87</v>
      </c>
      <c r="Q2799" t="s">
        <v>8317</v>
      </c>
      <c r="R2799" t="s">
        <v>8318</v>
      </c>
      <c r="S2799" s="16">
        <f t="shared" si="129"/>
        <v>41798.731944444444</v>
      </c>
      <c r="T2799" s="14">
        <f t="shared" si="130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5">
        <f t="shared" si="131"/>
        <v>36</v>
      </c>
      <c r="Q2800" t="s">
        <v>8317</v>
      </c>
      <c r="R2800" t="s">
        <v>8318</v>
      </c>
      <c r="S2800" s="16">
        <f t="shared" si="129"/>
        <v>42201.466678240737</v>
      </c>
      <c r="T2800" s="14">
        <f t="shared" si="130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5">
        <f t="shared" si="131"/>
        <v>44</v>
      </c>
      <c r="Q2801" t="s">
        <v>8317</v>
      </c>
      <c r="R2801" t="s">
        <v>8318</v>
      </c>
      <c r="S2801" s="16">
        <f t="shared" si="129"/>
        <v>42507.05636574074</v>
      </c>
      <c r="T2801" s="14">
        <f t="shared" si="130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5">
        <f t="shared" si="131"/>
        <v>42</v>
      </c>
      <c r="Q2802" t="s">
        <v>8317</v>
      </c>
      <c r="R2802" t="s">
        <v>8318</v>
      </c>
      <c r="S2802" s="16">
        <f t="shared" si="129"/>
        <v>41948.344513888886</v>
      </c>
      <c r="T2802" s="14">
        <f t="shared" si="130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5">
        <f t="shared" si="131"/>
        <v>51</v>
      </c>
      <c r="Q2803" t="s">
        <v>8317</v>
      </c>
      <c r="R2803" t="s">
        <v>8318</v>
      </c>
      <c r="S2803" s="16">
        <f t="shared" si="129"/>
        <v>41900.034826388888</v>
      </c>
      <c r="T2803" s="14">
        <f t="shared" si="130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5">
        <f t="shared" si="131"/>
        <v>33</v>
      </c>
      <c r="Q2804" t="s">
        <v>8317</v>
      </c>
      <c r="R2804" t="s">
        <v>8318</v>
      </c>
      <c r="S2804" s="16">
        <f t="shared" si="129"/>
        <v>42192.438738425924</v>
      </c>
      <c r="T2804" s="14">
        <f t="shared" si="130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5">
        <f t="shared" si="131"/>
        <v>90</v>
      </c>
      <c r="Q2805" t="s">
        <v>8317</v>
      </c>
      <c r="R2805" t="s">
        <v>8318</v>
      </c>
      <c r="S2805" s="16">
        <f t="shared" si="129"/>
        <v>42157.857361111113</v>
      </c>
      <c r="T2805" s="14">
        <f t="shared" si="130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5">
        <f t="shared" si="131"/>
        <v>50</v>
      </c>
      <c r="Q2806" t="s">
        <v>8317</v>
      </c>
      <c r="R2806" t="s">
        <v>8318</v>
      </c>
      <c r="S2806" s="16">
        <f t="shared" si="129"/>
        <v>41881.245254629626</v>
      </c>
      <c r="T2806" s="14">
        <f t="shared" si="130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5">
        <f t="shared" si="131"/>
        <v>24</v>
      </c>
      <c r="Q2807" t="s">
        <v>8317</v>
      </c>
      <c r="R2807" t="s">
        <v>8318</v>
      </c>
      <c r="S2807" s="16">
        <f t="shared" si="129"/>
        <v>42213.2971412037</v>
      </c>
      <c r="T2807" s="14">
        <f t="shared" si="130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5">
        <f t="shared" si="131"/>
        <v>44</v>
      </c>
      <c r="Q2808" t="s">
        <v>8317</v>
      </c>
      <c r="R2808" t="s">
        <v>8318</v>
      </c>
      <c r="S2808" s="16">
        <f t="shared" si="129"/>
        <v>42185.058912037035</v>
      </c>
      <c r="T2808" s="14">
        <f t="shared" si="130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5">
        <f t="shared" si="131"/>
        <v>67</v>
      </c>
      <c r="Q2809" t="s">
        <v>8317</v>
      </c>
      <c r="R2809" t="s">
        <v>8318</v>
      </c>
      <c r="S2809" s="16">
        <f t="shared" si="129"/>
        <v>42154.664791666662</v>
      </c>
      <c r="T2809" s="14">
        <f t="shared" si="130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5">
        <f t="shared" si="131"/>
        <v>65</v>
      </c>
      <c r="Q2810" t="s">
        <v>8317</v>
      </c>
      <c r="R2810" t="s">
        <v>8318</v>
      </c>
      <c r="S2810" s="16">
        <f t="shared" si="129"/>
        <v>42208.638136574074</v>
      </c>
      <c r="T2810" s="14">
        <f t="shared" si="130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5">
        <f t="shared" si="131"/>
        <v>121</v>
      </c>
      <c r="Q2811" t="s">
        <v>8317</v>
      </c>
      <c r="R2811" t="s">
        <v>8318</v>
      </c>
      <c r="S2811" s="16">
        <f t="shared" si="129"/>
        <v>42451.288483796299</v>
      </c>
      <c r="T2811" s="14">
        <f t="shared" si="130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5">
        <f t="shared" si="131"/>
        <v>47</v>
      </c>
      <c r="Q2812" t="s">
        <v>8317</v>
      </c>
      <c r="R2812" t="s">
        <v>8318</v>
      </c>
      <c r="S2812" s="16">
        <f t="shared" si="129"/>
        <v>41758.931296296294</v>
      </c>
      <c r="T2812" s="14">
        <f t="shared" si="130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5">
        <f t="shared" si="131"/>
        <v>92</v>
      </c>
      <c r="Q2813" t="s">
        <v>8317</v>
      </c>
      <c r="R2813" t="s">
        <v>8318</v>
      </c>
      <c r="S2813" s="16">
        <f t="shared" si="129"/>
        <v>42028.288229166668</v>
      </c>
      <c r="T2813" s="14">
        <f t="shared" si="130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5">
        <f t="shared" si="131"/>
        <v>68</v>
      </c>
      <c r="Q2814" t="s">
        <v>8317</v>
      </c>
      <c r="R2814" t="s">
        <v>8318</v>
      </c>
      <c r="S2814" s="16">
        <f t="shared" si="129"/>
        <v>42054.535856481474</v>
      </c>
      <c r="T2814" s="14">
        <f t="shared" si="130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5">
        <f t="shared" si="131"/>
        <v>37</v>
      </c>
      <c r="Q2815" t="s">
        <v>8317</v>
      </c>
      <c r="R2815" t="s">
        <v>8318</v>
      </c>
      <c r="S2815" s="16">
        <f t="shared" si="129"/>
        <v>42693.534270833326</v>
      </c>
      <c r="T2815" s="14">
        <f t="shared" si="130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5">
        <f t="shared" si="131"/>
        <v>25</v>
      </c>
      <c r="Q2816" t="s">
        <v>8317</v>
      </c>
      <c r="R2816" t="s">
        <v>8318</v>
      </c>
      <c r="S2816" s="16">
        <f t="shared" si="129"/>
        <v>42103.191145833327</v>
      </c>
      <c r="T2816" s="14">
        <f t="shared" si="130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5">
        <f t="shared" si="131"/>
        <v>43</v>
      </c>
      <c r="Q2817" t="s">
        <v>8317</v>
      </c>
      <c r="R2817" t="s">
        <v>8318</v>
      </c>
      <c r="S2817" s="16">
        <f t="shared" si="129"/>
        <v>42559.568391203698</v>
      </c>
      <c r="T2817" s="14">
        <f t="shared" si="130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5">
        <f t="shared" si="131"/>
        <v>25</v>
      </c>
      <c r="Q2818" t="s">
        <v>8317</v>
      </c>
      <c r="R2818" t="s">
        <v>8318</v>
      </c>
      <c r="S2818" s="16">
        <f t="shared" si="129"/>
        <v>42188.259166666663</v>
      </c>
      <c r="T2818" s="14">
        <f t="shared" si="130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5">
        <f t="shared" si="131"/>
        <v>23</v>
      </c>
      <c r="Q2819" t="s">
        <v>8317</v>
      </c>
      <c r="R2819" t="s">
        <v>8318</v>
      </c>
      <c r="S2819" s="16">
        <f t="shared" ref="S2819:S2882" si="132">(J2819/86400)+25569+(-5/24)</f>
        <v>42023.42664351852</v>
      </c>
      <c r="T2819" s="14">
        <f t="shared" ref="T2819:T2882" si="133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5">
        <f t="shared" ref="P2820:P2883" si="134">QUOTIENT(E2820,L2820)</f>
        <v>103</v>
      </c>
      <c r="Q2820" t="s">
        <v>8317</v>
      </c>
      <c r="R2820" t="s">
        <v>8318</v>
      </c>
      <c r="S2820" s="16">
        <f t="shared" si="132"/>
        <v>42250.389884259253</v>
      </c>
      <c r="T2820" s="14">
        <f t="shared" si="133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5">
        <f t="shared" si="134"/>
        <v>50</v>
      </c>
      <c r="Q2821" t="s">
        <v>8317</v>
      </c>
      <c r="R2821" t="s">
        <v>8318</v>
      </c>
      <c r="S2821" s="16">
        <f t="shared" si="132"/>
        <v>42139.317233796297</v>
      </c>
      <c r="T2821" s="14">
        <f t="shared" si="133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5">
        <f t="shared" si="134"/>
        <v>13</v>
      </c>
      <c r="Q2822" t="s">
        <v>8317</v>
      </c>
      <c r="R2822" t="s">
        <v>8318</v>
      </c>
      <c r="S2822" s="16">
        <f t="shared" si="132"/>
        <v>42401.402650462966</v>
      </c>
      <c r="T2822" s="14">
        <f t="shared" si="133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5">
        <f t="shared" si="134"/>
        <v>28</v>
      </c>
      <c r="Q2823" t="s">
        <v>8317</v>
      </c>
      <c r="R2823" t="s">
        <v>8318</v>
      </c>
      <c r="S2823" s="16">
        <f t="shared" si="132"/>
        <v>41875.714525462965</v>
      </c>
      <c r="T2823" s="14">
        <f t="shared" si="133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5">
        <f t="shared" si="134"/>
        <v>63</v>
      </c>
      <c r="Q2824" t="s">
        <v>8317</v>
      </c>
      <c r="R2824" t="s">
        <v>8318</v>
      </c>
      <c r="S2824" s="16">
        <f t="shared" si="132"/>
        <v>42060.475601851846</v>
      </c>
      <c r="T2824" s="14">
        <f t="shared" si="133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5">
        <f t="shared" si="134"/>
        <v>8</v>
      </c>
      <c r="Q2825" t="s">
        <v>8317</v>
      </c>
      <c r="R2825" t="s">
        <v>8318</v>
      </c>
      <c r="S2825" s="16">
        <f t="shared" si="132"/>
        <v>42066.803310185183</v>
      </c>
      <c r="T2825" s="14">
        <f t="shared" si="133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5">
        <f t="shared" si="134"/>
        <v>50</v>
      </c>
      <c r="Q2826" t="s">
        <v>8317</v>
      </c>
      <c r="R2826" t="s">
        <v>8318</v>
      </c>
      <c r="S2826" s="16">
        <f t="shared" si="132"/>
        <v>42136.0624537037</v>
      </c>
      <c r="T2826" s="14">
        <f t="shared" si="133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5">
        <f t="shared" si="134"/>
        <v>60</v>
      </c>
      <c r="Q2827" t="s">
        <v>8317</v>
      </c>
      <c r="R2827" t="s">
        <v>8318</v>
      </c>
      <c r="S2827" s="16">
        <f t="shared" si="132"/>
        <v>42312.584328703706</v>
      </c>
      <c r="T2827" s="14">
        <f t="shared" si="133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5">
        <f t="shared" si="134"/>
        <v>113</v>
      </c>
      <c r="Q2828" t="s">
        <v>8317</v>
      </c>
      <c r="R2828" t="s">
        <v>8318</v>
      </c>
      <c r="S2828" s="16">
        <f t="shared" si="132"/>
        <v>42170.826527777775</v>
      </c>
      <c r="T2828" s="14">
        <f t="shared" si="133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5">
        <f t="shared" si="134"/>
        <v>104</v>
      </c>
      <c r="Q2829" t="s">
        <v>8317</v>
      </c>
      <c r="R2829" t="s">
        <v>8318</v>
      </c>
      <c r="S2829" s="16">
        <f t="shared" si="132"/>
        <v>42494.475300925922</v>
      </c>
      <c r="T2829" s="14">
        <f t="shared" si="133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5">
        <f t="shared" si="134"/>
        <v>98</v>
      </c>
      <c r="Q2830" t="s">
        <v>8317</v>
      </c>
      <c r="R2830" t="s">
        <v>8318</v>
      </c>
      <c r="S2830" s="16">
        <f t="shared" si="132"/>
        <v>42254.056354166663</v>
      </c>
      <c r="T2830" s="14">
        <f t="shared" si="133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5">
        <f t="shared" si="134"/>
        <v>35</v>
      </c>
      <c r="Q2831" t="s">
        <v>8317</v>
      </c>
      <c r="R2831" t="s">
        <v>8318</v>
      </c>
      <c r="S2831" s="16">
        <f t="shared" si="132"/>
        <v>42495.225902777776</v>
      </c>
      <c r="T2831" s="14">
        <f t="shared" si="133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5">
        <f t="shared" si="134"/>
        <v>272</v>
      </c>
      <c r="Q2832" t="s">
        <v>8317</v>
      </c>
      <c r="R2832" t="s">
        <v>8318</v>
      </c>
      <c r="S2832" s="16">
        <f t="shared" si="132"/>
        <v>41758.631342592591</v>
      </c>
      <c r="T2832" s="14">
        <f t="shared" si="133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5">
        <f t="shared" si="134"/>
        <v>63</v>
      </c>
      <c r="Q2833" t="s">
        <v>8317</v>
      </c>
      <c r="R2833" t="s">
        <v>8318</v>
      </c>
      <c r="S2833" s="16">
        <f t="shared" si="132"/>
        <v>42171.616550925923</v>
      </c>
      <c r="T2833" s="14">
        <f t="shared" si="133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5">
        <f t="shared" si="134"/>
        <v>30</v>
      </c>
      <c r="Q2834" t="s">
        <v>8317</v>
      </c>
      <c r="R2834" t="s">
        <v>8318</v>
      </c>
      <c r="S2834" s="16">
        <f t="shared" si="132"/>
        <v>41938.501087962963</v>
      </c>
      <c r="T2834" s="14">
        <f t="shared" si="133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5">
        <f t="shared" si="134"/>
        <v>83</v>
      </c>
      <c r="Q2835" t="s">
        <v>8317</v>
      </c>
      <c r="R2835" t="s">
        <v>8318</v>
      </c>
      <c r="S2835" s="16">
        <f t="shared" si="132"/>
        <v>42267.919363425921</v>
      </c>
      <c r="T2835" s="14">
        <f t="shared" si="133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5">
        <f t="shared" si="134"/>
        <v>64</v>
      </c>
      <c r="Q2836" t="s">
        <v>8317</v>
      </c>
      <c r="R2836" t="s">
        <v>8318</v>
      </c>
      <c r="S2836" s="16">
        <f t="shared" si="132"/>
        <v>42019.751504629625</v>
      </c>
      <c r="T2836" s="14">
        <f t="shared" si="133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5">
        <f t="shared" si="134"/>
        <v>20</v>
      </c>
      <c r="Q2837" t="s">
        <v>8317</v>
      </c>
      <c r="R2837" t="s">
        <v>8318</v>
      </c>
      <c r="S2837" s="16">
        <f t="shared" si="132"/>
        <v>42313.495567129627</v>
      </c>
      <c r="T2837" s="14">
        <f t="shared" si="133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5">
        <f t="shared" si="134"/>
        <v>44</v>
      </c>
      <c r="Q2838" t="s">
        <v>8317</v>
      </c>
      <c r="R2838" t="s">
        <v>8318</v>
      </c>
      <c r="S2838" s="16">
        <f t="shared" si="132"/>
        <v>42746.053449074076</v>
      </c>
      <c r="T2838" s="14">
        <f t="shared" si="133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5">
        <f t="shared" si="134"/>
        <v>40</v>
      </c>
      <c r="Q2839" t="s">
        <v>8317</v>
      </c>
      <c r="R2839" t="s">
        <v>8318</v>
      </c>
      <c r="S2839" s="16">
        <f t="shared" si="132"/>
        <v>42307.700046296297</v>
      </c>
      <c r="T2839" s="14">
        <f t="shared" si="133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5">
        <f t="shared" si="134"/>
        <v>44</v>
      </c>
      <c r="Q2840" t="s">
        <v>8317</v>
      </c>
      <c r="R2840" t="s">
        <v>8318</v>
      </c>
      <c r="S2840" s="16">
        <f t="shared" si="132"/>
        <v>41842.399259259255</v>
      </c>
      <c r="T2840" s="14">
        <f t="shared" si="133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5">
        <f t="shared" si="134"/>
        <v>125</v>
      </c>
      <c r="Q2841" t="s">
        <v>8317</v>
      </c>
      <c r="R2841" t="s">
        <v>8318</v>
      </c>
      <c r="S2841" s="16">
        <f t="shared" si="132"/>
        <v>41853.031874999993</v>
      </c>
      <c r="T2841" s="14">
        <f t="shared" si="133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5">
        <f t="shared" si="134"/>
        <v>19</v>
      </c>
      <c r="Q2842" t="s">
        <v>8317</v>
      </c>
      <c r="R2842" t="s">
        <v>8318</v>
      </c>
      <c r="S2842" s="16">
        <f t="shared" si="132"/>
        <v>42059.827303240738</v>
      </c>
      <c r="T2842" s="14">
        <f t="shared" si="133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5">
        <f t="shared" si="134"/>
        <v>10</v>
      </c>
      <c r="Q2843" t="s">
        <v>8317</v>
      </c>
      <c r="R2843" t="s">
        <v>8318</v>
      </c>
      <c r="S2843" s="16">
        <f t="shared" si="132"/>
        <v>42291.531215277777</v>
      </c>
      <c r="T2843" s="14">
        <f t="shared" si="133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5" t="e">
        <f t="shared" si="134"/>
        <v>#DIV/0!</v>
      </c>
      <c r="Q2844" t="s">
        <v>8317</v>
      </c>
      <c r="R2844" t="s">
        <v>8318</v>
      </c>
      <c r="S2844" s="16">
        <f t="shared" si="132"/>
        <v>41784.744155092594</v>
      </c>
      <c r="T2844" s="14">
        <f t="shared" si="133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5" t="e">
        <f t="shared" si="134"/>
        <v>#DIV/0!</v>
      </c>
      <c r="Q2845" t="s">
        <v>8317</v>
      </c>
      <c r="R2845" t="s">
        <v>8318</v>
      </c>
      <c r="S2845" s="16">
        <f t="shared" si="132"/>
        <v>42492.529513888883</v>
      </c>
      <c r="T2845" s="14">
        <f t="shared" si="133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5">
        <f t="shared" si="134"/>
        <v>30</v>
      </c>
      <c r="Q2846" t="s">
        <v>8317</v>
      </c>
      <c r="R2846" t="s">
        <v>8318</v>
      </c>
      <c r="S2846" s="16">
        <f t="shared" si="132"/>
        <v>42709.337731481479</v>
      </c>
      <c r="T2846" s="14">
        <f t="shared" si="133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5">
        <f t="shared" si="134"/>
        <v>60</v>
      </c>
      <c r="Q2847" t="s">
        <v>8317</v>
      </c>
      <c r="R2847" t="s">
        <v>8318</v>
      </c>
      <c r="S2847" s="16">
        <f t="shared" si="132"/>
        <v>42102.808252314811</v>
      </c>
      <c r="T2847" s="14">
        <f t="shared" si="133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5" t="e">
        <f t="shared" si="134"/>
        <v>#DIV/0!</v>
      </c>
      <c r="Q2848" t="s">
        <v>8317</v>
      </c>
      <c r="R2848" t="s">
        <v>8318</v>
      </c>
      <c r="S2848" s="16">
        <f t="shared" si="132"/>
        <v>42108.483726851853</v>
      </c>
      <c r="T2848" s="14">
        <f t="shared" si="133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5" t="e">
        <f t="shared" si="134"/>
        <v>#DIV/0!</v>
      </c>
      <c r="Q2849" t="s">
        <v>8317</v>
      </c>
      <c r="R2849" t="s">
        <v>8318</v>
      </c>
      <c r="S2849" s="16">
        <f t="shared" si="132"/>
        <v>42453.597974537035</v>
      </c>
      <c r="T2849" s="14">
        <f t="shared" si="133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5">
        <f t="shared" si="134"/>
        <v>23</v>
      </c>
      <c r="Q2850" t="s">
        <v>8317</v>
      </c>
      <c r="R2850" t="s">
        <v>8318</v>
      </c>
      <c r="S2850" s="16">
        <f t="shared" si="132"/>
        <v>42123.440497685187</v>
      </c>
      <c r="T2850" s="14">
        <f t="shared" si="133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5">
        <f t="shared" si="134"/>
        <v>5</v>
      </c>
      <c r="Q2851" t="s">
        <v>8317</v>
      </c>
      <c r="R2851" t="s">
        <v>8318</v>
      </c>
      <c r="S2851" s="16">
        <f t="shared" si="132"/>
        <v>42453.219907407409</v>
      </c>
      <c r="T2851" s="14">
        <f t="shared" si="133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5">
        <f t="shared" si="134"/>
        <v>23</v>
      </c>
      <c r="Q2852" t="s">
        <v>8317</v>
      </c>
      <c r="R2852" t="s">
        <v>8318</v>
      </c>
      <c r="S2852" s="16">
        <f t="shared" si="132"/>
        <v>41857.798738425925</v>
      </c>
      <c r="T2852" s="14">
        <f t="shared" si="133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5" t="e">
        <f t="shared" si="134"/>
        <v>#DIV/0!</v>
      </c>
      <c r="Q2853" t="s">
        <v>8317</v>
      </c>
      <c r="R2853" t="s">
        <v>8318</v>
      </c>
      <c r="S2853" s="16">
        <f t="shared" si="132"/>
        <v>42389.794317129628</v>
      </c>
      <c r="T2853" s="14">
        <f t="shared" si="133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5">
        <f t="shared" si="134"/>
        <v>15</v>
      </c>
      <c r="Q2854" t="s">
        <v>8317</v>
      </c>
      <c r="R2854" t="s">
        <v>8318</v>
      </c>
      <c r="S2854" s="16">
        <f t="shared" si="132"/>
        <v>41780.836840277778</v>
      </c>
      <c r="T2854" s="14">
        <f t="shared" si="133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5" t="e">
        <f t="shared" si="134"/>
        <v>#DIV/0!</v>
      </c>
      <c r="Q2855" t="s">
        <v>8317</v>
      </c>
      <c r="R2855" t="s">
        <v>8318</v>
      </c>
      <c r="S2855" s="16">
        <f t="shared" si="132"/>
        <v>41835.98260416666</v>
      </c>
      <c r="T2855" s="14">
        <f t="shared" si="133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5">
        <f t="shared" si="134"/>
        <v>29</v>
      </c>
      <c r="Q2856" t="s">
        <v>8317</v>
      </c>
      <c r="R2856" t="s">
        <v>8318</v>
      </c>
      <c r="S2856" s="16">
        <f t="shared" si="132"/>
        <v>42111.508321759255</v>
      </c>
      <c r="T2856" s="14">
        <f t="shared" si="133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5">
        <f t="shared" si="134"/>
        <v>60</v>
      </c>
      <c r="Q2857" t="s">
        <v>8317</v>
      </c>
      <c r="R2857" t="s">
        <v>8318</v>
      </c>
      <c r="S2857" s="16">
        <f t="shared" si="132"/>
        <v>42369.799432870372</v>
      </c>
      <c r="T2857" s="14">
        <f t="shared" si="133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5">
        <f t="shared" si="134"/>
        <v>24</v>
      </c>
      <c r="Q2858" t="s">
        <v>8317</v>
      </c>
      <c r="R2858" t="s">
        <v>8318</v>
      </c>
      <c r="S2858" s="16">
        <f t="shared" si="132"/>
        <v>42164.829247685186</v>
      </c>
      <c r="T2858" s="14">
        <f t="shared" si="133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5">
        <f t="shared" si="134"/>
        <v>500</v>
      </c>
      <c r="Q2859" t="s">
        <v>8317</v>
      </c>
      <c r="R2859" t="s">
        <v>8318</v>
      </c>
      <c r="S2859" s="16">
        <f t="shared" si="132"/>
        <v>42726.711747685178</v>
      </c>
      <c r="T2859" s="14">
        <f t="shared" si="133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5" t="e">
        <f t="shared" si="134"/>
        <v>#DIV/0!</v>
      </c>
      <c r="Q2860" t="s">
        <v>8317</v>
      </c>
      <c r="R2860" t="s">
        <v>8318</v>
      </c>
      <c r="S2860" s="16">
        <f t="shared" si="132"/>
        <v>41954.336747685178</v>
      </c>
      <c r="T2860" s="14">
        <f t="shared" si="133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5">
        <f t="shared" si="134"/>
        <v>35</v>
      </c>
      <c r="Q2861" t="s">
        <v>8317</v>
      </c>
      <c r="R2861" t="s">
        <v>8318</v>
      </c>
      <c r="S2861" s="16">
        <f t="shared" si="132"/>
        <v>42233.153981481482</v>
      </c>
      <c r="T2861" s="14">
        <f t="shared" si="133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5">
        <f t="shared" si="134"/>
        <v>29</v>
      </c>
      <c r="Q2862" t="s">
        <v>8317</v>
      </c>
      <c r="R2862" t="s">
        <v>8318</v>
      </c>
      <c r="S2862" s="16">
        <f t="shared" si="132"/>
        <v>42480.592314814814</v>
      </c>
      <c r="T2862" s="14">
        <f t="shared" si="133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5">
        <f t="shared" si="134"/>
        <v>26</v>
      </c>
      <c r="Q2863" t="s">
        <v>8317</v>
      </c>
      <c r="R2863" t="s">
        <v>8318</v>
      </c>
      <c r="S2863" s="16">
        <f t="shared" si="132"/>
        <v>42257.3825</v>
      </c>
      <c r="T2863" s="14">
        <f t="shared" si="133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5">
        <f t="shared" si="134"/>
        <v>18</v>
      </c>
      <c r="Q2864" t="s">
        <v>8317</v>
      </c>
      <c r="R2864" t="s">
        <v>8318</v>
      </c>
      <c r="S2864" s="16">
        <f t="shared" si="132"/>
        <v>41784.581354166665</v>
      </c>
      <c r="T2864" s="14">
        <f t="shared" si="133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5">
        <f t="shared" si="134"/>
        <v>20</v>
      </c>
      <c r="Q2865" t="s">
        <v>8317</v>
      </c>
      <c r="R2865" t="s">
        <v>8318</v>
      </c>
      <c r="S2865" s="16">
        <f t="shared" si="132"/>
        <v>41831.46670138889</v>
      </c>
      <c r="T2865" s="14">
        <f t="shared" si="133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5">
        <f t="shared" si="134"/>
        <v>13</v>
      </c>
      <c r="Q2866" t="s">
        <v>8317</v>
      </c>
      <c r="R2866" t="s">
        <v>8318</v>
      </c>
      <c r="S2866" s="16">
        <f t="shared" si="132"/>
        <v>42172.405173611107</v>
      </c>
      <c r="T2866" s="14">
        <f t="shared" si="133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5" t="e">
        <f t="shared" si="134"/>
        <v>#DIV/0!</v>
      </c>
      <c r="Q2867" t="s">
        <v>8317</v>
      </c>
      <c r="R2867" t="s">
        <v>8318</v>
      </c>
      <c r="S2867" s="16">
        <f t="shared" si="132"/>
        <v>41949.905775462961</v>
      </c>
      <c r="T2867" s="14">
        <f t="shared" si="133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5">
        <f t="shared" si="134"/>
        <v>22</v>
      </c>
      <c r="Q2868" t="s">
        <v>8317</v>
      </c>
      <c r="R2868" t="s">
        <v>8318</v>
      </c>
      <c r="S2868" s="16">
        <f t="shared" si="132"/>
        <v>42627.746770833335</v>
      </c>
      <c r="T2868" s="14">
        <f t="shared" si="133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5">
        <f t="shared" si="134"/>
        <v>50</v>
      </c>
      <c r="Q2869" t="s">
        <v>8317</v>
      </c>
      <c r="R2869" t="s">
        <v>8318</v>
      </c>
      <c r="S2869" s="16">
        <f t="shared" si="132"/>
        <v>42530.986944444441</v>
      </c>
      <c r="T2869" s="14">
        <f t="shared" si="133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5">
        <f t="shared" si="134"/>
        <v>105</v>
      </c>
      <c r="Q2870" t="s">
        <v>8317</v>
      </c>
      <c r="R2870" t="s">
        <v>8318</v>
      </c>
      <c r="S2870" s="16">
        <f t="shared" si="132"/>
        <v>42618.618680555555</v>
      </c>
      <c r="T2870" s="14">
        <f t="shared" si="133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5">
        <f t="shared" si="134"/>
        <v>35</v>
      </c>
      <c r="Q2871" t="s">
        <v>8317</v>
      </c>
      <c r="R2871" t="s">
        <v>8318</v>
      </c>
      <c r="S2871" s="16">
        <f t="shared" si="132"/>
        <v>42540.385196759256</v>
      </c>
      <c r="T2871" s="14">
        <f t="shared" si="133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5">
        <f t="shared" si="134"/>
        <v>83</v>
      </c>
      <c r="Q2872" t="s">
        <v>8317</v>
      </c>
      <c r="R2872" t="s">
        <v>8318</v>
      </c>
      <c r="S2872" s="16">
        <f t="shared" si="132"/>
        <v>41745.981076388889</v>
      </c>
      <c r="T2872" s="14">
        <f t="shared" si="133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5">
        <f t="shared" si="134"/>
        <v>35</v>
      </c>
      <c r="Q2873" t="s">
        <v>8317</v>
      </c>
      <c r="R2873" t="s">
        <v>8318</v>
      </c>
      <c r="S2873" s="16">
        <f t="shared" si="132"/>
        <v>41974.530243055553</v>
      </c>
      <c r="T2873" s="14">
        <f t="shared" si="133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5" t="e">
        <f t="shared" si="134"/>
        <v>#DIV/0!</v>
      </c>
      <c r="Q2874" t="s">
        <v>8317</v>
      </c>
      <c r="R2874" t="s">
        <v>8318</v>
      </c>
      <c r="S2874" s="16">
        <f t="shared" si="132"/>
        <v>42114.907847222225</v>
      </c>
      <c r="T2874" s="14">
        <f t="shared" si="133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5">
        <f t="shared" si="134"/>
        <v>119</v>
      </c>
      <c r="Q2875" t="s">
        <v>8317</v>
      </c>
      <c r="R2875" t="s">
        <v>8318</v>
      </c>
      <c r="S2875" s="16">
        <f t="shared" si="132"/>
        <v>42002.609155092585</v>
      </c>
      <c r="T2875" s="14">
        <f t="shared" si="133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5">
        <f t="shared" si="134"/>
        <v>90</v>
      </c>
      <c r="Q2876" t="s">
        <v>8317</v>
      </c>
      <c r="R2876" t="s">
        <v>8318</v>
      </c>
      <c r="S2876" s="16">
        <f t="shared" si="132"/>
        <v>42722.636412037034</v>
      </c>
      <c r="T2876" s="14">
        <f t="shared" si="133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5">
        <f t="shared" si="134"/>
        <v>2</v>
      </c>
      <c r="Q2877" t="s">
        <v>8317</v>
      </c>
      <c r="R2877" t="s">
        <v>8318</v>
      </c>
      <c r="S2877" s="16">
        <f t="shared" si="132"/>
        <v>42464.920057870368</v>
      </c>
      <c r="T2877" s="14">
        <f t="shared" si="133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5" t="e">
        <f t="shared" si="134"/>
        <v>#DIV/0!</v>
      </c>
      <c r="Q2878" t="s">
        <v>8317</v>
      </c>
      <c r="R2878" t="s">
        <v>8318</v>
      </c>
      <c r="S2878" s="16">
        <f t="shared" si="132"/>
        <v>42171.535636574066</v>
      </c>
      <c r="T2878" s="14">
        <f t="shared" si="133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5">
        <f t="shared" si="134"/>
        <v>108</v>
      </c>
      <c r="Q2879" t="s">
        <v>8317</v>
      </c>
      <c r="R2879" t="s">
        <v>8318</v>
      </c>
      <c r="S2879" s="16">
        <f t="shared" si="132"/>
        <v>42672.746805555558</v>
      </c>
      <c r="T2879" s="14">
        <f t="shared" si="133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5">
        <f t="shared" si="134"/>
        <v>15</v>
      </c>
      <c r="Q2880" t="s">
        <v>8317</v>
      </c>
      <c r="R2880" t="s">
        <v>8318</v>
      </c>
      <c r="S2880" s="16">
        <f t="shared" si="132"/>
        <v>42128.407349537032</v>
      </c>
      <c r="T2880" s="14">
        <f t="shared" si="133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5">
        <f t="shared" si="134"/>
        <v>29</v>
      </c>
      <c r="Q2881" t="s">
        <v>8317</v>
      </c>
      <c r="R2881" t="s">
        <v>8318</v>
      </c>
      <c r="S2881" s="16">
        <f t="shared" si="132"/>
        <v>42359.516909722217</v>
      </c>
      <c r="T2881" s="14">
        <f t="shared" si="133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5">
        <f t="shared" si="134"/>
        <v>96</v>
      </c>
      <c r="Q2882" t="s">
        <v>8317</v>
      </c>
      <c r="R2882" t="s">
        <v>8318</v>
      </c>
      <c r="S2882" s="16">
        <f t="shared" si="132"/>
        <v>42192.69736111111</v>
      </c>
      <c r="T2882" s="14">
        <f t="shared" si="133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5" t="e">
        <f t="shared" si="134"/>
        <v>#DIV/0!</v>
      </c>
      <c r="Q2883" t="s">
        <v>8317</v>
      </c>
      <c r="R2883" t="s">
        <v>8318</v>
      </c>
      <c r="S2883" s="16">
        <f t="shared" ref="S2883:S2946" si="135">(J2883/86400)+25569+(-5/24)</f>
        <v>41916.389305555553</v>
      </c>
      <c r="T2883" s="14">
        <f t="shared" ref="T2883:T2946" si="136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5">
        <f t="shared" ref="P2884:P2947" si="137">QUOTIENT(E2884,L2884)</f>
        <v>63</v>
      </c>
      <c r="Q2884" t="s">
        <v>8317</v>
      </c>
      <c r="R2884" t="s">
        <v>8318</v>
      </c>
      <c r="S2884" s="16">
        <f t="shared" si="135"/>
        <v>42461.387939814813</v>
      </c>
      <c r="T2884" s="14">
        <f t="shared" si="136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5">
        <f t="shared" si="137"/>
        <v>381</v>
      </c>
      <c r="Q2885" t="s">
        <v>8317</v>
      </c>
      <c r="R2885" t="s">
        <v>8318</v>
      </c>
      <c r="S2885" s="16">
        <f t="shared" si="135"/>
        <v>42370.694872685184</v>
      </c>
      <c r="T2885" s="14">
        <f t="shared" si="136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5">
        <f t="shared" si="137"/>
        <v>46</v>
      </c>
      <c r="Q2886" t="s">
        <v>8317</v>
      </c>
      <c r="R2886" t="s">
        <v>8318</v>
      </c>
      <c r="S2886" s="16">
        <f t="shared" si="135"/>
        <v>41948.518923611111</v>
      </c>
      <c r="T2886" s="14">
        <f t="shared" si="136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5">
        <f t="shared" si="137"/>
        <v>26</v>
      </c>
      <c r="Q2887" t="s">
        <v>8317</v>
      </c>
      <c r="R2887" t="s">
        <v>8318</v>
      </c>
      <c r="S2887" s="16">
        <f t="shared" si="135"/>
        <v>42046.868067129624</v>
      </c>
      <c r="T2887" s="14">
        <f t="shared" si="136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5">
        <f t="shared" si="137"/>
        <v>10</v>
      </c>
      <c r="Q2888" t="s">
        <v>8317</v>
      </c>
      <c r="R2888" t="s">
        <v>8318</v>
      </c>
      <c r="S2888" s="16">
        <f t="shared" si="135"/>
        <v>42261.424583333333</v>
      </c>
      <c r="T2888" s="14">
        <f t="shared" si="136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5">
        <f t="shared" si="137"/>
        <v>5</v>
      </c>
      <c r="Q2889" t="s">
        <v>8317</v>
      </c>
      <c r="R2889" t="s">
        <v>8318</v>
      </c>
      <c r="S2889" s="16">
        <f t="shared" si="135"/>
        <v>41985.219027777777</v>
      </c>
      <c r="T2889" s="14">
        <f t="shared" si="136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5" t="e">
        <f t="shared" si="137"/>
        <v>#DIV/0!</v>
      </c>
      <c r="Q2890" t="s">
        <v>8317</v>
      </c>
      <c r="R2890" t="s">
        <v>8318</v>
      </c>
      <c r="S2890" s="16">
        <f t="shared" si="135"/>
        <v>41922.326851851853</v>
      </c>
      <c r="T2890" s="14">
        <f t="shared" si="136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5">
        <f t="shared" si="137"/>
        <v>81</v>
      </c>
      <c r="Q2891" t="s">
        <v>8317</v>
      </c>
      <c r="R2891" t="s">
        <v>8318</v>
      </c>
      <c r="S2891" s="16">
        <f t="shared" si="135"/>
        <v>41850.654918981476</v>
      </c>
      <c r="T2891" s="14">
        <f t="shared" si="136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5">
        <f t="shared" si="137"/>
        <v>7</v>
      </c>
      <c r="Q2892" t="s">
        <v>8317</v>
      </c>
      <c r="R2892" t="s">
        <v>8318</v>
      </c>
      <c r="S2892" s="16">
        <f t="shared" si="135"/>
        <v>41831.534629629627</v>
      </c>
      <c r="T2892" s="14">
        <f t="shared" si="136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5">
        <f t="shared" si="137"/>
        <v>27</v>
      </c>
      <c r="Q2893" t="s">
        <v>8317</v>
      </c>
      <c r="R2893" t="s">
        <v>8318</v>
      </c>
      <c r="S2893" s="16">
        <f t="shared" si="135"/>
        <v>42415.675092592595</v>
      </c>
      <c r="T2893" s="14">
        <f t="shared" si="136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5">
        <f t="shared" si="137"/>
        <v>29</v>
      </c>
      <c r="Q2894" t="s">
        <v>8317</v>
      </c>
      <c r="R2894" t="s">
        <v>8318</v>
      </c>
      <c r="S2894" s="16">
        <f t="shared" si="135"/>
        <v>41869.505833333329</v>
      </c>
      <c r="T2894" s="14">
        <f t="shared" si="136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5">
        <f t="shared" si="137"/>
        <v>12</v>
      </c>
      <c r="Q2895" t="s">
        <v>8317</v>
      </c>
      <c r="R2895" t="s">
        <v>8318</v>
      </c>
      <c r="S2895" s="16">
        <f t="shared" si="135"/>
        <v>41953.564756944441</v>
      </c>
      <c r="T2895" s="14">
        <f t="shared" si="136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5" t="e">
        <f t="shared" si="137"/>
        <v>#DIV/0!</v>
      </c>
      <c r="Q2896" t="s">
        <v>8317</v>
      </c>
      <c r="R2896" t="s">
        <v>8318</v>
      </c>
      <c r="S2896" s="16">
        <f t="shared" si="135"/>
        <v>42037.777951388889</v>
      </c>
      <c r="T2896" s="14">
        <f t="shared" si="136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5">
        <f t="shared" si="137"/>
        <v>5</v>
      </c>
      <c r="Q2897" t="s">
        <v>8317</v>
      </c>
      <c r="R2897" t="s">
        <v>8318</v>
      </c>
      <c r="S2897" s="16">
        <f t="shared" si="135"/>
        <v>41811.347129629627</v>
      </c>
      <c r="T2897" s="14">
        <f t="shared" si="136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5">
        <f t="shared" si="137"/>
        <v>52</v>
      </c>
      <c r="Q2898" t="s">
        <v>8317</v>
      </c>
      <c r="R2898" t="s">
        <v>8318</v>
      </c>
      <c r="S2898" s="16">
        <f t="shared" si="135"/>
        <v>42701.700474537036</v>
      </c>
      <c r="T2898" s="14">
        <f t="shared" si="136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5">
        <f t="shared" si="137"/>
        <v>183</v>
      </c>
      <c r="Q2899" t="s">
        <v>8317</v>
      </c>
      <c r="R2899" t="s">
        <v>8318</v>
      </c>
      <c r="S2899" s="16">
        <f t="shared" si="135"/>
        <v>42258.438171296293</v>
      </c>
      <c r="T2899" s="14">
        <f t="shared" si="136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5">
        <f t="shared" si="137"/>
        <v>26</v>
      </c>
      <c r="Q2900" t="s">
        <v>8317</v>
      </c>
      <c r="R2900" t="s">
        <v>8318</v>
      </c>
      <c r="S2900" s="16">
        <f t="shared" si="135"/>
        <v>42278.456631944442</v>
      </c>
      <c r="T2900" s="14">
        <f t="shared" si="136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5" t="e">
        <f t="shared" si="137"/>
        <v>#DIV/0!</v>
      </c>
      <c r="Q2901" t="s">
        <v>8317</v>
      </c>
      <c r="R2901" t="s">
        <v>8318</v>
      </c>
      <c r="S2901" s="16">
        <f t="shared" si="135"/>
        <v>42514.869884259257</v>
      </c>
      <c r="T2901" s="14">
        <f t="shared" si="136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5">
        <f t="shared" si="137"/>
        <v>486</v>
      </c>
      <c r="Q2902" t="s">
        <v>8317</v>
      </c>
      <c r="R2902" t="s">
        <v>8318</v>
      </c>
      <c r="S2902" s="16">
        <f t="shared" si="135"/>
        <v>41830.025833333333</v>
      </c>
      <c r="T2902" s="14">
        <f t="shared" si="136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5">
        <f t="shared" si="137"/>
        <v>3</v>
      </c>
      <c r="Q2903" t="s">
        <v>8317</v>
      </c>
      <c r="R2903" t="s">
        <v>8318</v>
      </c>
      <c r="S2903" s="16">
        <f t="shared" si="135"/>
        <v>41982.696053240739</v>
      </c>
      <c r="T2903" s="14">
        <f t="shared" si="136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5">
        <f t="shared" si="137"/>
        <v>25</v>
      </c>
      <c r="Q2904" t="s">
        <v>8317</v>
      </c>
      <c r="R2904" t="s">
        <v>8318</v>
      </c>
      <c r="S2904" s="16">
        <f t="shared" si="135"/>
        <v>42210.231435185182</v>
      </c>
      <c r="T2904" s="14">
        <f t="shared" si="136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5">
        <f t="shared" si="137"/>
        <v>9</v>
      </c>
      <c r="Q2905" t="s">
        <v>8317</v>
      </c>
      <c r="R2905" t="s">
        <v>8318</v>
      </c>
      <c r="S2905" s="16">
        <f t="shared" si="135"/>
        <v>42195.95854166666</v>
      </c>
      <c r="T2905" s="14">
        <f t="shared" si="136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5">
        <f t="shared" si="137"/>
        <v>18</v>
      </c>
      <c r="Q2906" t="s">
        <v>8317</v>
      </c>
      <c r="R2906" t="s">
        <v>8318</v>
      </c>
      <c r="S2906" s="16">
        <f t="shared" si="135"/>
        <v>41940.759618055556</v>
      </c>
      <c r="T2906" s="14">
        <f t="shared" si="136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5">
        <f t="shared" si="137"/>
        <v>36</v>
      </c>
      <c r="Q2907" t="s">
        <v>8317</v>
      </c>
      <c r="R2907" t="s">
        <v>8318</v>
      </c>
      <c r="S2907" s="16">
        <f t="shared" si="135"/>
        <v>42605.848530092589</v>
      </c>
      <c r="T2907" s="14">
        <f t="shared" si="136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5">
        <f t="shared" si="137"/>
        <v>80</v>
      </c>
      <c r="Q2908" t="s">
        <v>8317</v>
      </c>
      <c r="R2908" t="s">
        <v>8318</v>
      </c>
      <c r="S2908" s="16">
        <f t="shared" si="135"/>
        <v>42199.440578703703</v>
      </c>
      <c r="T2908" s="14">
        <f t="shared" si="136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5">
        <f t="shared" si="137"/>
        <v>1</v>
      </c>
      <c r="Q2909" t="s">
        <v>8317</v>
      </c>
      <c r="R2909" t="s">
        <v>8318</v>
      </c>
      <c r="S2909" s="16">
        <f t="shared" si="135"/>
        <v>42444.669409722221</v>
      </c>
      <c r="T2909" s="14">
        <f t="shared" si="136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5">
        <f t="shared" si="137"/>
        <v>52</v>
      </c>
      <c r="Q2910" t="s">
        <v>8317</v>
      </c>
      <c r="R2910" t="s">
        <v>8318</v>
      </c>
      <c r="S2910" s="16">
        <f t="shared" si="135"/>
        <v>42499.523368055554</v>
      </c>
      <c r="T2910" s="14">
        <f t="shared" si="136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5">
        <f t="shared" si="137"/>
        <v>20</v>
      </c>
      <c r="Q2911" t="s">
        <v>8317</v>
      </c>
      <c r="R2911" t="s">
        <v>8318</v>
      </c>
      <c r="S2911" s="16">
        <f t="shared" si="135"/>
        <v>41929.057881944442</v>
      </c>
      <c r="T2911" s="14">
        <f t="shared" si="136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5">
        <f t="shared" si="137"/>
        <v>1</v>
      </c>
      <c r="Q2912" t="s">
        <v>8317</v>
      </c>
      <c r="R2912" t="s">
        <v>8318</v>
      </c>
      <c r="S2912" s="16">
        <f t="shared" si="135"/>
        <v>42107.632951388885</v>
      </c>
      <c r="T2912" s="14">
        <f t="shared" si="136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5">
        <f t="shared" si="137"/>
        <v>46</v>
      </c>
      <c r="Q2913" t="s">
        <v>8317</v>
      </c>
      <c r="R2913" t="s">
        <v>8318</v>
      </c>
      <c r="S2913" s="16">
        <f t="shared" si="135"/>
        <v>42142.560486111113</v>
      </c>
      <c r="T2913" s="14">
        <f t="shared" si="136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5">
        <f t="shared" si="137"/>
        <v>78</v>
      </c>
      <c r="Q2914" t="s">
        <v>8317</v>
      </c>
      <c r="R2914" t="s">
        <v>8318</v>
      </c>
      <c r="S2914" s="16">
        <f t="shared" si="135"/>
        <v>42353.923310185179</v>
      </c>
      <c r="T2914" s="14">
        <f t="shared" si="136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5">
        <f t="shared" si="137"/>
        <v>1</v>
      </c>
      <c r="Q2915" t="s">
        <v>8317</v>
      </c>
      <c r="R2915" t="s">
        <v>8318</v>
      </c>
      <c r="S2915" s="16">
        <f t="shared" si="135"/>
        <v>41828.714571759258</v>
      </c>
      <c r="T2915" s="14">
        <f t="shared" si="136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5">
        <f t="shared" si="137"/>
        <v>1</v>
      </c>
      <c r="Q2916" t="s">
        <v>8317</v>
      </c>
      <c r="R2916" t="s">
        <v>8318</v>
      </c>
      <c r="S2916" s="16">
        <f t="shared" si="135"/>
        <v>42017.699004629627</v>
      </c>
      <c r="T2916" s="14">
        <f t="shared" si="136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5">
        <f t="shared" si="137"/>
        <v>203</v>
      </c>
      <c r="Q2917" t="s">
        <v>8317</v>
      </c>
      <c r="R2917" t="s">
        <v>8318</v>
      </c>
      <c r="S2917" s="16">
        <f t="shared" si="135"/>
        <v>42415.189699074072</v>
      </c>
      <c r="T2917" s="14">
        <f t="shared" si="136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5">
        <f t="shared" si="137"/>
        <v>20</v>
      </c>
      <c r="Q2918" t="s">
        <v>8317</v>
      </c>
      <c r="R2918" t="s">
        <v>8318</v>
      </c>
      <c r="S2918" s="16">
        <f t="shared" si="135"/>
        <v>41755.268391203703</v>
      </c>
      <c r="T2918" s="14">
        <f t="shared" si="136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5">
        <f t="shared" si="137"/>
        <v>48</v>
      </c>
      <c r="Q2919" t="s">
        <v>8317</v>
      </c>
      <c r="R2919" t="s">
        <v>8318</v>
      </c>
      <c r="S2919" s="16">
        <f t="shared" si="135"/>
        <v>42245.026006944441</v>
      </c>
      <c r="T2919" s="14">
        <f t="shared" si="136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5">
        <f t="shared" si="137"/>
        <v>68</v>
      </c>
      <c r="Q2920" t="s">
        <v>8317</v>
      </c>
      <c r="R2920" t="s">
        <v>8318</v>
      </c>
      <c r="S2920" s="16">
        <f t="shared" si="135"/>
        <v>42278.421377314815</v>
      </c>
      <c r="T2920" s="14">
        <f t="shared" si="136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5">
        <f t="shared" si="137"/>
        <v>8</v>
      </c>
      <c r="Q2921" t="s">
        <v>8317</v>
      </c>
      <c r="R2921" t="s">
        <v>8318</v>
      </c>
      <c r="S2921" s="16">
        <f t="shared" si="135"/>
        <v>41826.411215277774</v>
      </c>
      <c r="T2921" s="14">
        <f t="shared" si="136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5">
        <f t="shared" si="137"/>
        <v>51</v>
      </c>
      <c r="Q2922" t="s">
        <v>8317</v>
      </c>
      <c r="R2922" t="s">
        <v>8318</v>
      </c>
      <c r="S2922" s="16">
        <f t="shared" si="135"/>
        <v>42058.584143518521</v>
      </c>
      <c r="T2922" s="14">
        <f t="shared" si="136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5">
        <f t="shared" si="137"/>
        <v>43</v>
      </c>
      <c r="Q2923" t="s">
        <v>8317</v>
      </c>
      <c r="R2923" t="s">
        <v>8359</v>
      </c>
      <c r="S2923" s="16">
        <f t="shared" si="135"/>
        <v>41877.678287037037</v>
      </c>
      <c r="T2923" s="14">
        <f t="shared" si="136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5">
        <f t="shared" si="137"/>
        <v>83</v>
      </c>
      <c r="Q2924" t="s">
        <v>8317</v>
      </c>
      <c r="R2924" t="s">
        <v>8359</v>
      </c>
      <c r="S2924" s="16">
        <f t="shared" si="135"/>
        <v>42097.665821759256</v>
      </c>
      <c r="T2924" s="14">
        <f t="shared" si="136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5">
        <f t="shared" si="137"/>
        <v>30</v>
      </c>
      <c r="Q2925" t="s">
        <v>8317</v>
      </c>
      <c r="R2925" t="s">
        <v>8359</v>
      </c>
      <c r="S2925" s="16">
        <f t="shared" si="135"/>
        <v>42012.944201388884</v>
      </c>
      <c r="T2925" s="14">
        <f t="shared" si="136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5">
        <f t="shared" si="137"/>
        <v>175</v>
      </c>
      <c r="Q2926" t="s">
        <v>8317</v>
      </c>
      <c r="R2926" t="s">
        <v>8359</v>
      </c>
      <c r="S2926" s="16">
        <f t="shared" si="135"/>
        <v>42103.348495370366</v>
      </c>
      <c r="T2926" s="14">
        <f t="shared" si="136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5">
        <f t="shared" si="137"/>
        <v>231</v>
      </c>
      <c r="Q2927" t="s">
        <v>8317</v>
      </c>
      <c r="R2927" t="s">
        <v>8359</v>
      </c>
      <c r="S2927" s="16">
        <f t="shared" si="135"/>
        <v>41863.375787037039</v>
      </c>
      <c r="T2927" s="14">
        <f t="shared" si="136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5">
        <f t="shared" si="137"/>
        <v>75</v>
      </c>
      <c r="Q2928" t="s">
        <v>8317</v>
      </c>
      <c r="R2928" t="s">
        <v>8359</v>
      </c>
      <c r="S2928" s="16">
        <f t="shared" si="135"/>
        <v>42044.557627314811</v>
      </c>
      <c r="T2928" s="14">
        <f t="shared" si="136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5">
        <f t="shared" si="137"/>
        <v>112</v>
      </c>
      <c r="Q2929" t="s">
        <v>8317</v>
      </c>
      <c r="R2929" t="s">
        <v>8359</v>
      </c>
      <c r="S2929" s="16">
        <f t="shared" si="135"/>
        <v>41806.460983796293</v>
      </c>
      <c r="T2929" s="14">
        <f t="shared" si="136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5">
        <f t="shared" si="137"/>
        <v>41</v>
      </c>
      <c r="Q2930" t="s">
        <v>8317</v>
      </c>
      <c r="R2930" t="s">
        <v>8359</v>
      </c>
      <c r="S2930" s="16">
        <f t="shared" si="135"/>
        <v>42403.789884259262</v>
      </c>
      <c r="T2930" s="14">
        <f t="shared" si="136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5">
        <f t="shared" si="137"/>
        <v>255</v>
      </c>
      <c r="Q2931" t="s">
        <v>8317</v>
      </c>
      <c r="R2931" t="s">
        <v>8359</v>
      </c>
      <c r="S2931" s="16">
        <f t="shared" si="135"/>
        <v>41754.355995370366</v>
      </c>
      <c r="T2931" s="14">
        <f t="shared" si="136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5">
        <f t="shared" si="137"/>
        <v>162</v>
      </c>
      <c r="Q2932" t="s">
        <v>8317</v>
      </c>
      <c r="R2932" t="s">
        <v>8359</v>
      </c>
      <c r="S2932" s="16">
        <f t="shared" si="135"/>
        <v>42101.375740740739</v>
      </c>
      <c r="T2932" s="14">
        <f t="shared" si="136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5">
        <f t="shared" si="137"/>
        <v>88</v>
      </c>
      <c r="Q2933" t="s">
        <v>8317</v>
      </c>
      <c r="R2933" t="s">
        <v>8359</v>
      </c>
      <c r="S2933" s="16">
        <f t="shared" si="135"/>
        <v>41872.082905092589</v>
      </c>
      <c r="T2933" s="14">
        <f t="shared" si="136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5">
        <f t="shared" si="137"/>
        <v>85</v>
      </c>
      <c r="Q2934" t="s">
        <v>8317</v>
      </c>
      <c r="R2934" t="s">
        <v>8359</v>
      </c>
      <c r="S2934" s="16">
        <f t="shared" si="135"/>
        <v>42024.956446759257</v>
      </c>
      <c r="T2934" s="14">
        <f t="shared" si="136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5">
        <f t="shared" si="137"/>
        <v>47</v>
      </c>
      <c r="Q2935" t="s">
        <v>8317</v>
      </c>
      <c r="R2935" t="s">
        <v>8359</v>
      </c>
      <c r="S2935" s="16">
        <f t="shared" si="135"/>
        <v>42495.748298611106</v>
      </c>
      <c r="T2935" s="14">
        <f t="shared" si="136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5">
        <f t="shared" si="137"/>
        <v>72</v>
      </c>
      <c r="Q2936" t="s">
        <v>8317</v>
      </c>
      <c r="R2936" t="s">
        <v>8359</v>
      </c>
      <c r="S2936" s="16">
        <f t="shared" si="135"/>
        <v>41775.427824074075</v>
      </c>
      <c r="T2936" s="14">
        <f t="shared" si="136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5">
        <f t="shared" si="137"/>
        <v>90</v>
      </c>
      <c r="Q2937" t="s">
        <v>8317</v>
      </c>
      <c r="R2937" t="s">
        <v>8359</v>
      </c>
      <c r="S2937" s="16">
        <f t="shared" si="135"/>
        <v>42553.375092592592</v>
      </c>
      <c r="T2937" s="14">
        <f t="shared" si="136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5">
        <f t="shared" si="137"/>
        <v>37</v>
      </c>
      <c r="Q2938" t="s">
        <v>8317</v>
      </c>
      <c r="R2938" t="s">
        <v>8359</v>
      </c>
      <c r="S2938" s="16">
        <f t="shared" si="135"/>
        <v>41912.442395833328</v>
      </c>
      <c r="T2938" s="14">
        <f t="shared" si="136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5">
        <f t="shared" si="137"/>
        <v>36</v>
      </c>
      <c r="Q2939" t="s">
        <v>8317</v>
      </c>
      <c r="R2939" t="s">
        <v>8359</v>
      </c>
      <c r="S2939" s="16">
        <f t="shared" si="135"/>
        <v>41803.248993055553</v>
      </c>
      <c r="T2939" s="14">
        <f t="shared" si="136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5">
        <f t="shared" si="137"/>
        <v>126</v>
      </c>
      <c r="Q2940" t="s">
        <v>8317</v>
      </c>
      <c r="R2940" t="s">
        <v>8359</v>
      </c>
      <c r="S2940" s="16">
        <f t="shared" si="135"/>
        <v>42004.495532407404</v>
      </c>
      <c r="T2940" s="14">
        <f t="shared" si="136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5">
        <f t="shared" si="137"/>
        <v>329</v>
      </c>
      <c r="Q2941" t="s">
        <v>8317</v>
      </c>
      <c r="R2941" t="s">
        <v>8359</v>
      </c>
      <c r="S2941" s="16">
        <f t="shared" si="135"/>
        <v>41845.60083333333</v>
      </c>
      <c r="T2941" s="14">
        <f t="shared" si="136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5">
        <f t="shared" si="137"/>
        <v>81</v>
      </c>
      <c r="Q2942" t="s">
        <v>8317</v>
      </c>
      <c r="R2942" t="s">
        <v>8359</v>
      </c>
      <c r="S2942" s="16">
        <f t="shared" si="135"/>
        <v>41982.565023148149</v>
      </c>
      <c r="T2942" s="14">
        <f t="shared" si="136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5">
        <f t="shared" si="137"/>
        <v>1</v>
      </c>
      <c r="Q2943" t="s">
        <v>8317</v>
      </c>
      <c r="R2943" t="s">
        <v>8357</v>
      </c>
      <c r="S2943" s="16">
        <f t="shared" si="135"/>
        <v>42034.751793981479</v>
      </c>
      <c r="T2943" s="14">
        <f t="shared" si="136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5">
        <f t="shared" si="137"/>
        <v>202</v>
      </c>
      <c r="Q2944" t="s">
        <v>8317</v>
      </c>
      <c r="R2944" t="s">
        <v>8357</v>
      </c>
      <c r="S2944" s="16">
        <f t="shared" si="135"/>
        <v>42334.595590277771</v>
      </c>
      <c r="T2944" s="14">
        <f t="shared" si="136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5" t="e">
        <f t="shared" si="137"/>
        <v>#DIV/0!</v>
      </c>
      <c r="Q2945" t="s">
        <v>8317</v>
      </c>
      <c r="R2945" t="s">
        <v>8357</v>
      </c>
      <c r="S2945" s="16">
        <f t="shared" si="135"/>
        <v>42076.921064814807</v>
      </c>
      <c r="T2945" s="14">
        <f t="shared" si="136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5">
        <f t="shared" si="137"/>
        <v>100</v>
      </c>
      <c r="Q2946" t="s">
        <v>8317</v>
      </c>
      <c r="R2946" t="s">
        <v>8357</v>
      </c>
      <c r="S2946" s="16">
        <f t="shared" si="135"/>
        <v>42132.705995370365</v>
      </c>
      <c r="T2946" s="14">
        <f t="shared" si="136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5" t="e">
        <f t="shared" si="137"/>
        <v>#DIV/0!</v>
      </c>
      <c r="Q2947" t="s">
        <v>8317</v>
      </c>
      <c r="R2947" t="s">
        <v>8357</v>
      </c>
      <c r="S2947" s="16">
        <f t="shared" ref="S2947:S3010" si="138">(J2947/86400)+25569+(-5/24)</f>
        <v>42117.931250000001</v>
      </c>
      <c r="T2947" s="14">
        <f t="shared" ref="T2947:T3010" si="139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5">
        <f t="shared" ref="P2948:P3011" si="140">QUOTIENT(E2948,L2948)</f>
        <v>1</v>
      </c>
      <c r="Q2948" t="s">
        <v>8317</v>
      </c>
      <c r="R2948" t="s">
        <v>8357</v>
      </c>
      <c r="S2948" s="16">
        <f t="shared" si="138"/>
        <v>42567.322824074072</v>
      </c>
      <c r="T2948" s="14">
        <f t="shared" si="139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5">
        <f t="shared" si="140"/>
        <v>82</v>
      </c>
      <c r="Q2949" t="s">
        <v>8317</v>
      </c>
      <c r="R2949" t="s">
        <v>8357</v>
      </c>
      <c r="S2949" s="16">
        <f t="shared" si="138"/>
        <v>42649.353784722225</v>
      </c>
      <c r="T2949" s="14">
        <f t="shared" si="139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5">
        <f t="shared" si="140"/>
        <v>2</v>
      </c>
      <c r="Q2950" t="s">
        <v>8317</v>
      </c>
      <c r="R2950" t="s">
        <v>8357</v>
      </c>
      <c r="S2950" s="16">
        <f t="shared" si="138"/>
        <v>42097.440891203696</v>
      </c>
      <c r="T2950" s="14">
        <f t="shared" si="139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5">
        <f t="shared" si="140"/>
        <v>12</v>
      </c>
      <c r="Q2951" t="s">
        <v>8317</v>
      </c>
      <c r="R2951" t="s">
        <v>8357</v>
      </c>
      <c r="S2951" s="16">
        <f t="shared" si="138"/>
        <v>42297.61478009259</v>
      </c>
      <c r="T2951" s="14">
        <f t="shared" si="139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5" t="e">
        <f t="shared" si="140"/>
        <v>#DIV/0!</v>
      </c>
      <c r="Q2952" t="s">
        <v>8317</v>
      </c>
      <c r="R2952" t="s">
        <v>8357</v>
      </c>
      <c r="S2952" s="16">
        <f t="shared" si="138"/>
        <v>42362.156851851854</v>
      </c>
      <c r="T2952" s="14">
        <f t="shared" si="139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5">
        <f t="shared" si="140"/>
        <v>18</v>
      </c>
      <c r="Q2953" t="s">
        <v>8317</v>
      </c>
      <c r="R2953" t="s">
        <v>8357</v>
      </c>
      <c r="S2953" s="16">
        <f t="shared" si="138"/>
        <v>41872.594594907401</v>
      </c>
      <c r="T2953" s="14">
        <f t="shared" si="139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5">
        <f t="shared" si="140"/>
        <v>200</v>
      </c>
      <c r="Q2954" t="s">
        <v>8317</v>
      </c>
      <c r="R2954" t="s">
        <v>8357</v>
      </c>
      <c r="S2954" s="16">
        <f t="shared" si="138"/>
        <v>42628.481932870367</v>
      </c>
      <c r="T2954" s="14">
        <f t="shared" si="139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5">
        <f t="shared" si="140"/>
        <v>201</v>
      </c>
      <c r="Q2955" t="s">
        <v>8317</v>
      </c>
      <c r="R2955" t="s">
        <v>8357</v>
      </c>
      <c r="S2955" s="16">
        <f t="shared" si="138"/>
        <v>42255.583576388883</v>
      </c>
      <c r="T2955" s="14">
        <f t="shared" si="139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5" t="e">
        <f t="shared" si="140"/>
        <v>#DIV/0!</v>
      </c>
      <c r="Q2956" t="s">
        <v>8317</v>
      </c>
      <c r="R2956" t="s">
        <v>8357</v>
      </c>
      <c r="S2956" s="16">
        <f t="shared" si="138"/>
        <v>42790.375034722216</v>
      </c>
      <c r="T2956" s="14">
        <f t="shared" si="139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5">
        <f t="shared" si="140"/>
        <v>65</v>
      </c>
      <c r="Q2957" t="s">
        <v>8317</v>
      </c>
      <c r="R2957" t="s">
        <v>8357</v>
      </c>
      <c r="S2957" s="16">
        <f t="shared" si="138"/>
        <v>42141.532974537033</v>
      </c>
      <c r="T2957" s="14">
        <f t="shared" si="139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5">
        <f t="shared" si="140"/>
        <v>66</v>
      </c>
      <c r="Q2958" t="s">
        <v>8317</v>
      </c>
      <c r="R2958" t="s">
        <v>8357</v>
      </c>
      <c r="S2958" s="16">
        <f t="shared" si="138"/>
        <v>42464.750578703701</v>
      </c>
      <c r="T2958" s="14">
        <f t="shared" si="139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5">
        <f t="shared" si="140"/>
        <v>93</v>
      </c>
      <c r="Q2959" t="s">
        <v>8317</v>
      </c>
      <c r="R2959" t="s">
        <v>8357</v>
      </c>
      <c r="S2959" s="16">
        <f t="shared" si="138"/>
        <v>42030.80291666666</v>
      </c>
      <c r="T2959" s="14">
        <f t="shared" si="139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5" t="e">
        <f t="shared" si="140"/>
        <v>#DIV/0!</v>
      </c>
      <c r="Q2960" t="s">
        <v>8317</v>
      </c>
      <c r="R2960" t="s">
        <v>8357</v>
      </c>
      <c r="S2960" s="16">
        <f t="shared" si="138"/>
        <v>42438.570798611108</v>
      </c>
      <c r="T2960" s="14">
        <f t="shared" si="139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5" t="e">
        <f t="shared" si="140"/>
        <v>#DIV/0!</v>
      </c>
      <c r="Q2961" t="s">
        <v>8317</v>
      </c>
      <c r="R2961" t="s">
        <v>8357</v>
      </c>
      <c r="S2961" s="16">
        <f t="shared" si="138"/>
        <v>42497.800057870372</v>
      </c>
      <c r="T2961" s="14">
        <f t="shared" si="139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5" t="e">
        <f t="shared" si="140"/>
        <v>#DIV/0!</v>
      </c>
      <c r="Q2962" t="s">
        <v>8317</v>
      </c>
      <c r="R2962" t="s">
        <v>8357</v>
      </c>
      <c r="S2962" s="16">
        <f t="shared" si="138"/>
        <v>41863.54887731481</v>
      </c>
      <c r="T2962" s="14">
        <f t="shared" si="139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5">
        <f t="shared" si="140"/>
        <v>50</v>
      </c>
      <c r="Q2963" t="s">
        <v>8317</v>
      </c>
      <c r="R2963" t="s">
        <v>8318</v>
      </c>
      <c r="S2963" s="16">
        <f t="shared" si="138"/>
        <v>42061.004155092589</v>
      </c>
      <c r="T2963" s="14">
        <f t="shared" si="139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5">
        <f t="shared" si="140"/>
        <v>60</v>
      </c>
      <c r="Q2964" t="s">
        <v>8317</v>
      </c>
      <c r="R2964" t="s">
        <v>8318</v>
      </c>
      <c r="S2964" s="16">
        <f t="shared" si="138"/>
        <v>42036.035949074074</v>
      </c>
      <c r="T2964" s="14">
        <f t="shared" si="139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5">
        <f t="shared" si="140"/>
        <v>109</v>
      </c>
      <c r="Q2965" t="s">
        <v>8317</v>
      </c>
      <c r="R2965" t="s">
        <v>8318</v>
      </c>
      <c r="S2965" s="16">
        <f t="shared" si="138"/>
        <v>42157.26185185185</v>
      </c>
      <c r="T2965" s="14">
        <f t="shared" si="139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5">
        <f t="shared" si="140"/>
        <v>25</v>
      </c>
      <c r="Q2966" t="s">
        <v>8317</v>
      </c>
      <c r="R2966" t="s">
        <v>8318</v>
      </c>
      <c r="S2966" s="16">
        <f t="shared" si="138"/>
        <v>41827.701608796291</v>
      </c>
      <c r="T2966" s="14">
        <f t="shared" si="139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5">
        <f t="shared" si="140"/>
        <v>41</v>
      </c>
      <c r="Q2967" t="s">
        <v>8317</v>
      </c>
      <c r="R2967" t="s">
        <v>8318</v>
      </c>
      <c r="S2967" s="16">
        <f t="shared" si="138"/>
        <v>42162.521215277775</v>
      </c>
      <c r="T2967" s="14">
        <f t="shared" si="139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5">
        <f t="shared" si="140"/>
        <v>88</v>
      </c>
      <c r="Q2968" t="s">
        <v>8317</v>
      </c>
      <c r="R2968" t="s">
        <v>8318</v>
      </c>
      <c r="S2968" s="16">
        <f t="shared" si="138"/>
        <v>42233.530231481483</v>
      </c>
      <c r="T2968" s="14">
        <f t="shared" si="139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5">
        <f t="shared" si="140"/>
        <v>80</v>
      </c>
      <c r="Q2969" t="s">
        <v>8317</v>
      </c>
      <c r="R2969" t="s">
        <v>8318</v>
      </c>
      <c r="S2969" s="16">
        <f t="shared" si="138"/>
        <v>42041.989490740736</v>
      </c>
      <c r="T2969" s="14">
        <f t="shared" si="139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5">
        <f t="shared" si="140"/>
        <v>78</v>
      </c>
      <c r="Q2970" t="s">
        <v>8317</v>
      </c>
      <c r="R2970" t="s">
        <v>8318</v>
      </c>
      <c r="S2970" s="16">
        <f t="shared" si="138"/>
        <v>42585.315509259257</v>
      </c>
      <c r="T2970" s="14">
        <f t="shared" si="139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5">
        <f t="shared" si="140"/>
        <v>95</v>
      </c>
      <c r="Q2971" t="s">
        <v>8317</v>
      </c>
      <c r="R2971" t="s">
        <v>8318</v>
      </c>
      <c r="S2971" s="16">
        <f t="shared" si="138"/>
        <v>42097.578159722216</v>
      </c>
      <c r="T2971" s="14">
        <f t="shared" si="139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5">
        <f t="shared" si="140"/>
        <v>69</v>
      </c>
      <c r="Q2972" t="s">
        <v>8317</v>
      </c>
      <c r="R2972" t="s">
        <v>8318</v>
      </c>
      <c r="S2972" s="16">
        <f t="shared" si="138"/>
        <v>41808.461238425924</v>
      </c>
      <c r="T2972" s="14">
        <f t="shared" si="139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5">
        <f t="shared" si="140"/>
        <v>74</v>
      </c>
      <c r="Q2973" t="s">
        <v>8317</v>
      </c>
      <c r="R2973" t="s">
        <v>8318</v>
      </c>
      <c r="S2973" s="16">
        <f t="shared" si="138"/>
        <v>41852.449976851851</v>
      </c>
      <c r="T2973" s="14">
        <f t="shared" si="139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5">
        <f t="shared" si="140"/>
        <v>123</v>
      </c>
      <c r="Q2974" t="s">
        <v>8317</v>
      </c>
      <c r="R2974" t="s">
        <v>8318</v>
      </c>
      <c r="S2974" s="16">
        <f t="shared" si="138"/>
        <v>42693.90185185185</v>
      </c>
      <c r="T2974" s="14">
        <f t="shared" si="139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5">
        <f t="shared" si="140"/>
        <v>264</v>
      </c>
      <c r="Q2975" t="s">
        <v>8317</v>
      </c>
      <c r="R2975" t="s">
        <v>8318</v>
      </c>
      <c r="S2975" s="16">
        <f t="shared" si="138"/>
        <v>42341.610046296293</v>
      </c>
      <c r="T2975" s="14">
        <f t="shared" si="139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5">
        <f t="shared" si="140"/>
        <v>58</v>
      </c>
      <c r="Q2976" t="s">
        <v>8317</v>
      </c>
      <c r="R2976" t="s">
        <v>8318</v>
      </c>
      <c r="S2976" s="16">
        <f t="shared" si="138"/>
        <v>41879.852673611109</v>
      </c>
      <c r="T2976" s="14">
        <f t="shared" si="139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5">
        <f t="shared" si="140"/>
        <v>70</v>
      </c>
      <c r="Q2977" t="s">
        <v>8317</v>
      </c>
      <c r="R2977" t="s">
        <v>8318</v>
      </c>
      <c r="S2977" s="16">
        <f t="shared" si="138"/>
        <v>41941.475532407407</v>
      </c>
      <c r="T2977" s="14">
        <f t="shared" si="139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5">
        <f t="shared" si="140"/>
        <v>8</v>
      </c>
      <c r="Q2978" t="s">
        <v>8317</v>
      </c>
      <c r="R2978" t="s">
        <v>8318</v>
      </c>
      <c r="S2978" s="16">
        <f t="shared" si="138"/>
        <v>42425.522337962961</v>
      </c>
      <c r="T2978" s="14">
        <f t="shared" si="139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5">
        <f t="shared" si="140"/>
        <v>113</v>
      </c>
      <c r="Q2979" t="s">
        <v>8317</v>
      </c>
      <c r="R2979" t="s">
        <v>8318</v>
      </c>
      <c r="S2979" s="16">
        <f t="shared" si="138"/>
        <v>42026.672847222224</v>
      </c>
      <c r="T2979" s="14">
        <f t="shared" si="139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5">
        <f t="shared" si="140"/>
        <v>60</v>
      </c>
      <c r="Q2980" t="s">
        <v>8317</v>
      </c>
      <c r="R2980" t="s">
        <v>8318</v>
      </c>
      <c r="S2980" s="16">
        <f t="shared" si="138"/>
        <v>41922.432256944441</v>
      </c>
      <c r="T2980" s="14">
        <f t="shared" si="139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5">
        <f t="shared" si="140"/>
        <v>110</v>
      </c>
      <c r="Q2981" t="s">
        <v>8317</v>
      </c>
      <c r="R2981" t="s">
        <v>8318</v>
      </c>
      <c r="S2981" s="16">
        <f t="shared" si="138"/>
        <v>41993.616006944438</v>
      </c>
      <c r="T2981" s="14">
        <f t="shared" si="139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5">
        <f t="shared" si="140"/>
        <v>136</v>
      </c>
      <c r="Q2982" t="s">
        <v>8317</v>
      </c>
      <c r="R2982" t="s">
        <v>8318</v>
      </c>
      <c r="S2982" s="16">
        <f t="shared" si="138"/>
        <v>42219.70752314815</v>
      </c>
      <c r="T2982" s="14">
        <f t="shared" si="139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5">
        <f t="shared" si="140"/>
        <v>53</v>
      </c>
      <c r="Q2983" t="s">
        <v>8317</v>
      </c>
      <c r="R2983" t="s">
        <v>8357</v>
      </c>
      <c r="S2983" s="16">
        <f t="shared" si="138"/>
        <v>42225.351342592585</v>
      </c>
      <c r="T2983" s="14">
        <f t="shared" si="139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5">
        <f t="shared" si="140"/>
        <v>86</v>
      </c>
      <c r="Q2984" t="s">
        <v>8317</v>
      </c>
      <c r="R2984" t="s">
        <v>8357</v>
      </c>
      <c r="S2984" s="16">
        <f t="shared" si="138"/>
        <v>42381.478506944441</v>
      </c>
      <c r="T2984" s="14">
        <f t="shared" si="139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5">
        <f t="shared" si="140"/>
        <v>155</v>
      </c>
      <c r="Q2985" t="s">
        <v>8317</v>
      </c>
      <c r="R2985" t="s">
        <v>8357</v>
      </c>
      <c r="S2985" s="16">
        <f t="shared" si="138"/>
        <v>41894.424027777779</v>
      </c>
      <c r="T2985" s="14">
        <f t="shared" si="139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5">
        <f t="shared" si="140"/>
        <v>115</v>
      </c>
      <c r="Q2986" t="s">
        <v>8317</v>
      </c>
      <c r="R2986" t="s">
        <v>8357</v>
      </c>
      <c r="S2986" s="16">
        <f t="shared" si="138"/>
        <v>42576.070381944439</v>
      </c>
      <c r="T2986" s="14">
        <f t="shared" si="139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5">
        <f t="shared" si="140"/>
        <v>109</v>
      </c>
      <c r="Q2987" t="s">
        <v>8317</v>
      </c>
      <c r="R2987" t="s">
        <v>8357</v>
      </c>
      <c r="S2987" s="16">
        <f t="shared" si="138"/>
        <v>42654.765370370369</v>
      </c>
      <c r="T2987" s="14">
        <f t="shared" si="139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5">
        <f t="shared" si="140"/>
        <v>45</v>
      </c>
      <c r="Q2988" t="s">
        <v>8317</v>
      </c>
      <c r="R2988" t="s">
        <v>8357</v>
      </c>
      <c r="S2988" s="16">
        <f t="shared" si="138"/>
        <v>42431.29173611111</v>
      </c>
      <c r="T2988" s="14">
        <f t="shared" si="139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5">
        <f t="shared" si="140"/>
        <v>104</v>
      </c>
      <c r="Q2989" t="s">
        <v>8317</v>
      </c>
      <c r="R2989" t="s">
        <v>8357</v>
      </c>
      <c r="S2989" s="16">
        <f t="shared" si="138"/>
        <v>42627.098969907405</v>
      </c>
      <c r="T2989" s="14">
        <f t="shared" si="139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5">
        <f t="shared" si="140"/>
        <v>35</v>
      </c>
      <c r="Q2990" t="s">
        <v>8317</v>
      </c>
      <c r="R2990" t="s">
        <v>8357</v>
      </c>
      <c r="S2990" s="16">
        <f t="shared" si="138"/>
        <v>42511.153715277775</v>
      </c>
      <c r="T2990" s="14">
        <f t="shared" si="139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5">
        <f t="shared" si="140"/>
        <v>96</v>
      </c>
      <c r="Q2991" t="s">
        <v>8317</v>
      </c>
      <c r="R2991" t="s">
        <v>8357</v>
      </c>
      <c r="S2991" s="16">
        <f t="shared" si="138"/>
        <v>42336.812060185184</v>
      </c>
      <c r="T2991" s="14">
        <f t="shared" si="139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5">
        <f t="shared" si="140"/>
        <v>370</v>
      </c>
      <c r="Q2992" t="s">
        <v>8317</v>
      </c>
      <c r="R2992" t="s">
        <v>8357</v>
      </c>
      <c r="S2992" s="16">
        <f t="shared" si="138"/>
        <v>42341.365972222215</v>
      </c>
      <c r="T2992" s="14">
        <f t="shared" si="139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5">
        <f t="shared" si="140"/>
        <v>94</v>
      </c>
      <c r="Q2993" t="s">
        <v>8317</v>
      </c>
      <c r="R2993" t="s">
        <v>8357</v>
      </c>
      <c r="S2993" s="16">
        <f t="shared" si="138"/>
        <v>42740.628819444442</v>
      </c>
      <c r="T2993" s="14">
        <f t="shared" si="139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5">
        <f t="shared" si="140"/>
        <v>48</v>
      </c>
      <c r="Q2994" t="s">
        <v>8317</v>
      </c>
      <c r="R2994" t="s">
        <v>8357</v>
      </c>
      <c r="S2994" s="16">
        <f t="shared" si="138"/>
        <v>42622.559143518512</v>
      </c>
      <c r="T2994" s="14">
        <f t="shared" si="139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5">
        <f t="shared" si="140"/>
        <v>45</v>
      </c>
      <c r="Q2995" t="s">
        <v>8317</v>
      </c>
      <c r="R2995" t="s">
        <v>8357</v>
      </c>
      <c r="S2995" s="16">
        <f t="shared" si="138"/>
        <v>42390.63040509259</v>
      </c>
      <c r="T2995" s="14">
        <f t="shared" si="139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5">
        <f t="shared" si="140"/>
        <v>23</v>
      </c>
      <c r="Q2996" t="s">
        <v>8317</v>
      </c>
      <c r="R2996" t="s">
        <v>8357</v>
      </c>
      <c r="S2996" s="16">
        <f t="shared" si="138"/>
        <v>41885.270509259259</v>
      </c>
      <c r="T2996" s="14">
        <f t="shared" si="139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5">
        <f t="shared" si="140"/>
        <v>63</v>
      </c>
      <c r="Q2997" t="s">
        <v>8317</v>
      </c>
      <c r="R2997" t="s">
        <v>8357</v>
      </c>
      <c r="S2997" s="16">
        <f t="shared" si="138"/>
        <v>42724.456840277773</v>
      </c>
      <c r="T2997" s="14">
        <f t="shared" si="139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5">
        <f t="shared" si="140"/>
        <v>153</v>
      </c>
      <c r="Q2998" t="s">
        <v>8317</v>
      </c>
      <c r="R2998" t="s">
        <v>8357</v>
      </c>
      <c r="S2998" s="16">
        <f t="shared" si="138"/>
        <v>42090.704166666663</v>
      </c>
      <c r="T2998" s="14">
        <f t="shared" si="139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5">
        <f t="shared" si="140"/>
        <v>90</v>
      </c>
      <c r="Q2999" t="s">
        <v>8317</v>
      </c>
      <c r="R2999" t="s">
        <v>8357</v>
      </c>
      <c r="S2999" s="16">
        <f t="shared" si="138"/>
        <v>42775.525381944441</v>
      </c>
      <c r="T2999" s="14">
        <f t="shared" si="139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5">
        <f t="shared" si="140"/>
        <v>118</v>
      </c>
      <c r="Q3000" t="s">
        <v>8317</v>
      </c>
      <c r="R3000" t="s">
        <v>8357</v>
      </c>
      <c r="S3000" s="16">
        <f t="shared" si="138"/>
        <v>41777.985289351847</v>
      </c>
      <c r="T3000" s="14">
        <f t="shared" si="139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5">
        <f t="shared" si="140"/>
        <v>80</v>
      </c>
      <c r="Q3001" t="s">
        <v>8317</v>
      </c>
      <c r="R3001" t="s">
        <v>8357</v>
      </c>
      <c r="S3001" s="16">
        <f t="shared" si="138"/>
        <v>42780.531944444439</v>
      </c>
      <c r="T3001" s="14">
        <f t="shared" si="139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5">
        <f t="shared" si="140"/>
        <v>62</v>
      </c>
      <c r="Q3002" t="s">
        <v>8317</v>
      </c>
      <c r="R3002" t="s">
        <v>8357</v>
      </c>
      <c r="S3002" s="16">
        <f t="shared" si="138"/>
        <v>42752.61886574074</v>
      </c>
      <c r="T3002" s="14">
        <f t="shared" si="139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5">
        <f t="shared" si="140"/>
        <v>131</v>
      </c>
      <c r="Q3003" t="s">
        <v>8317</v>
      </c>
      <c r="R3003" t="s">
        <v>8357</v>
      </c>
      <c r="S3003" s="16">
        <f t="shared" si="138"/>
        <v>42534.687291666669</v>
      </c>
      <c r="T3003" s="14">
        <f t="shared" si="139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5">
        <f t="shared" si="140"/>
        <v>73</v>
      </c>
      <c r="Q3004" t="s">
        <v>8317</v>
      </c>
      <c r="R3004" t="s">
        <v>8357</v>
      </c>
      <c r="S3004" s="16">
        <f t="shared" si="138"/>
        <v>41239.627916666665</v>
      </c>
      <c r="T3004" s="14">
        <f t="shared" si="139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5">
        <f t="shared" si="140"/>
        <v>178</v>
      </c>
      <c r="Q3005" t="s">
        <v>8317</v>
      </c>
      <c r="R3005" t="s">
        <v>8357</v>
      </c>
      <c r="S3005" s="16">
        <f t="shared" si="138"/>
        <v>42398.640925925924</v>
      </c>
      <c r="T3005" s="14">
        <f t="shared" si="139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5">
        <f t="shared" si="140"/>
        <v>162</v>
      </c>
      <c r="Q3006" t="s">
        <v>8317</v>
      </c>
      <c r="R3006" t="s">
        <v>8357</v>
      </c>
      <c r="S3006" s="16">
        <f t="shared" si="138"/>
        <v>41928.672731481478</v>
      </c>
      <c r="T3006" s="14">
        <f t="shared" si="139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5">
        <f t="shared" si="140"/>
        <v>108</v>
      </c>
      <c r="Q3007" t="s">
        <v>8317</v>
      </c>
      <c r="R3007" t="s">
        <v>8357</v>
      </c>
      <c r="S3007" s="16">
        <f t="shared" si="138"/>
        <v>41888.466493055552</v>
      </c>
      <c r="T3007" s="14">
        <f t="shared" si="139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5">
        <f t="shared" si="140"/>
        <v>88</v>
      </c>
      <c r="Q3008" t="s">
        <v>8317</v>
      </c>
      <c r="R3008" t="s">
        <v>8357</v>
      </c>
      <c r="S3008" s="16">
        <f t="shared" si="138"/>
        <v>41957.54850694444</v>
      </c>
      <c r="T3008" s="14">
        <f t="shared" si="139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5">
        <f t="shared" si="140"/>
        <v>54</v>
      </c>
      <c r="Q3009" t="s">
        <v>8317</v>
      </c>
      <c r="R3009" t="s">
        <v>8357</v>
      </c>
      <c r="S3009" s="16">
        <f t="shared" si="138"/>
        <v>42098.007905092592</v>
      </c>
      <c r="T3009" s="14">
        <f t="shared" si="139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5">
        <f t="shared" si="140"/>
        <v>116</v>
      </c>
      <c r="Q3010" t="s">
        <v>8317</v>
      </c>
      <c r="R3010" t="s">
        <v>8357</v>
      </c>
      <c r="S3010" s="16">
        <f t="shared" si="138"/>
        <v>42360.003692129627</v>
      </c>
      <c r="T3010" s="14">
        <f t="shared" si="139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5">
        <f t="shared" si="140"/>
        <v>233</v>
      </c>
      <c r="Q3011" t="s">
        <v>8317</v>
      </c>
      <c r="R3011" t="s">
        <v>8357</v>
      </c>
      <c r="S3011" s="16">
        <f t="shared" ref="S3011:S3074" si="141">(J3011/86400)+25569+(-5/24)</f>
        <v>41939.361574074072</v>
      </c>
      <c r="T3011" s="14">
        <f t="shared" ref="T3011:T3074" si="142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5">
        <f t="shared" ref="P3012:P3075" si="143">QUOTIENT(E3012,L3012)</f>
        <v>158</v>
      </c>
      <c r="Q3012" t="s">
        <v>8317</v>
      </c>
      <c r="R3012" t="s">
        <v>8357</v>
      </c>
      <c r="S3012" s="16">
        <f t="shared" si="141"/>
        <v>41996.624062499999</v>
      </c>
      <c r="T3012" s="14">
        <f t="shared" si="142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5">
        <f t="shared" si="143"/>
        <v>14</v>
      </c>
      <c r="Q3013" t="s">
        <v>8317</v>
      </c>
      <c r="R3013" t="s">
        <v>8357</v>
      </c>
      <c r="S3013" s="16">
        <f t="shared" si="141"/>
        <v>42334.260601851849</v>
      </c>
      <c r="T3013" s="14">
        <f t="shared" si="142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5">
        <f t="shared" si="143"/>
        <v>85</v>
      </c>
      <c r="Q3014" t="s">
        <v>8317</v>
      </c>
      <c r="R3014" t="s">
        <v>8357</v>
      </c>
      <c r="S3014" s="16">
        <f t="shared" si="141"/>
        <v>42024.494560185187</v>
      </c>
      <c r="T3014" s="14">
        <f t="shared" si="142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5">
        <f t="shared" si="143"/>
        <v>146</v>
      </c>
      <c r="Q3015" t="s">
        <v>8317</v>
      </c>
      <c r="R3015" t="s">
        <v>8357</v>
      </c>
      <c r="S3015" s="16">
        <f t="shared" si="141"/>
        <v>42146.627881944441</v>
      </c>
      <c r="T3015" s="14">
        <f t="shared" si="142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5">
        <f t="shared" si="143"/>
        <v>50</v>
      </c>
      <c r="Q3016" t="s">
        <v>8317</v>
      </c>
      <c r="R3016" t="s">
        <v>8357</v>
      </c>
      <c r="S3016" s="16">
        <f t="shared" si="141"/>
        <v>41919.915277777771</v>
      </c>
      <c r="T3016" s="14">
        <f t="shared" si="142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5">
        <f t="shared" si="143"/>
        <v>87</v>
      </c>
      <c r="Q3017" t="s">
        <v>8317</v>
      </c>
      <c r="R3017" t="s">
        <v>8357</v>
      </c>
      <c r="S3017" s="16">
        <f t="shared" si="141"/>
        <v>41785.518958333334</v>
      </c>
      <c r="T3017" s="14">
        <f t="shared" si="142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5">
        <f t="shared" si="143"/>
        <v>242</v>
      </c>
      <c r="Q3018" t="s">
        <v>8317</v>
      </c>
      <c r="R3018" t="s">
        <v>8357</v>
      </c>
      <c r="S3018" s="16">
        <f t="shared" si="141"/>
        <v>41778.339722222219</v>
      </c>
      <c r="T3018" s="14">
        <f t="shared" si="142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5">
        <f t="shared" si="143"/>
        <v>146</v>
      </c>
      <c r="Q3019" t="s">
        <v>8317</v>
      </c>
      <c r="R3019" t="s">
        <v>8357</v>
      </c>
      <c r="S3019" s="16">
        <f t="shared" si="141"/>
        <v>41841.641701388886</v>
      </c>
      <c r="T3019" s="14">
        <f t="shared" si="142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5">
        <f t="shared" si="143"/>
        <v>103</v>
      </c>
      <c r="Q3020" t="s">
        <v>8317</v>
      </c>
      <c r="R3020" t="s">
        <v>8357</v>
      </c>
      <c r="S3020" s="16">
        <f t="shared" si="141"/>
        <v>42163.09</v>
      </c>
      <c r="T3020" s="14">
        <f t="shared" si="142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5">
        <f t="shared" si="143"/>
        <v>80</v>
      </c>
      <c r="Q3021" t="s">
        <v>8317</v>
      </c>
      <c r="R3021" t="s">
        <v>8357</v>
      </c>
      <c r="S3021" s="16">
        <f t="shared" si="141"/>
        <v>41758.625231481477</v>
      </c>
      <c r="T3021" s="14">
        <f t="shared" si="142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5">
        <f t="shared" si="143"/>
        <v>234</v>
      </c>
      <c r="Q3022" t="s">
        <v>8317</v>
      </c>
      <c r="R3022" t="s">
        <v>8357</v>
      </c>
      <c r="S3022" s="16">
        <f t="shared" si="141"/>
        <v>42170.638113425921</v>
      </c>
      <c r="T3022" s="14">
        <f t="shared" si="142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5">
        <f t="shared" si="143"/>
        <v>50</v>
      </c>
      <c r="Q3023" t="s">
        <v>8317</v>
      </c>
      <c r="R3023" t="s">
        <v>8357</v>
      </c>
      <c r="S3023" s="16">
        <f t="shared" si="141"/>
        <v>42660.410520833328</v>
      </c>
      <c r="T3023" s="14">
        <f t="shared" si="142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5">
        <f t="shared" si="143"/>
        <v>162</v>
      </c>
      <c r="Q3024" t="s">
        <v>8317</v>
      </c>
      <c r="R3024" t="s">
        <v>8357</v>
      </c>
      <c r="S3024" s="16">
        <f t="shared" si="141"/>
        <v>42564.745474537034</v>
      </c>
      <c r="T3024" s="14">
        <f t="shared" si="142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5">
        <f t="shared" si="143"/>
        <v>120</v>
      </c>
      <c r="Q3025" t="s">
        <v>8317</v>
      </c>
      <c r="R3025" t="s">
        <v>8357</v>
      </c>
      <c r="S3025" s="16">
        <f t="shared" si="141"/>
        <v>42121.467430555553</v>
      </c>
      <c r="T3025" s="14">
        <f t="shared" si="142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5">
        <f t="shared" si="143"/>
        <v>67</v>
      </c>
      <c r="Q3026" t="s">
        <v>8317</v>
      </c>
      <c r="R3026" t="s">
        <v>8357</v>
      </c>
      <c r="S3026" s="16">
        <f t="shared" si="141"/>
        <v>41158.785590277774</v>
      </c>
      <c r="T3026" s="14">
        <f t="shared" si="142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5">
        <f t="shared" si="143"/>
        <v>52</v>
      </c>
      <c r="Q3027" t="s">
        <v>8317</v>
      </c>
      <c r="R3027" t="s">
        <v>8357</v>
      </c>
      <c r="S3027" s="16">
        <f t="shared" si="141"/>
        <v>41761.301076388889</v>
      </c>
      <c r="T3027" s="14">
        <f t="shared" si="142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5">
        <f t="shared" si="143"/>
        <v>51</v>
      </c>
      <c r="Q3028" t="s">
        <v>8317</v>
      </c>
      <c r="R3028" t="s">
        <v>8357</v>
      </c>
      <c r="S3028" s="16">
        <f t="shared" si="141"/>
        <v>42783.251064814809</v>
      </c>
      <c r="T3028" s="14">
        <f t="shared" si="142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5">
        <f t="shared" si="143"/>
        <v>164</v>
      </c>
      <c r="Q3029" t="s">
        <v>8317</v>
      </c>
      <c r="R3029" t="s">
        <v>8357</v>
      </c>
      <c r="S3029" s="16">
        <f t="shared" si="141"/>
        <v>42053.49596064815</v>
      </c>
      <c r="T3029" s="14">
        <f t="shared" si="142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5">
        <f t="shared" si="143"/>
        <v>84</v>
      </c>
      <c r="Q3030" t="s">
        <v>8317</v>
      </c>
      <c r="R3030" t="s">
        <v>8357</v>
      </c>
      <c r="S3030" s="16">
        <f t="shared" si="141"/>
        <v>42567.055844907409</v>
      </c>
      <c r="T3030" s="14">
        <f t="shared" si="142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5">
        <f t="shared" si="143"/>
        <v>94</v>
      </c>
      <c r="Q3031" t="s">
        <v>8317</v>
      </c>
      <c r="R3031" t="s">
        <v>8357</v>
      </c>
      <c r="S3031" s="16">
        <f t="shared" si="141"/>
        <v>41932.500543981478</v>
      </c>
      <c r="T3031" s="14">
        <f t="shared" si="142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5">
        <f t="shared" si="143"/>
        <v>45</v>
      </c>
      <c r="Q3032" t="s">
        <v>8317</v>
      </c>
      <c r="R3032" t="s">
        <v>8357</v>
      </c>
      <c r="S3032" s="16">
        <f t="shared" si="141"/>
        <v>42233.5390162037</v>
      </c>
      <c r="T3032" s="14">
        <f t="shared" si="142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5">
        <f t="shared" si="143"/>
        <v>51</v>
      </c>
      <c r="Q3033" t="s">
        <v>8317</v>
      </c>
      <c r="R3033" t="s">
        <v>8357</v>
      </c>
      <c r="S3033" s="16">
        <f t="shared" si="141"/>
        <v>42597.674155092587</v>
      </c>
      <c r="T3033" s="14">
        <f t="shared" si="142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5">
        <f t="shared" si="143"/>
        <v>50</v>
      </c>
      <c r="Q3034" t="s">
        <v>8317</v>
      </c>
      <c r="R3034" t="s">
        <v>8357</v>
      </c>
      <c r="S3034" s="16">
        <f t="shared" si="141"/>
        <v>42227.836331018516</v>
      </c>
      <c r="T3034" s="14">
        <f t="shared" si="142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5">
        <f t="shared" si="143"/>
        <v>191</v>
      </c>
      <c r="Q3035" t="s">
        <v>8317</v>
      </c>
      <c r="R3035" t="s">
        <v>8357</v>
      </c>
      <c r="S3035" s="16">
        <f t="shared" si="141"/>
        <v>42569.901909722219</v>
      </c>
      <c r="T3035" s="14">
        <f t="shared" si="142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5">
        <f t="shared" si="143"/>
        <v>89</v>
      </c>
      <c r="Q3036" t="s">
        <v>8317</v>
      </c>
      <c r="R3036" t="s">
        <v>8357</v>
      </c>
      <c r="S3036" s="16">
        <f t="shared" si="141"/>
        <v>42644.327025462961</v>
      </c>
      <c r="T3036" s="14">
        <f t="shared" si="142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5">
        <f t="shared" si="143"/>
        <v>88</v>
      </c>
      <c r="Q3037" t="s">
        <v>8317</v>
      </c>
      <c r="R3037" t="s">
        <v>8357</v>
      </c>
      <c r="S3037" s="16">
        <f t="shared" si="141"/>
        <v>41368.351956018516</v>
      </c>
      <c r="T3037" s="14">
        <f t="shared" si="142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5">
        <f t="shared" si="143"/>
        <v>96</v>
      </c>
      <c r="Q3038" t="s">
        <v>8317</v>
      </c>
      <c r="R3038" t="s">
        <v>8357</v>
      </c>
      <c r="S3038" s="16">
        <f t="shared" si="141"/>
        <v>41466.576898148145</v>
      </c>
      <c r="T3038" s="14">
        <f t="shared" si="142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5">
        <f t="shared" si="143"/>
        <v>33</v>
      </c>
      <c r="Q3039" t="s">
        <v>8317</v>
      </c>
      <c r="R3039" t="s">
        <v>8357</v>
      </c>
      <c r="S3039" s="16">
        <f t="shared" si="141"/>
        <v>40378.684872685182</v>
      </c>
      <c r="T3039" s="14">
        <f t="shared" si="142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5">
        <f t="shared" si="143"/>
        <v>37</v>
      </c>
      <c r="Q3040" t="s">
        <v>8317</v>
      </c>
      <c r="R3040" t="s">
        <v>8357</v>
      </c>
      <c r="S3040" s="16">
        <f t="shared" si="141"/>
        <v>42373.043946759259</v>
      </c>
      <c r="T3040" s="14">
        <f t="shared" si="142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5">
        <f t="shared" si="143"/>
        <v>92</v>
      </c>
      <c r="Q3041" t="s">
        <v>8317</v>
      </c>
      <c r="R3041" t="s">
        <v>8357</v>
      </c>
      <c r="S3041" s="16">
        <f t="shared" si="141"/>
        <v>41610.586087962962</v>
      </c>
      <c r="T3041" s="14">
        <f t="shared" si="142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5">
        <f t="shared" si="143"/>
        <v>76</v>
      </c>
      <c r="Q3042" t="s">
        <v>8317</v>
      </c>
      <c r="R3042" t="s">
        <v>8357</v>
      </c>
      <c r="S3042" s="16">
        <f t="shared" si="141"/>
        <v>42177.583576388883</v>
      </c>
      <c r="T3042" s="14">
        <f t="shared" si="142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5">
        <f t="shared" si="143"/>
        <v>96</v>
      </c>
      <c r="Q3043" t="s">
        <v>8317</v>
      </c>
      <c r="R3043" t="s">
        <v>8357</v>
      </c>
      <c r="S3043" s="16">
        <f t="shared" si="141"/>
        <v>42359.660277777781</v>
      </c>
      <c r="T3043" s="14">
        <f t="shared" si="142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5">
        <f t="shared" si="143"/>
        <v>51</v>
      </c>
      <c r="Q3044" t="s">
        <v>8317</v>
      </c>
      <c r="R3044" t="s">
        <v>8357</v>
      </c>
      <c r="S3044" s="16">
        <f t="shared" si="141"/>
        <v>42253.479710648149</v>
      </c>
      <c r="T3044" s="14">
        <f t="shared" si="142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5">
        <f t="shared" si="143"/>
        <v>128</v>
      </c>
      <c r="Q3045" t="s">
        <v>8317</v>
      </c>
      <c r="R3045" t="s">
        <v>8357</v>
      </c>
      <c r="S3045" s="16">
        <f t="shared" si="141"/>
        <v>42082.862256944441</v>
      </c>
      <c r="T3045" s="14">
        <f t="shared" si="142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5">
        <f t="shared" si="143"/>
        <v>84</v>
      </c>
      <c r="Q3046" t="s">
        <v>8317</v>
      </c>
      <c r="R3046" t="s">
        <v>8357</v>
      </c>
      <c r="S3046" s="16">
        <f t="shared" si="141"/>
        <v>42387.518495370365</v>
      </c>
      <c r="T3046" s="14">
        <f t="shared" si="142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5">
        <f t="shared" si="143"/>
        <v>82</v>
      </c>
      <c r="Q3047" t="s">
        <v>8317</v>
      </c>
      <c r="R3047" t="s">
        <v>8357</v>
      </c>
      <c r="S3047" s="16">
        <f t="shared" si="141"/>
        <v>41842.947395833333</v>
      </c>
      <c r="T3047" s="14">
        <f t="shared" si="142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5">
        <f t="shared" si="143"/>
        <v>259</v>
      </c>
      <c r="Q3048" t="s">
        <v>8317</v>
      </c>
      <c r="R3048" t="s">
        <v>8357</v>
      </c>
      <c r="S3048" s="16">
        <f t="shared" si="141"/>
        <v>41862.59474537037</v>
      </c>
      <c r="T3048" s="14">
        <f t="shared" si="142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5">
        <f t="shared" si="143"/>
        <v>37</v>
      </c>
      <c r="Q3049" t="s">
        <v>8317</v>
      </c>
      <c r="R3049" t="s">
        <v>8357</v>
      </c>
      <c r="S3049" s="16">
        <f t="shared" si="141"/>
        <v>42443.780717592592</v>
      </c>
      <c r="T3049" s="14">
        <f t="shared" si="142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5">
        <f t="shared" si="143"/>
        <v>177</v>
      </c>
      <c r="Q3050" t="s">
        <v>8317</v>
      </c>
      <c r="R3050" t="s">
        <v>8357</v>
      </c>
      <c r="S3050" s="16">
        <f t="shared" si="141"/>
        <v>41975.692847222221</v>
      </c>
      <c r="T3050" s="14">
        <f t="shared" si="142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5">
        <f t="shared" si="143"/>
        <v>74</v>
      </c>
      <c r="Q3051" t="s">
        <v>8317</v>
      </c>
      <c r="R3051" t="s">
        <v>8357</v>
      </c>
      <c r="S3051" s="16">
        <f t="shared" si="141"/>
        <v>42138.806192129625</v>
      </c>
      <c r="T3051" s="14">
        <f t="shared" si="142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5">
        <f t="shared" si="143"/>
        <v>70</v>
      </c>
      <c r="Q3052" t="s">
        <v>8317</v>
      </c>
      <c r="R3052" t="s">
        <v>8357</v>
      </c>
      <c r="S3052" s="16">
        <f t="shared" si="141"/>
        <v>42464.960185185184</v>
      </c>
      <c r="T3052" s="14">
        <f t="shared" si="142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5">
        <f t="shared" si="143"/>
        <v>23</v>
      </c>
      <c r="Q3053" t="s">
        <v>8317</v>
      </c>
      <c r="R3053" t="s">
        <v>8357</v>
      </c>
      <c r="S3053" s="16">
        <f t="shared" si="141"/>
        <v>42744.207696759258</v>
      </c>
      <c r="T3053" s="14">
        <f t="shared" si="142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5">
        <f t="shared" si="143"/>
        <v>37</v>
      </c>
      <c r="Q3054" t="s">
        <v>8317</v>
      </c>
      <c r="R3054" t="s">
        <v>8357</v>
      </c>
      <c r="S3054" s="16">
        <f t="shared" si="141"/>
        <v>42122.461736111109</v>
      </c>
      <c r="T3054" s="14">
        <f t="shared" si="142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5">
        <f t="shared" si="143"/>
        <v>13</v>
      </c>
      <c r="Q3055" t="s">
        <v>8317</v>
      </c>
      <c r="R3055" t="s">
        <v>8357</v>
      </c>
      <c r="S3055" s="16">
        <f t="shared" si="141"/>
        <v>41862.553391203699</v>
      </c>
      <c r="T3055" s="14">
        <f t="shared" si="142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5" t="e">
        <f t="shared" si="143"/>
        <v>#DIV/0!</v>
      </c>
      <c r="Q3056" t="s">
        <v>8317</v>
      </c>
      <c r="R3056" t="s">
        <v>8357</v>
      </c>
      <c r="S3056" s="16">
        <f t="shared" si="141"/>
        <v>42027.624467592592</v>
      </c>
      <c r="T3056" s="14">
        <f t="shared" si="142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5">
        <f t="shared" si="143"/>
        <v>1</v>
      </c>
      <c r="Q3057" t="s">
        <v>8317</v>
      </c>
      <c r="R3057" t="s">
        <v>8357</v>
      </c>
      <c r="S3057" s="16">
        <f t="shared" si="141"/>
        <v>41953.749884259254</v>
      </c>
      <c r="T3057" s="14">
        <f t="shared" si="142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5" t="e">
        <f t="shared" si="143"/>
        <v>#DIV/0!</v>
      </c>
      <c r="Q3058" t="s">
        <v>8317</v>
      </c>
      <c r="R3058" t="s">
        <v>8357</v>
      </c>
      <c r="S3058" s="16">
        <f t="shared" si="141"/>
        <v>41851.428055555552</v>
      </c>
      <c r="T3058" s="14">
        <f t="shared" si="142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5" t="e">
        <f t="shared" si="143"/>
        <v>#DIV/0!</v>
      </c>
      <c r="Q3059" t="s">
        <v>8317</v>
      </c>
      <c r="R3059" t="s">
        <v>8357</v>
      </c>
      <c r="S3059" s="16">
        <f t="shared" si="141"/>
        <v>42433.442256944443</v>
      </c>
      <c r="T3059" s="14">
        <f t="shared" si="142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5">
        <f t="shared" si="143"/>
        <v>1</v>
      </c>
      <c r="Q3060" t="s">
        <v>8317</v>
      </c>
      <c r="R3060" t="s">
        <v>8357</v>
      </c>
      <c r="S3060" s="16">
        <f t="shared" si="141"/>
        <v>42460.165972222218</v>
      </c>
      <c r="T3060" s="14">
        <f t="shared" si="142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5">
        <f t="shared" si="143"/>
        <v>41</v>
      </c>
      <c r="Q3061" t="s">
        <v>8317</v>
      </c>
      <c r="R3061" t="s">
        <v>8357</v>
      </c>
      <c r="S3061" s="16">
        <f t="shared" si="141"/>
        <v>41829.727384259255</v>
      </c>
      <c r="T3061" s="14">
        <f t="shared" si="142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5">
        <f t="shared" si="143"/>
        <v>55</v>
      </c>
      <c r="Q3062" t="s">
        <v>8317</v>
      </c>
      <c r="R3062" t="s">
        <v>8357</v>
      </c>
      <c r="S3062" s="16">
        <f t="shared" si="141"/>
        <v>42245.066365740735</v>
      </c>
      <c r="T3062" s="14">
        <f t="shared" si="142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5" t="e">
        <f t="shared" si="143"/>
        <v>#DIV/0!</v>
      </c>
      <c r="Q3063" t="s">
        <v>8317</v>
      </c>
      <c r="R3063" t="s">
        <v>8357</v>
      </c>
      <c r="S3063" s="16">
        <f t="shared" si="141"/>
        <v>41834.575787037036</v>
      </c>
      <c r="T3063" s="14">
        <f t="shared" si="142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5">
        <f t="shared" si="143"/>
        <v>99</v>
      </c>
      <c r="Q3064" t="s">
        <v>8317</v>
      </c>
      <c r="R3064" t="s">
        <v>8357</v>
      </c>
      <c r="S3064" s="16">
        <f t="shared" si="141"/>
        <v>42248.3274537037</v>
      </c>
      <c r="T3064" s="14">
        <f t="shared" si="142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5">
        <f t="shared" si="143"/>
        <v>25</v>
      </c>
      <c r="Q3065" t="s">
        <v>8317</v>
      </c>
      <c r="R3065" t="s">
        <v>8357</v>
      </c>
      <c r="S3065" s="16">
        <f t="shared" si="141"/>
        <v>42630.714560185188</v>
      </c>
      <c r="T3065" s="14">
        <f t="shared" si="142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5">
        <f t="shared" si="143"/>
        <v>117</v>
      </c>
      <c r="Q3066" t="s">
        <v>8317</v>
      </c>
      <c r="R3066" t="s">
        <v>8357</v>
      </c>
      <c r="S3066" s="16">
        <f t="shared" si="141"/>
        <v>42298.9218287037</v>
      </c>
      <c r="T3066" s="14">
        <f t="shared" si="142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5">
        <f t="shared" si="143"/>
        <v>5</v>
      </c>
      <c r="Q3067" t="s">
        <v>8317</v>
      </c>
      <c r="R3067" t="s">
        <v>8357</v>
      </c>
      <c r="S3067" s="16">
        <f t="shared" si="141"/>
        <v>41824.846898148149</v>
      </c>
      <c r="T3067" s="14">
        <f t="shared" si="142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5">
        <f t="shared" si="143"/>
        <v>2796</v>
      </c>
      <c r="Q3068" t="s">
        <v>8317</v>
      </c>
      <c r="R3068" t="s">
        <v>8357</v>
      </c>
      <c r="S3068" s="16">
        <f t="shared" si="141"/>
        <v>42531.020104166666</v>
      </c>
      <c r="T3068" s="14">
        <f t="shared" si="142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5">
        <f t="shared" si="143"/>
        <v>200</v>
      </c>
      <c r="Q3069" t="s">
        <v>8317</v>
      </c>
      <c r="R3069" t="s">
        <v>8357</v>
      </c>
      <c r="S3069" s="16">
        <f t="shared" si="141"/>
        <v>42226.730081018519</v>
      </c>
      <c r="T3069" s="14">
        <f t="shared" si="142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5">
        <f t="shared" si="143"/>
        <v>87</v>
      </c>
      <c r="Q3070" t="s">
        <v>8317</v>
      </c>
      <c r="R3070" t="s">
        <v>8357</v>
      </c>
      <c r="S3070" s="16">
        <f t="shared" si="141"/>
        <v>42263.483240740738</v>
      </c>
      <c r="T3070" s="14">
        <f t="shared" si="142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5">
        <f t="shared" si="143"/>
        <v>20</v>
      </c>
      <c r="Q3071" t="s">
        <v>8317</v>
      </c>
      <c r="R3071" t="s">
        <v>8357</v>
      </c>
      <c r="S3071" s="16">
        <f t="shared" si="141"/>
        <v>41957.625393518516</v>
      </c>
      <c r="T3071" s="14">
        <f t="shared" si="142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5">
        <f t="shared" si="143"/>
        <v>20</v>
      </c>
      <c r="Q3072" t="s">
        <v>8317</v>
      </c>
      <c r="R3072" t="s">
        <v>8357</v>
      </c>
      <c r="S3072" s="16">
        <f t="shared" si="141"/>
        <v>42690.525104166663</v>
      </c>
      <c r="T3072" s="14">
        <f t="shared" si="142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5">
        <f t="shared" si="143"/>
        <v>61</v>
      </c>
      <c r="Q3073" t="s">
        <v>8317</v>
      </c>
      <c r="R3073" t="s">
        <v>8357</v>
      </c>
      <c r="S3073" s="16">
        <f t="shared" si="141"/>
        <v>42097.524085648147</v>
      </c>
      <c r="T3073" s="14">
        <f t="shared" si="142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5">
        <f t="shared" si="143"/>
        <v>1</v>
      </c>
      <c r="Q3074" t="s">
        <v>8317</v>
      </c>
      <c r="R3074" t="s">
        <v>8357</v>
      </c>
      <c r="S3074" s="16">
        <f t="shared" si="141"/>
        <v>42658.482199074067</v>
      </c>
      <c r="T3074" s="14">
        <f t="shared" si="142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5">
        <f t="shared" si="143"/>
        <v>92</v>
      </c>
      <c r="Q3075" t="s">
        <v>8317</v>
      </c>
      <c r="R3075" t="s">
        <v>8357</v>
      </c>
      <c r="S3075" s="16">
        <f t="shared" ref="S3075:S3138" si="144">(J3075/86400)+25569+(-5/24)</f>
        <v>42111.475694444445</v>
      </c>
      <c r="T3075" s="14">
        <f t="shared" ref="T3075:T3138" si="14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5">
        <f t="shared" ref="P3076:P3139" si="146">QUOTIENT(E3076,L3076)</f>
        <v>7</v>
      </c>
      <c r="Q3076" t="s">
        <v>8317</v>
      </c>
      <c r="R3076" t="s">
        <v>8357</v>
      </c>
      <c r="S3076" s="16">
        <f t="shared" si="144"/>
        <v>42409.362951388888</v>
      </c>
      <c r="T3076" s="14">
        <f t="shared" si="14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5">
        <f t="shared" si="146"/>
        <v>64</v>
      </c>
      <c r="Q3077" t="s">
        <v>8317</v>
      </c>
      <c r="R3077" t="s">
        <v>8357</v>
      </c>
      <c r="S3077" s="16">
        <f t="shared" si="144"/>
        <v>42550.89398148148</v>
      </c>
      <c r="T3077" s="14">
        <f t="shared" si="14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5">
        <f t="shared" si="146"/>
        <v>30</v>
      </c>
      <c r="Q3078" t="s">
        <v>8317</v>
      </c>
      <c r="R3078" t="s">
        <v>8357</v>
      </c>
      <c r="S3078" s="16">
        <f t="shared" si="144"/>
        <v>42226.443553240737</v>
      </c>
      <c r="T3078" s="14">
        <f t="shared" si="14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5">
        <f t="shared" si="146"/>
        <v>52</v>
      </c>
      <c r="Q3079" t="s">
        <v>8317</v>
      </c>
      <c r="R3079" t="s">
        <v>8357</v>
      </c>
      <c r="S3079" s="16">
        <f t="shared" si="144"/>
        <v>42766.74858796296</v>
      </c>
      <c r="T3079" s="14">
        <f t="shared" si="14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5">
        <f t="shared" si="146"/>
        <v>23</v>
      </c>
      <c r="Q3080" t="s">
        <v>8317</v>
      </c>
      <c r="R3080" t="s">
        <v>8357</v>
      </c>
      <c r="S3080" s="16">
        <f t="shared" si="144"/>
        <v>42030.930497685178</v>
      </c>
      <c r="T3080" s="14">
        <f t="shared" si="14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5">
        <f t="shared" si="146"/>
        <v>415</v>
      </c>
      <c r="Q3081" t="s">
        <v>8317</v>
      </c>
      <c r="R3081" t="s">
        <v>8357</v>
      </c>
      <c r="S3081" s="16">
        <f t="shared" si="144"/>
        <v>42055.50503472222</v>
      </c>
      <c r="T3081" s="14">
        <f t="shared" si="14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5">
        <f t="shared" si="146"/>
        <v>53</v>
      </c>
      <c r="Q3082" t="s">
        <v>8317</v>
      </c>
      <c r="R3082" t="s">
        <v>8357</v>
      </c>
      <c r="S3082" s="16">
        <f t="shared" si="144"/>
        <v>41939.8199537037</v>
      </c>
      <c r="T3082" s="14">
        <f t="shared" si="14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5">
        <f t="shared" si="146"/>
        <v>420</v>
      </c>
      <c r="Q3083" t="s">
        <v>8317</v>
      </c>
      <c r="R3083" t="s">
        <v>8357</v>
      </c>
      <c r="S3083" s="16">
        <f t="shared" si="144"/>
        <v>42236.973275462959</v>
      </c>
      <c r="T3083" s="14">
        <f t="shared" si="14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5" t="e">
        <f t="shared" si="146"/>
        <v>#DIV/0!</v>
      </c>
      <c r="Q3084" t="s">
        <v>8317</v>
      </c>
      <c r="R3084" t="s">
        <v>8357</v>
      </c>
      <c r="S3084" s="16">
        <f t="shared" si="144"/>
        <v>42293.714652777773</v>
      </c>
      <c r="T3084" s="14">
        <f t="shared" si="14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5">
        <f t="shared" si="146"/>
        <v>18</v>
      </c>
      <c r="Q3085" t="s">
        <v>8317</v>
      </c>
      <c r="R3085" t="s">
        <v>8357</v>
      </c>
      <c r="S3085" s="16">
        <f t="shared" si="144"/>
        <v>41853.355069444442</v>
      </c>
      <c r="T3085" s="14">
        <f t="shared" si="14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5">
        <f t="shared" si="146"/>
        <v>78</v>
      </c>
      <c r="Q3086" t="s">
        <v>8317</v>
      </c>
      <c r="R3086" t="s">
        <v>8357</v>
      </c>
      <c r="S3086" s="16">
        <f t="shared" si="144"/>
        <v>42100.515405092585</v>
      </c>
      <c r="T3086" s="14">
        <f t="shared" si="14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5">
        <f t="shared" si="146"/>
        <v>67</v>
      </c>
      <c r="Q3087" t="s">
        <v>8317</v>
      </c>
      <c r="R3087" t="s">
        <v>8357</v>
      </c>
      <c r="S3087" s="16">
        <f t="shared" si="144"/>
        <v>42246.675451388888</v>
      </c>
      <c r="T3087" s="14">
        <f t="shared" si="14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5">
        <f t="shared" si="146"/>
        <v>16</v>
      </c>
      <c r="Q3088" t="s">
        <v>8317</v>
      </c>
      <c r="R3088" t="s">
        <v>8357</v>
      </c>
      <c r="S3088" s="16">
        <f t="shared" si="144"/>
        <v>42173.462488425925</v>
      </c>
      <c r="T3088" s="14">
        <f t="shared" si="14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5">
        <f t="shared" si="146"/>
        <v>62</v>
      </c>
      <c r="Q3089" t="s">
        <v>8317</v>
      </c>
      <c r="R3089" t="s">
        <v>8357</v>
      </c>
      <c r="S3089" s="16">
        <f t="shared" si="144"/>
        <v>42664.942013888889</v>
      </c>
      <c r="T3089" s="14">
        <f t="shared" si="14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5">
        <f t="shared" si="146"/>
        <v>42</v>
      </c>
      <c r="Q3090" t="s">
        <v>8317</v>
      </c>
      <c r="R3090" t="s">
        <v>8357</v>
      </c>
      <c r="S3090" s="16">
        <f t="shared" si="144"/>
        <v>41981.363969907405</v>
      </c>
      <c r="T3090" s="14">
        <f t="shared" si="14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5">
        <f t="shared" si="146"/>
        <v>130</v>
      </c>
      <c r="Q3091" t="s">
        <v>8317</v>
      </c>
      <c r="R3091" t="s">
        <v>8357</v>
      </c>
      <c r="S3091" s="16">
        <f t="shared" si="144"/>
        <v>42528.334293981483</v>
      </c>
      <c r="T3091" s="14">
        <f t="shared" si="14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5">
        <f t="shared" si="146"/>
        <v>1270</v>
      </c>
      <c r="Q3092" t="s">
        <v>8317</v>
      </c>
      <c r="R3092" t="s">
        <v>8357</v>
      </c>
      <c r="S3092" s="16">
        <f t="shared" si="144"/>
        <v>42065.610474537032</v>
      </c>
      <c r="T3092" s="14">
        <f t="shared" si="14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5">
        <f t="shared" si="146"/>
        <v>88</v>
      </c>
      <c r="Q3093" t="s">
        <v>8317</v>
      </c>
      <c r="R3093" t="s">
        <v>8357</v>
      </c>
      <c r="S3093" s="16">
        <f t="shared" si="144"/>
        <v>42566.740081018514</v>
      </c>
      <c r="T3093" s="14">
        <f t="shared" si="14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5">
        <f t="shared" si="146"/>
        <v>56</v>
      </c>
      <c r="Q3094" t="s">
        <v>8317</v>
      </c>
      <c r="R3094" t="s">
        <v>8357</v>
      </c>
      <c r="S3094" s="16">
        <f t="shared" si="144"/>
        <v>42255.41101851852</v>
      </c>
      <c r="T3094" s="14">
        <f t="shared" si="14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5">
        <f t="shared" si="146"/>
        <v>53</v>
      </c>
      <c r="Q3095" t="s">
        <v>8317</v>
      </c>
      <c r="R3095" t="s">
        <v>8357</v>
      </c>
      <c r="S3095" s="16">
        <f t="shared" si="144"/>
        <v>41760.700706018521</v>
      </c>
      <c r="T3095" s="14">
        <f t="shared" si="14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5">
        <f t="shared" si="146"/>
        <v>25</v>
      </c>
      <c r="Q3096" t="s">
        <v>8317</v>
      </c>
      <c r="R3096" t="s">
        <v>8357</v>
      </c>
      <c r="S3096" s="16">
        <f t="shared" si="144"/>
        <v>42207.587453703702</v>
      </c>
      <c r="T3096" s="14">
        <f t="shared" si="14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5">
        <f t="shared" si="146"/>
        <v>50</v>
      </c>
      <c r="Q3097" t="s">
        <v>8317</v>
      </c>
      <c r="R3097" t="s">
        <v>8357</v>
      </c>
      <c r="S3097" s="16">
        <f t="shared" si="144"/>
        <v>42522.81689814815</v>
      </c>
      <c r="T3097" s="14">
        <f t="shared" si="14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5">
        <f t="shared" si="146"/>
        <v>56</v>
      </c>
      <c r="Q3098" t="s">
        <v>8317</v>
      </c>
      <c r="R3098" t="s">
        <v>8357</v>
      </c>
      <c r="S3098" s="16">
        <f t="shared" si="144"/>
        <v>42114.617199074077</v>
      </c>
      <c r="T3098" s="14">
        <f t="shared" si="14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5">
        <f t="shared" si="146"/>
        <v>40</v>
      </c>
      <c r="Q3099" t="s">
        <v>8317</v>
      </c>
      <c r="R3099" t="s">
        <v>8357</v>
      </c>
      <c r="S3099" s="16">
        <f t="shared" si="144"/>
        <v>42629.29515046296</v>
      </c>
      <c r="T3099" s="14">
        <f t="shared" si="14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5">
        <f t="shared" si="146"/>
        <v>65</v>
      </c>
      <c r="Q3100" t="s">
        <v>8317</v>
      </c>
      <c r="R3100" t="s">
        <v>8357</v>
      </c>
      <c r="S3100" s="16">
        <f t="shared" si="144"/>
        <v>42359.58390046296</v>
      </c>
      <c r="T3100" s="14">
        <f t="shared" si="14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5">
        <f t="shared" si="146"/>
        <v>55</v>
      </c>
      <c r="Q3101" t="s">
        <v>8317</v>
      </c>
      <c r="R3101" t="s">
        <v>8357</v>
      </c>
      <c r="S3101" s="16">
        <f t="shared" si="144"/>
        <v>42381.981377314813</v>
      </c>
      <c r="T3101" s="14">
        <f t="shared" si="14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5">
        <f t="shared" si="146"/>
        <v>140</v>
      </c>
      <c r="Q3102" t="s">
        <v>8317</v>
      </c>
      <c r="R3102" t="s">
        <v>8357</v>
      </c>
      <c r="S3102" s="16">
        <f t="shared" si="144"/>
        <v>41902.4140625</v>
      </c>
      <c r="T3102" s="14">
        <f t="shared" si="14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5">
        <f t="shared" si="146"/>
        <v>25</v>
      </c>
      <c r="Q3103" t="s">
        <v>8317</v>
      </c>
      <c r="R3103" t="s">
        <v>8357</v>
      </c>
      <c r="S3103" s="16">
        <f t="shared" si="144"/>
        <v>42171.175196759257</v>
      </c>
      <c r="T3103" s="14">
        <f t="shared" si="14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5">
        <f t="shared" si="146"/>
        <v>69</v>
      </c>
      <c r="Q3104" t="s">
        <v>8317</v>
      </c>
      <c r="R3104" t="s">
        <v>8357</v>
      </c>
      <c r="S3104" s="16">
        <f t="shared" si="144"/>
        <v>42555.132152777776</v>
      </c>
      <c r="T3104" s="14">
        <f t="shared" si="14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5">
        <f t="shared" si="146"/>
        <v>5</v>
      </c>
      <c r="Q3105" t="s">
        <v>8317</v>
      </c>
      <c r="R3105" t="s">
        <v>8357</v>
      </c>
      <c r="S3105" s="16">
        <f t="shared" si="144"/>
        <v>42106.94798611111</v>
      </c>
      <c r="T3105" s="14">
        <f t="shared" si="14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5">
        <f t="shared" si="146"/>
        <v>237</v>
      </c>
      <c r="Q3106" t="s">
        <v>8317</v>
      </c>
      <c r="R3106" t="s">
        <v>8357</v>
      </c>
      <c r="S3106" s="16">
        <f t="shared" si="144"/>
        <v>42006.70035879629</v>
      </c>
      <c r="T3106" s="14">
        <f t="shared" si="14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5">
        <f t="shared" si="146"/>
        <v>79</v>
      </c>
      <c r="Q3107" t="s">
        <v>8317</v>
      </c>
      <c r="R3107" t="s">
        <v>8357</v>
      </c>
      <c r="S3107" s="16">
        <f t="shared" si="144"/>
        <v>41876.510601851849</v>
      </c>
      <c r="T3107" s="14">
        <f t="shared" si="14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5">
        <f t="shared" si="146"/>
        <v>10</v>
      </c>
      <c r="Q3108" t="s">
        <v>8317</v>
      </c>
      <c r="R3108" t="s">
        <v>8357</v>
      </c>
      <c r="S3108" s="16">
        <f t="shared" si="144"/>
        <v>42241.220787037033</v>
      </c>
      <c r="T3108" s="14">
        <f t="shared" si="14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5">
        <f t="shared" si="146"/>
        <v>272</v>
      </c>
      <c r="Q3109" t="s">
        <v>8317</v>
      </c>
      <c r="R3109" t="s">
        <v>8357</v>
      </c>
      <c r="S3109" s="16">
        <f t="shared" si="144"/>
        <v>42128.605914351851</v>
      </c>
      <c r="T3109" s="14">
        <f t="shared" si="14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5">
        <f t="shared" si="146"/>
        <v>13</v>
      </c>
      <c r="Q3110" t="s">
        <v>8317</v>
      </c>
      <c r="R3110" t="s">
        <v>8357</v>
      </c>
      <c r="S3110" s="16">
        <f t="shared" si="144"/>
        <v>42062.47215277778</v>
      </c>
      <c r="T3110" s="14">
        <f t="shared" si="14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5">
        <f t="shared" si="146"/>
        <v>58</v>
      </c>
      <c r="Q3111" t="s">
        <v>8317</v>
      </c>
      <c r="R3111" t="s">
        <v>8357</v>
      </c>
      <c r="S3111" s="16">
        <f t="shared" si="144"/>
        <v>41843.916782407403</v>
      </c>
      <c r="T3111" s="14">
        <f t="shared" si="14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5">
        <f t="shared" si="146"/>
        <v>10</v>
      </c>
      <c r="Q3112" t="s">
        <v>8317</v>
      </c>
      <c r="R3112" t="s">
        <v>8357</v>
      </c>
      <c r="S3112" s="16">
        <f t="shared" si="144"/>
        <v>42744.823136574072</v>
      </c>
      <c r="T3112" s="14">
        <f t="shared" si="14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5">
        <f t="shared" si="146"/>
        <v>70</v>
      </c>
      <c r="Q3113" t="s">
        <v>8317</v>
      </c>
      <c r="R3113" t="s">
        <v>8357</v>
      </c>
      <c r="S3113" s="16">
        <f t="shared" si="144"/>
        <v>41885.386805555558</v>
      </c>
      <c r="T3113" s="14">
        <f t="shared" si="14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5">
        <f t="shared" si="146"/>
        <v>57</v>
      </c>
      <c r="Q3114" t="s">
        <v>8317</v>
      </c>
      <c r="R3114" t="s">
        <v>8357</v>
      </c>
      <c r="S3114" s="16">
        <f t="shared" si="144"/>
        <v>42614.913587962961</v>
      </c>
      <c r="T3114" s="14">
        <f t="shared" si="14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5">
        <f t="shared" si="146"/>
        <v>125</v>
      </c>
      <c r="Q3115" t="s">
        <v>8317</v>
      </c>
      <c r="R3115" t="s">
        <v>8357</v>
      </c>
      <c r="S3115" s="16">
        <f t="shared" si="144"/>
        <v>42081.522939814815</v>
      </c>
      <c r="T3115" s="14">
        <f t="shared" si="14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5" t="e">
        <f t="shared" si="146"/>
        <v>#DIV/0!</v>
      </c>
      <c r="Q3116" t="s">
        <v>8317</v>
      </c>
      <c r="R3116" t="s">
        <v>8357</v>
      </c>
      <c r="S3116" s="16">
        <f t="shared" si="144"/>
        <v>41843.42418981481</v>
      </c>
      <c r="T3116" s="14">
        <f t="shared" si="14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5">
        <f t="shared" si="146"/>
        <v>300</v>
      </c>
      <c r="Q3117" t="s">
        <v>8317</v>
      </c>
      <c r="R3117" t="s">
        <v>8357</v>
      </c>
      <c r="S3117" s="16">
        <f t="shared" si="144"/>
        <v>42496.238738425927</v>
      </c>
      <c r="T3117" s="14">
        <f t="shared" si="14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5">
        <f t="shared" si="146"/>
        <v>43</v>
      </c>
      <c r="Q3118" t="s">
        <v>8317</v>
      </c>
      <c r="R3118" t="s">
        <v>8357</v>
      </c>
      <c r="S3118" s="16">
        <f t="shared" si="144"/>
        <v>42081.30700231481</v>
      </c>
      <c r="T3118" s="14">
        <f t="shared" si="14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5">
        <f t="shared" si="146"/>
        <v>1</v>
      </c>
      <c r="Q3119" t="s">
        <v>8317</v>
      </c>
      <c r="R3119" t="s">
        <v>8357</v>
      </c>
      <c r="S3119" s="16">
        <f t="shared" si="144"/>
        <v>42509.166203703702</v>
      </c>
      <c r="T3119" s="14">
        <f t="shared" si="14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5">
        <f t="shared" si="146"/>
        <v>775</v>
      </c>
      <c r="Q3120" t="s">
        <v>8317</v>
      </c>
      <c r="R3120" t="s">
        <v>8357</v>
      </c>
      <c r="S3120" s="16">
        <f t="shared" si="144"/>
        <v>42534.441238425927</v>
      </c>
      <c r="T3120" s="14">
        <f t="shared" si="14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5">
        <f t="shared" si="146"/>
        <v>5</v>
      </c>
      <c r="Q3121" t="s">
        <v>8317</v>
      </c>
      <c r="R3121" t="s">
        <v>8357</v>
      </c>
      <c r="S3121" s="16">
        <f t="shared" si="144"/>
        <v>42059.837175925924</v>
      </c>
      <c r="T3121" s="14">
        <f t="shared" si="14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5">
        <f t="shared" si="146"/>
        <v>12</v>
      </c>
      <c r="Q3122" t="s">
        <v>8317</v>
      </c>
      <c r="R3122" t="s">
        <v>8357</v>
      </c>
      <c r="S3122" s="16">
        <f t="shared" si="144"/>
        <v>42435.733749999992</v>
      </c>
      <c r="T3122" s="14">
        <f t="shared" si="14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5">
        <f t="shared" si="146"/>
        <v>10</v>
      </c>
      <c r="Q3123" t="s">
        <v>8317</v>
      </c>
      <c r="R3123" t="s">
        <v>8357</v>
      </c>
      <c r="S3123" s="16">
        <f t="shared" si="144"/>
        <v>41848.471469907403</v>
      </c>
      <c r="T3123" s="14">
        <f t="shared" si="14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5">
        <f t="shared" si="146"/>
        <v>58</v>
      </c>
      <c r="Q3124" t="s">
        <v>8317</v>
      </c>
      <c r="R3124" t="s">
        <v>8357</v>
      </c>
      <c r="S3124" s="16">
        <f t="shared" si="144"/>
        <v>42678.723749999997</v>
      </c>
      <c r="T3124" s="14">
        <f t="shared" si="14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5">
        <f t="shared" si="146"/>
        <v>244</v>
      </c>
      <c r="Q3125" t="s">
        <v>8317</v>
      </c>
      <c r="R3125" t="s">
        <v>8357</v>
      </c>
      <c r="S3125" s="16">
        <f t="shared" si="144"/>
        <v>42530.784699074073</v>
      </c>
      <c r="T3125" s="14">
        <f t="shared" si="14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5">
        <f t="shared" si="146"/>
        <v>6</v>
      </c>
      <c r="Q3126" t="s">
        <v>8317</v>
      </c>
      <c r="R3126" t="s">
        <v>8357</v>
      </c>
      <c r="S3126" s="16">
        <f t="shared" si="144"/>
        <v>41977.571770833332</v>
      </c>
      <c r="T3126" s="14">
        <f t="shared" si="14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5" t="e">
        <f t="shared" si="146"/>
        <v>#DIV/0!</v>
      </c>
      <c r="Q3127" t="s">
        <v>8317</v>
      </c>
      <c r="R3127" t="s">
        <v>8357</v>
      </c>
      <c r="S3127" s="16">
        <f t="shared" si="144"/>
        <v>42345.998518518514</v>
      </c>
      <c r="T3127" s="14">
        <f t="shared" si="14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5">
        <f t="shared" si="146"/>
        <v>61</v>
      </c>
      <c r="Q3128" t="s">
        <v>8317</v>
      </c>
      <c r="R3128" t="s">
        <v>8357</v>
      </c>
      <c r="S3128" s="16">
        <f t="shared" si="144"/>
        <v>42426.809745370367</v>
      </c>
      <c r="T3128" s="14">
        <f t="shared" si="14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5" t="e">
        <f t="shared" si="146"/>
        <v>#DIV/0!</v>
      </c>
      <c r="Q3129" t="s">
        <v>8317</v>
      </c>
      <c r="R3129" t="s">
        <v>8357</v>
      </c>
      <c r="S3129" s="16">
        <f t="shared" si="144"/>
        <v>42034.648483796293</v>
      </c>
      <c r="T3129" s="14">
        <f t="shared" si="14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5">
        <f t="shared" si="146"/>
        <v>139</v>
      </c>
      <c r="Q3130" t="s">
        <v>8317</v>
      </c>
      <c r="R3130" t="s">
        <v>8318</v>
      </c>
      <c r="S3130" s="16">
        <f t="shared" si="144"/>
        <v>42780.617372685178</v>
      </c>
      <c r="T3130" s="14">
        <f t="shared" si="14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5">
        <f t="shared" si="146"/>
        <v>10</v>
      </c>
      <c r="Q3131" t="s">
        <v>8317</v>
      </c>
      <c r="R3131" t="s">
        <v>8318</v>
      </c>
      <c r="S3131" s="16">
        <f t="shared" si="144"/>
        <v>42803.634479166663</v>
      </c>
      <c r="T3131" s="14">
        <f t="shared" si="14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5">
        <f t="shared" si="146"/>
        <v>93</v>
      </c>
      <c r="Q3132" t="s">
        <v>8317</v>
      </c>
      <c r="R3132" t="s">
        <v>8318</v>
      </c>
      <c r="S3132" s="16">
        <f t="shared" si="144"/>
        <v>42808.431898148141</v>
      </c>
      <c r="T3132" s="14">
        <f t="shared" si="14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5">
        <f t="shared" si="146"/>
        <v>53</v>
      </c>
      <c r="Q3133" t="s">
        <v>8317</v>
      </c>
      <c r="R3133" t="s">
        <v>8318</v>
      </c>
      <c r="S3133" s="16">
        <f t="shared" si="144"/>
        <v>42803.370891203704</v>
      </c>
      <c r="T3133" s="14">
        <f t="shared" si="14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5">
        <f t="shared" si="146"/>
        <v>10</v>
      </c>
      <c r="Q3134" t="s">
        <v>8317</v>
      </c>
      <c r="R3134" t="s">
        <v>8318</v>
      </c>
      <c r="S3134" s="16">
        <f t="shared" si="144"/>
        <v>42786.141898148147</v>
      </c>
      <c r="T3134" s="14">
        <f t="shared" si="14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5">
        <f t="shared" si="146"/>
        <v>33</v>
      </c>
      <c r="Q3135" t="s">
        <v>8317</v>
      </c>
      <c r="R3135" t="s">
        <v>8318</v>
      </c>
      <c r="S3135" s="16">
        <f t="shared" si="144"/>
        <v>42788.356874999998</v>
      </c>
      <c r="T3135" s="14">
        <f t="shared" si="14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5">
        <f t="shared" si="146"/>
        <v>18</v>
      </c>
      <c r="Q3136" t="s">
        <v>8317</v>
      </c>
      <c r="R3136" t="s">
        <v>8318</v>
      </c>
      <c r="S3136" s="16">
        <f t="shared" si="144"/>
        <v>42800.511793981474</v>
      </c>
      <c r="T3136" s="14">
        <f t="shared" si="14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5">
        <f t="shared" si="146"/>
        <v>23</v>
      </c>
      <c r="Q3137" t="s">
        <v>8317</v>
      </c>
      <c r="R3137" t="s">
        <v>8318</v>
      </c>
      <c r="S3137" s="16">
        <f t="shared" si="144"/>
        <v>42806.943530092591</v>
      </c>
      <c r="T3137" s="14">
        <f t="shared" si="14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5">
        <f t="shared" si="146"/>
        <v>29</v>
      </c>
      <c r="Q3138" t="s">
        <v>8317</v>
      </c>
      <c r="R3138" t="s">
        <v>8318</v>
      </c>
      <c r="S3138" s="16">
        <f t="shared" si="144"/>
        <v>42789.25409722222</v>
      </c>
      <c r="T3138" s="14">
        <f t="shared" si="14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5">
        <f t="shared" si="146"/>
        <v>50</v>
      </c>
      <c r="Q3139" t="s">
        <v>8317</v>
      </c>
      <c r="R3139" t="s">
        <v>8318</v>
      </c>
      <c r="S3139" s="16">
        <f t="shared" ref="S3139:S3202" si="147">(J3139/86400)+25569+(-5/24)</f>
        <v>42807.676724537036</v>
      </c>
      <c r="T3139" s="14">
        <f t="shared" ref="T3139:T3202" si="14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5" t="e">
        <f t="shared" ref="P3140:P3203" si="149">QUOTIENT(E3140,L3140)</f>
        <v>#DIV/0!</v>
      </c>
      <c r="Q3140" t="s">
        <v>8317</v>
      </c>
      <c r="R3140" t="s">
        <v>8318</v>
      </c>
      <c r="S3140" s="16">
        <f t="shared" si="147"/>
        <v>42809.437581018516</v>
      </c>
      <c r="T3140" s="14">
        <f t="shared" si="14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5">
        <f t="shared" si="149"/>
        <v>450</v>
      </c>
      <c r="Q3141" t="s">
        <v>8317</v>
      </c>
      <c r="R3141" t="s">
        <v>8318</v>
      </c>
      <c r="S3141" s="16">
        <f t="shared" si="147"/>
        <v>42785.062037037038</v>
      </c>
      <c r="T3141" s="14">
        <f t="shared" si="14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5">
        <f t="shared" si="149"/>
        <v>24</v>
      </c>
      <c r="Q3142" t="s">
        <v>8317</v>
      </c>
      <c r="R3142" t="s">
        <v>8318</v>
      </c>
      <c r="S3142" s="16">
        <f t="shared" si="147"/>
        <v>42802.510451388887</v>
      </c>
      <c r="T3142" s="14">
        <f t="shared" si="14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5">
        <f t="shared" si="149"/>
        <v>32</v>
      </c>
      <c r="Q3143" t="s">
        <v>8317</v>
      </c>
      <c r="R3143" t="s">
        <v>8318</v>
      </c>
      <c r="S3143" s="16">
        <f t="shared" si="147"/>
        <v>42800.544999999998</v>
      </c>
      <c r="T3143" s="14">
        <f t="shared" si="14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5">
        <f t="shared" si="149"/>
        <v>15</v>
      </c>
      <c r="Q3144" t="s">
        <v>8317</v>
      </c>
      <c r="R3144" t="s">
        <v>8318</v>
      </c>
      <c r="S3144" s="16">
        <f t="shared" si="147"/>
        <v>42783.304849537039</v>
      </c>
      <c r="T3144" s="14">
        <f t="shared" si="14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5" t="e">
        <f t="shared" si="149"/>
        <v>#DIV/0!</v>
      </c>
      <c r="Q3145" t="s">
        <v>8317</v>
      </c>
      <c r="R3145" t="s">
        <v>8318</v>
      </c>
      <c r="S3145" s="16">
        <f t="shared" si="147"/>
        <v>42808.149953703702</v>
      </c>
      <c r="T3145" s="14">
        <f t="shared" si="14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5">
        <f t="shared" si="149"/>
        <v>251</v>
      </c>
      <c r="Q3146" t="s">
        <v>8317</v>
      </c>
      <c r="R3146" t="s">
        <v>8318</v>
      </c>
      <c r="S3146" s="16">
        <f t="shared" si="147"/>
        <v>42796.329942129632</v>
      </c>
      <c r="T3146" s="14">
        <f t="shared" si="14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5" t="e">
        <f t="shared" si="149"/>
        <v>#DIV/0!</v>
      </c>
      <c r="Q3147" t="s">
        <v>8317</v>
      </c>
      <c r="R3147" t="s">
        <v>8318</v>
      </c>
      <c r="S3147" s="16">
        <f t="shared" si="147"/>
        <v>42761.832569444443</v>
      </c>
      <c r="T3147" s="14">
        <f t="shared" si="14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5">
        <f t="shared" si="149"/>
        <v>437</v>
      </c>
      <c r="Q3148" t="s">
        <v>8317</v>
      </c>
      <c r="R3148" t="s">
        <v>8318</v>
      </c>
      <c r="S3148" s="16">
        <f t="shared" si="147"/>
        <v>42796.474143518521</v>
      </c>
      <c r="T3148" s="14">
        <f t="shared" si="14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5">
        <f t="shared" si="149"/>
        <v>110</v>
      </c>
      <c r="Q3149" t="s">
        <v>8317</v>
      </c>
      <c r="R3149" t="s">
        <v>8318</v>
      </c>
      <c r="S3149" s="16">
        <f t="shared" si="147"/>
        <v>41909.761053240734</v>
      </c>
      <c r="T3149" s="14">
        <f t="shared" si="14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5">
        <f t="shared" si="149"/>
        <v>41</v>
      </c>
      <c r="Q3150" t="s">
        <v>8317</v>
      </c>
      <c r="R3150" t="s">
        <v>8318</v>
      </c>
      <c r="S3150" s="16">
        <f t="shared" si="147"/>
        <v>41891.456990740735</v>
      </c>
      <c r="T3150" s="14">
        <f t="shared" si="14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5">
        <f t="shared" si="149"/>
        <v>52</v>
      </c>
      <c r="Q3151" t="s">
        <v>8317</v>
      </c>
      <c r="R3151" t="s">
        <v>8318</v>
      </c>
      <c r="S3151" s="16">
        <f t="shared" si="147"/>
        <v>41225.809027777774</v>
      </c>
      <c r="T3151" s="14">
        <f t="shared" si="14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5">
        <f t="shared" si="149"/>
        <v>33</v>
      </c>
      <c r="Q3152" t="s">
        <v>8317</v>
      </c>
      <c r="R3152" t="s">
        <v>8318</v>
      </c>
      <c r="S3152" s="16">
        <f t="shared" si="147"/>
        <v>40478.055590277778</v>
      </c>
      <c r="T3152" s="14">
        <f t="shared" si="14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5">
        <f t="shared" si="149"/>
        <v>103</v>
      </c>
      <c r="Q3153" t="s">
        <v>8317</v>
      </c>
      <c r="R3153" t="s">
        <v>8318</v>
      </c>
      <c r="S3153" s="16">
        <f t="shared" si="147"/>
        <v>41862.631643518514</v>
      </c>
      <c r="T3153" s="14">
        <f t="shared" si="14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5">
        <f t="shared" si="149"/>
        <v>34</v>
      </c>
      <c r="Q3154" t="s">
        <v>8317</v>
      </c>
      <c r="R3154" t="s">
        <v>8318</v>
      </c>
      <c r="S3154" s="16">
        <f t="shared" si="147"/>
        <v>41550.659340277773</v>
      </c>
      <c r="T3154" s="14">
        <f t="shared" si="14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5">
        <f t="shared" si="149"/>
        <v>41</v>
      </c>
      <c r="Q3155" t="s">
        <v>8317</v>
      </c>
      <c r="R3155" t="s">
        <v>8318</v>
      </c>
      <c r="S3155" s="16">
        <f t="shared" si="147"/>
        <v>40632.946030092593</v>
      </c>
      <c r="T3155" s="14">
        <f t="shared" si="14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5">
        <f t="shared" si="149"/>
        <v>64</v>
      </c>
      <c r="Q3156" t="s">
        <v>8317</v>
      </c>
      <c r="R3156" t="s">
        <v>8318</v>
      </c>
      <c r="S3156" s="16">
        <f t="shared" si="147"/>
        <v>40970.667337962957</v>
      </c>
      <c r="T3156" s="14">
        <f t="shared" si="14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5">
        <f t="shared" si="149"/>
        <v>31</v>
      </c>
      <c r="Q3157" t="s">
        <v>8317</v>
      </c>
      <c r="R3157" t="s">
        <v>8318</v>
      </c>
      <c r="S3157" s="16">
        <f t="shared" si="147"/>
        <v>41233.290798611109</v>
      </c>
      <c r="T3157" s="14">
        <f t="shared" si="14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5">
        <f t="shared" si="149"/>
        <v>62</v>
      </c>
      <c r="Q3158" t="s">
        <v>8317</v>
      </c>
      <c r="R3158" t="s">
        <v>8318</v>
      </c>
      <c r="S3158" s="16">
        <f t="shared" si="147"/>
        <v>41026.744722222218</v>
      </c>
      <c r="T3158" s="14">
        <f t="shared" si="14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5">
        <f t="shared" si="149"/>
        <v>98</v>
      </c>
      <c r="Q3159" t="s">
        <v>8317</v>
      </c>
      <c r="R3159" t="s">
        <v>8318</v>
      </c>
      <c r="S3159" s="16">
        <f t="shared" si="147"/>
        <v>41829.579918981479</v>
      </c>
      <c r="T3159" s="14">
        <f t="shared" si="14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5">
        <f t="shared" si="149"/>
        <v>82</v>
      </c>
      <c r="Q3160" t="s">
        <v>8317</v>
      </c>
      <c r="R3160" t="s">
        <v>8318</v>
      </c>
      <c r="S3160" s="16">
        <f t="shared" si="147"/>
        <v>41447.631388888891</v>
      </c>
      <c r="T3160" s="14">
        <f t="shared" si="14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5">
        <f t="shared" si="149"/>
        <v>38</v>
      </c>
      <c r="Q3161" t="s">
        <v>8317</v>
      </c>
      <c r="R3161" t="s">
        <v>8318</v>
      </c>
      <c r="S3161" s="16">
        <f t="shared" si="147"/>
        <v>40883.858344907407</v>
      </c>
      <c r="T3161" s="14">
        <f t="shared" si="14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5">
        <f t="shared" si="149"/>
        <v>80</v>
      </c>
      <c r="Q3162" t="s">
        <v>8317</v>
      </c>
      <c r="R3162" t="s">
        <v>8318</v>
      </c>
      <c r="S3162" s="16">
        <f t="shared" si="147"/>
        <v>41841.056562499994</v>
      </c>
      <c r="T3162" s="14">
        <f t="shared" si="14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5">
        <f t="shared" si="149"/>
        <v>28</v>
      </c>
      <c r="Q3163" t="s">
        <v>8317</v>
      </c>
      <c r="R3163" t="s">
        <v>8318</v>
      </c>
      <c r="S3163" s="16">
        <f t="shared" si="147"/>
        <v>41897.327800925923</v>
      </c>
      <c r="T3163" s="14">
        <f t="shared" si="14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5">
        <f t="shared" si="149"/>
        <v>80</v>
      </c>
      <c r="Q3164" t="s">
        <v>8317</v>
      </c>
      <c r="R3164" t="s">
        <v>8318</v>
      </c>
      <c r="S3164" s="16">
        <f t="shared" si="147"/>
        <v>41799.47756944444</v>
      </c>
      <c r="T3164" s="14">
        <f t="shared" si="14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5">
        <f t="shared" si="149"/>
        <v>200</v>
      </c>
      <c r="Q3165" t="s">
        <v>8317</v>
      </c>
      <c r="R3165" t="s">
        <v>8318</v>
      </c>
      <c r="S3165" s="16">
        <f t="shared" si="147"/>
        <v>41775.545428240737</v>
      </c>
      <c r="T3165" s="14">
        <f t="shared" si="14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5">
        <f t="shared" si="149"/>
        <v>37</v>
      </c>
      <c r="Q3166" t="s">
        <v>8317</v>
      </c>
      <c r="R3166" t="s">
        <v>8318</v>
      </c>
      <c r="S3166" s="16">
        <f t="shared" si="147"/>
        <v>41766.597395833327</v>
      </c>
      <c r="T3166" s="14">
        <f t="shared" si="14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5">
        <f t="shared" si="149"/>
        <v>58</v>
      </c>
      <c r="Q3167" t="s">
        <v>8317</v>
      </c>
      <c r="R3167" t="s">
        <v>8318</v>
      </c>
      <c r="S3167" s="16">
        <f t="shared" si="147"/>
        <v>40643.950925925921</v>
      </c>
      <c r="T3167" s="14">
        <f t="shared" si="14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5">
        <f t="shared" si="149"/>
        <v>60</v>
      </c>
      <c r="Q3168" t="s">
        <v>8317</v>
      </c>
      <c r="R3168" t="s">
        <v>8318</v>
      </c>
      <c r="S3168" s="16">
        <f t="shared" si="147"/>
        <v>41940.483252314814</v>
      </c>
      <c r="T3168" s="14">
        <f t="shared" si="14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5">
        <f t="shared" si="149"/>
        <v>63</v>
      </c>
      <c r="Q3169" t="s">
        <v>8317</v>
      </c>
      <c r="R3169" t="s">
        <v>8318</v>
      </c>
      <c r="S3169" s="16">
        <f t="shared" si="147"/>
        <v>41838.967372685183</v>
      </c>
      <c r="T3169" s="14">
        <f t="shared" si="14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5">
        <f t="shared" si="149"/>
        <v>50</v>
      </c>
      <c r="Q3170" t="s">
        <v>8317</v>
      </c>
      <c r="R3170" t="s">
        <v>8318</v>
      </c>
      <c r="S3170" s="16">
        <f t="shared" si="147"/>
        <v>41771.897604166668</v>
      </c>
      <c r="T3170" s="14">
        <f t="shared" si="14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5">
        <f t="shared" si="149"/>
        <v>100</v>
      </c>
      <c r="Q3171" t="s">
        <v>8317</v>
      </c>
      <c r="R3171" t="s">
        <v>8318</v>
      </c>
      <c r="S3171" s="16">
        <f t="shared" si="147"/>
        <v>41591.529641203699</v>
      </c>
      <c r="T3171" s="14">
        <f t="shared" si="14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5">
        <f t="shared" si="149"/>
        <v>31</v>
      </c>
      <c r="Q3172" t="s">
        <v>8317</v>
      </c>
      <c r="R3172" t="s">
        <v>8318</v>
      </c>
      <c r="S3172" s="16">
        <f t="shared" si="147"/>
        <v>41788.872037037036</v>
      </c>
      <c r="T3172" s="14">
        <f t="shared" si="14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5">
        <f t="shared" si="149"/>
        <v>65</v>
      </c>
      <c r="Q3173" t="s">
        <v>8317</v>
      </c>
      <c r="R3173" t="s">
        <v>8318</v>
      </c>
      <c r="S3173" s="16">
        <f t="shared" si="147"/>
        <v>42466.399976851848</v>
      </c>
      <c r="T3173" s="14">
        <f t="shared" si="14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5">
        <f t="shared" si="149"/>
        <v>79</v>
      </c>
      <c r="Q3174" t="s">
        <v>8317</v>
      </c>
      <c r="R3174" t="s">
        <v>8318</v>
      </c>
      <c r="S3174" s="16">
        <f t="shared" si="147"/>
        <v>40923.521620370368</v>
      </c>
      <c r="T3174" s="14">
        <f t="shared" si="14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5">
        <f t="shared" si="149"/>
        <v>139</v>
      </c>
      <c r="Q3175" t="s">
        <v>8317</v>
      </c>
      <c r="R3175" t="s">
        <v>8318</v>
      </c>
      <c r="S3175" s="16">
        <f t="shared" si="147"/>
        <v>41878.670046296298</v>
      </c>
      <c r="T3175" s="14">
        <f t="shared" si="14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5">
        <f t="shared" si="149"/>
        <v>131</v>
      </c>
      <c r="Q3176" t="s">
        <v>8317</v>
      </c>
      <c r="R3176" t="s">
        <v>8318</v>
      </c>
      <c r="S3176" s="16">
        <f t="shared" si="147"/>
        <v>41862.656342592592</v>
      </c>
      <c r="T3176" s="14">
        <f t="shared" si="14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5">
        <f t="shared" si="149"/>
        <v>91</v>
      </c>
      <c r="Q3177" t="s">
        <v>8317</v>
      </c>
      <c r="R3177" t="s">
        <v>8318</v>
      </c>
      <c r="S3177" s="16">
        <f t="shared" si="147"/>
        <v>40531.678553240738</v>
      </c>
      <c r="T3177" s="14">
        <f t="shared" si="14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5">
        <f t="shared" si="149"/>
        <v>39</v>
      </c>
      <c r="Q3178" t="s">
        <v>8317</v>
      </c>
      <c r="R3178" t="s">
        <v>8318</v>
      </c>
      <c r="S3178" s="16">
        <f t="shared" si="147"/>
        <v>41477.722581018512</v>
      </c>
      <c r="T3178" s="14">
        <f t="shared" si="14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5">
        <f t="shared" si="149"/>
        <v>57</v>
      </c>
      <c r="Q3179" t="s">
        <v>8317</v>
      </c>
      <c r="R3179" t="s">
        <v>8318</v>
      </c>
      <c r="S3179" s="16">
        <f t="shared" si="147"/>
        <v>41781.458437499998</v>
      </c>
      <c r="T3179" s="14">
        <f t="shared" si="14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5">
        <f t="shared" si="149"/>
        <v>33</v>
      </c>
      <c r="Q3180" t="s">
        <v>8317</v>
      </c>
      <c r="R3180" t="s">
        <v>8318</v>
      </c>
      <c r="S3180" s="16">
        <f t="shared" si="147"/>
        <v>41806.396701388883</v>
      </c>
      <c r="T3180" s="14">
        <f t="shared" si="14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5">
        <f t="shared" si="149"/>
        <v>77</v>
      </c>
      <c r="Q3181" t="s">
        <v>8317</v>
      </c>
      <c r="R3181" t="s">
        <v>8318</v>
      </c>
      <c r="S3181" s="16">
        <f t="shared" si="147"/>
        <v>41375.49387731481</v>
      </c>
      <c r="T3181" s="14">
        <f t="shared" si="14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5">
        <f t="shared" si="149"/>
        <v>31</v>
      </c>
      <c r="Q3182" t="s">
        <v>8317</v>
      </c>
      <c r="R3182" t="s">
        <v>8318</v>
      </c>
      <c r="S3182" s="16">
        <f t="shared" si="147"/>
        <v>41780.204270833332</v>
      </c>
      <c r="T3182" s="14">
        <f t="shared" si="14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5">
        <f t="shared" si="149"/>
        <v>36</v>
      </c>
      <c r="Q3183" t="s">
        <v>8317</v>
      </c>
      <c r="R3183" t="s">
        <v>8318</v>
      </c>
      <c r="S3183" s="16">
        <f t="shared" si="147"/>
        <v>41779.101701388885</v>
      </c>
      <c r="T3183" s="14">
        <f t="shared" si="14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5">
        <f t="shared" si="149"/>
        <v>46</v>
      </c>
      <c r="Q3184" t="s">
        <v>8317</v>
      </c>
      <c r="R3184" t="s">
        <v>8318</v>
      </c>
      <c r="S3184" s="16">
        <f t="shared" si="147"/>
        <v>40883.740983796291</v>
      </c>
      <c r="T3184" s="14">
        <f t="shared" si="14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5">
        <f t="shared" si="149"/>
        <v>40</v>
      </c>
      <c r="Q3185" t="s">
        <v>8317</v>
      </c>
      <c r="R3185" t="s">
        <v>8318</v>
      </c>
      <c r="S3185" s="16">
        <f t="shared" si="147"/>
        <v>41491.586446759255</v>
      </c>
      <c r="T3185" s="14">
        <f t="shared" si="14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5">
        <f t="shared" si="149"/>
        <v>100</v>
      </c>
      <c r="Q3186" t="s">
        <v>8317</v>
      </c>
      <c r="R3186" t="s">
        <v>8318</v>
      </c>
      <c r="S3186" s="16">
        <f t="shared" si="147"/>
        <v>41791.785081018512</v>
      </c>
      <c r="T3186" s="14">
        <f t="shared" si="14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5">
        <f t="shared" si="149"/>
        <v>41</v>
      </c>
      <c r="Q3187" t="s">
        <v>8317</v>
      </c>
      <c r="R3187" t="s">
        <v>8318</v>
      </c>
      <c r="S3187" s="16">
        <f t="shared" si="147"/>
        <v>41829.768993055557</v>
      </c>
      <c r="T3187" s="14">
        <f t="shared" si="14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5">
        <f t="shared" si="149"/>
        <v>46</v>
      </c>
      <c r="Q3188" t="s">
        <v>8317</v>
      </c>
      <c r="R3188" t="s">
        <v>8318</v>
      </c>
      <c r="S3188" s="16">
        <f t="shared" si="147"/>
        <v>41868.715717592589</v>
      </c>
      <c r="T3188" s="14">
        <f t="shared" si="14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5">
        <f t="shared" si="149"/>
        <v>71</v>
      </c>
      <c r="Q3189" t="s">
        <v>8317</v>
      </c>
      <c r="R3189" t="s">
        <v>8318</v>
      </c>
      <c r="S3189" s="16">
        <f t="shared" si="147"/>
        <v>41835.458020833328</v>
      </c>
      <c r="T3189" s="14">
        <f t="shared" si="14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5">
        <f t="shared" si="149"/>
        <v>14</v>
      </c>
      <c r="Q3190" t="s">
        <v>8317</v>
      </c>
      <c r="R3190" t="s">
        <v>8359</v>
      </c>
      <c r="S3190" s="16">
        <f t="shared" si="147"/>
        <v>42144.207199074073</v>
      </c>
      <c r="T3190" s="14">
        <f t="shared" si="14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5">
        <f t="shared" si="149"/>
        <v>356</v>
      </c>
      <c r="Q3191" t="s">
        <v>8317</v>
      </c>
      <c r="R3191" t="s">
        <v>8359</v>
      </c>
      <c r="S3191" s="16">
        <f t="shared" si="147"/>
        <v>42118.138101851851</v>
      </c>
      <c r="T3191" s="14">
        <f t="shared" si="14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5" t="e">
        <f t="shared" si="149"/>
        <v>#DIV/0!</v>
      </c>
      <c r="Q3192" t="s">
        <v>8317</v>
      </c>
      <c r="R3192" t="s">
        <v>8359</v>
      </c>
      <c r="S3192" s="16">
        <f t="shared" si="147"/>
        <v>42682.942997685182</v>
      </c>
      <c r="T3192" s="14">
        <f t="shared" si="14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5">
        <f t="shared" si="149"/>
        <v>37</v>
      </c>
      <c r="Q3193" t="s">
        <v>8317</v>
      </c>
      <c r="R3193" t="s">
        <v>8359</v>
      </c>
      <c r="S3193" s="16">
        <f t="shared" si="147"/>
        <v>42538.547094907401</v>
      </c>
      <c r="T3193" s="14">
        <f t="shared" si="14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5">
        <f t="shared" si="149"/>
        <v>12</v>
      </c>
      <c r="Q3194" t="s">
        <v>8317</v>
      </c>
      <c r="R3194" t="s">
        <v>8359</v>
      </c>
      <c r="S3194" s="16">
        <f t="shared" si="147"/>
        <v>42018.732164351844</v>
      </c>
      <c r="T3194" s="14">
        <f t="shared" si="14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5">
        <f t="shared" si="149"/>
        <v>24</v>
      </c>
      <c r="Q3195" t="s">
        <v>8317</v>
      </c>
      <c r="R3195" t="s">
        <v>8359</v>
      </c>
      <c r="S3195" s="16">
        <f t="shared" si="147"/>
        <v>42010.759907407402</v>
      </c>
      <c r="T3195" s="14">
        <f t="shared" si="14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5" t="e">
        <f t="shared" si="149"/>
        <v>#DIV/0!</v>
      </c>
      <c r="Q3196" t="s">
        <v>8317</v>
      </c>
      <c r="R3196" t="s">
        <v>8359</v>
      </c>
      <c r="S3196" s="16">
        <f t="shared" si="147"/>
        <v>42181.854143518511</v>
      </c>
      <c r="T3196" s="14">
        <f t="shared" si="14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5">
        <f t="shared" si="149"/>
        <v>53</v>
      </c>
      <c r="Q3197" t="s">
        <v>8317</v>
      </c>
      <c r="R3197" t="s">
        <v>8359</v>
      </c>
      <c r="S3197" s="16">
        <f t="shared" si="147"/>
        <v>42017.385902777773</v>
      </c>
      <c r="T3197" s="14">
        <f t="shared" si="14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5">
        <f t="shared" si="149"/>
        <v>300</v>
      </c>
      <c r="Q3198" t="s">
        <v>8317</v>
      </c>
      <c r="R3198" t="s">
        <v>8359</v>
      </c>
      <c r="S3198" s="16">
        <f t="shared" si="147"/>
        <v>42157.389756944445</v>
      </c>
      <c r="T3198" s="14">
        <f t="shared" si="14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5">
        <f t="shared" si="149"/>
        <v>286</v>
      </c>
      <c r="Q3199" t="s">
        <v>8317</v>
      </c>
      <c r="R3199" t="s">
        <v>8359</v>
      </c>
      <c r="S3199" s="16">
        <f t="shared" si="147"/>
        <v>42009.28493055555</v>
      </c>
      <c r="T3199" s="14">
        <f t="shared" si="14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5">
        <f t="shared" si="149"/>
        <v>36</v>
      </c>
      <c r="Q3200" t="s">
        <v>8317</v>
      </c>
      <c r="R3200" t="s">
        <v>8359</v>
      </c>
      <c r="S3200" s="16">
        <f t="shared" si="147"/>
        <v>42013.216168981475</v>
      </c>
      <c r="T3200" s="14">
        <f t="shared" si="14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5">
        <f t="shared" si="149"/>
        <v>49</v>
      </c>
      <c r="Q3201" t="s">
        <v>8317</v>
      </c>
      <c r="R3201" t="s">
        <v>8359</v>
      </c>
      <c r="S3201" s="16">
        <f t="shared" si="147"/>
        <v>41858.553449074076</v>
      </c>
      <c r="T3201" s="14">
        <f t="shared" si="14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5">
        <f t="shared" si="149"/>
        <v>1</v>
      </c>
      <c r="Q3202" t="s">
        <v>8317</v>
      </c>
      <c r="R3202" t="s">
        <v>8359</v>
      </c>
      <c r="S3202" s="16">
        <f t="shared" si="147"/>
        <v>42460.112280092588</v>
      </c>
      <c r="T3202" s="14">
        <f t="shared" si="14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5">
        <f t="shared" si="149"/>
        <v>12</v>
      </c>
      <c r="Q3203" t="s">
        <v>8317</v>
      </c>
      <c r="R3203" t="s">
        <v>8359</v>
      </c>
      <c r="S3203" s="16">
        <f t="shared" ref="S3203:S3266" si="150">(J3203/86400)+25569+(-5/24)</f>
        <v>41861.558761574073</v>
      </c>
      <c r="T3203" s="14">
        <f t="shared" ref="T3203:T3266" si="151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5">
        <f t="shared" ref="P3204:P3267" si="152">QUOTIENT(E3204,L3204)</f>
        <v>109</v>
      </c>
      <c r="Q3204" t="s">
        <v>8317</v>
      </c>
      <c r="R3204" t="s">
        <v>8359</v>
      </c>
      <c r="S3204" s="16">
        <f t="shared" si="150"/>
        <v>42293.645208333335</v>
      </c>
      <c r="T3204" s="14">
        <f t="shared" si="151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5">
        <f t="shared" si="152"/>
        <v>41</v>
      </c>
      <c r="Q3205" t="s">
        <v>8317</v>
      </c>
      <c r="R3205" t="s">
        <v>8359</v>
      </c>
      <c r="S3205" s="16">
        <f t="shared" si="150"/>
        <v>42242.780347222222</v>
      </c>
      <c r="T3205" s="14">
        <f t="shared" si="151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5" t="e">
        <f t="shared" si="152"/>
        <v>#DIV/0!</v>
      </c>
      <c r="Q3206" t="s">
        <v>8317</v>
      </c>
      <c r="R3206" t="s">
        <v>8359</v>
      </c>
      <c r="S3206" s="16">
        <f t="shared" si="150"/>
        <v>42172.477766203701</v>
      </c>
      <c r="T3206" s="14">
        <f t="shared" si="151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5">
        <f t="shared" si="152"/>
        <v>22</v>
      </c>
      <c r="Q3207" t="s">
        <v>8317</v>
      </c>
      <c r="R3207" t="s">
        <v>8359</v>
      </c>
      <c r="S3207" s="16">
        <f t="shared" si="150"/>
        <v>42095.166342592587</v>
      </c>
      <c r="T3207" s="14">
        <f t="shared" si="151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5" t="e">
        <f t="shared" si="152"/>
        <v>#DIV/0!</v>
      </c>
      <c r="Q3208" t="s">
        <v>8317</v>
      </c>
      <c r="R3208" t="s">
        <v>8359</v>
      </c>
      <c r="S3208" s="16">
        <f t="shared" si="150"/>
        <v>42236.067719907405</v>
      </c>
      <c r="T3208" s="14">
        <f t="shared" si="151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5">
        <f t="shared" si="152"/>
        <v>70</v>
      </c>
      <c r="Q3209" t="s">
        <v>8317</v>
      </c>
      <c r="R3209" t="s">
        <v>8359</v>
      </c>
      <c r="S3209" s="16">
        <f t="shared" si="150"/>
        <v>42057.069525462961</v>
      </c>
      <c r="T3209" s="14">
        <f t="shared" si="151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5">
        <f t="shared" si="152"/>
        <v>63</v>
      </c>
      <c r="Q3210" t="s">
        <v>8317</v>
      </c>
      <c r="R3210" t="s">
        <v>8318</v>
      </c>
      <c r="S3210" s="16">
        <f t="shared" si="150"/>
        <v>41827.396724537037</v>
      </c>
      <c r="T3210" s="14">
        <f t="shared" si="151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5">
        <f t="shared" si="152"/>
        <v>50</v>
      </c>
      <c r="Q3211" t="s">
        <v>8317</v>
      </c>
      <c r="R3211" t="s">
        <v>8318</v>
      </c>
      <c r="S3211" s="16">
        <f t="shared" si="150"/>
        <v>41778.42891203703</v>
      </c>
      <c r="T3211" s="14">
        <f t="shared" si="151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5">
        <f t="shared" si="152"/>
        <v>62</v>
      </c>
      <c r="Q3212" t="s">
        <v>8317</v>
      </c>
      <c r="R3212" t="s">
        <v>8318</v>
      </c>
      <c r="S3212" s="16">
        <f t="shared" si="150"/>
        <v>41013.728229166663</v>
      </c>
      <c r="T3212" s="14">
        <f t="shared" si="151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5">
        <f t="shared" si="152"/>
        <v>85</v>
      </c>
      <c r="Q3213" t="s">
        <v>8317</v>
      </c>
      <c r="R3213" t="s">
        <v>8318</v>
      </c>
      <c r="S3213" s="16">
        <f t="shared" si="150"/>
        <v>41834.378240740734</v>
      </c>
      <c r="T3213" s="14">
        <f t="shared" si="151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5">
        <f t="shared" si="152"/>
        <v>53</v>
      </c>
      <c r="Q3214" t="s">
        <v>8317</v>
      </c>
      <c r="R3214" t="s">
        <v>8318</v>
      </c>
      <c r="S3214" s="16">
        <f t="shared" si="150"/>
        <v>41829.587395833332</v>
      </c>
      <c r="T3214" s="14">
        <f t="shared" si="151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5">
        <f t="shared" si="152"/>
        <v>127</v>
      </c>
      <c r="Q3215" t="s">
        <v>8317</v>
      </c>
      <c r="R3215" t="s">
        <v>8318</v>
      </c>
      <c r="S3215" s="16">
        <f t="shared" si="150"/>
        <v>42171.555081018516</v>
      </c>
      <c r="T3215" s="14">
        <f t="shared" si="151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5">
        <f t="shared" si="152"/>
        <v>106</v>
      </c>
      <c r="Q3216" t="s">
        <v>8317</v>
      </c>
      <c r="R3216" t="s">
        <v>8318</v>
      </c>
      <c r="S3216" s="16">
        <f t="shared" si="150"/>
        <v>42337.584178240737</v>
      </c>
      <c r="T3216" s="14">
        <f t="shared" si="151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5">
        <f t="shared" si="152"/>
        <v>262</v>
      </c>
      <c r="Q3217" t="s">
        <v>8317</v>
      </c>
      <c r="R3217" t="s">
        <v>8318</v>
      </c>
      <c r="S3217" s="16">
        <f t="shared" si="150"/>
        <v>42219.456840277773</v>
      </c>
      <c r="T3217" s="14">
        <f t="shared" si="151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5">
        <f t="shared" si="152"/>
        <v>57</v>
      </c>
      <c r="Q3218" t="s">
        <v>8317</v>
      </c>
      <c r="R3218" t="s">
        <v>8318</v>
      </c>
      <c r="S3218" s="16">
        <f t="shared" si="150"/>
        <v>42165.254293981481</v>
      </c>
      <c r="T3218" s="14">
        <f t="shared" si="151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5">
        <f t="shared" si="152"/>
        <v>50</v>
      </c>
      <c r="Q3219" t="s">
        <v>8317</v>
      </c>
      <c r="R3219" t="s">
        <v>8318</v>
      </c>
      <c r="S3219" s="16">
        <f t="shared" si="150"/>
        <v>42648.337777777771</v>
      </c>
      <c r="T3219" s="14">
        <f t="shared" si="151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5">
        <f t="shared" si="152"/>
        <v>66</v>
      </c>
      <c r="Q3220" t="s">
        <v>8317</v>
      </c>
      <c r="R3220" t="s">
        <v>8318</v>
      </c>
      <c r="S3220" s="16">
        <f t="shared" si="150"/>
        <v>41970.793819444443</v>
      </c>
      <c r="T3220" s="14">
        <f t="shared" si="151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5">
        <f t="shared" si="152"/>
        <v>168</v>
      </c>
      <c r="Q3221" t="s">
        <v>8317</v>
      </c>
      <c r="R3221" t="s">
        <v>8318</v>
      </c>
      <c r="S3221" s="16">
        <f t="shared" si="150"/>
        <v>42050.77484953704</v>
      </c>
      <c r="T3221" s="14">
        <f t="shared" si="151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5">
        <f t="shared" si="152"/>
        <v>256</v>
      </c>
      <c r="Q3222" t="s">
        <v>8317</v>
      </c>
      <c r="R3222" t="s">
        <v>8318</v>
      </c>
      <c r="S3222" s="16">
        <f t="shared" si="150"/>
        <v>42772.625046296293</v>
      </c>
      <c r="T3222" s="14">
        <f t="shared" si="151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5">
        <f t="shared" si="152"/>
        <v>36</v>
      </c>
      <c r="Q3223" t="s">
        <v>8317</v>
      </c>
      <c r="R3223" t="s">
        <v>8318</v>
      </c>
      <c r="S3223" s="16">
        <f t="shared" si="150"/>
        <v>42155.488460648143</v>
      </c>
      <c r="T3223" s="14">
        <f t="shared" si="151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5">
        <f t="shared" si="152"/>
        <v>37</v>
      </c>
      <c r="Q3224" t="s">
        <v>8317</v>
      </c>
      <c r="R3224" t="s">
        <v>8318</v>
      </c>
      <c r="S3224" s="16">
        <f t="shared" si="150"/>
        <v>42270.373807870368</v>
      </c>
      <c r="T3224" s="14">
        <f t="shared" si="151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5">
        <f t="shared" si="152"/>
        <v>45</v>
      </c>
      <c r="Q3225" t="s">
        <v>8317</v>
      </c>
      <c r="R3225" t="s">
        <v>8318</v>
      </c>
      <c r="S3225" s="16">
        <f t="shared" si="150"/>
        <v>42206.627037037033</v>
      </c>
      <c r="T3225" s="14">
        <f t="shared" si="151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5">
        <f t="shared" si="152"/>
        <v>141</v>
      </c>
      <c r="Q3226" t="s">
        <v>8317</v>
      </c>
      <c r="R3226" t="s">
        <v>8318</v>
      </c>
      <c r="S3226" s="16">
        <f t="shared" si="150"/>
        <v>42697.642511574071</v>
      </c>
      <c r="T3226" s="14">
        <f t="shared" si="151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5">
        <f t="shared" si="152"/>
        <v>52</v>
      </c>
      <c r="Q3227" t="s">
        <v>8317</v>
      </c>
      <c r="R3227" t="s">
        <v>8318</v>
      </c>
      <c r="S3227" s="16">
        <f t="shared" si="150"/>
        <v>42503.351134259261</v>
      </c>
      <c r="T3227" s="14">
        <f t="shared" si="151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5">
        <f t="shared" si="152"/>
        <v>59</v>
      </c>
      <c r="Q3228" t="s">
        <v>8317</v>
      </c>
      <c r="R3228" t="s">
        <v>8318</v>
      </c>
      <c r="S3228" s="16">
        <f t="shared" si="150"/>
        <v>42277.375138888885</v>
      </c>
      <c r="T3228" s="14">
        <f t="shared" si="151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5">
        <f t="shared" si="152"/>
        <v>50</v>
      </c>
      <c r="Q3229" t="s">
        <v>8317</v>
      </c>
      <c r="R3229" t="s">
        <v>8318</v>
      </c>
      <c r="S3229" s="16">
        <f t="shared" si="150"/>
        <v>42722.674027777779</v>
      </c>
      <c r="T3229" s="14">
        <f t="shared" si="151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5">
        <f t="shared" si="152"/>
        <v>193</v>
      </c>
      <c r="Q3230" t="s">
        <v>8317</v>
      </c>
      <c r="R3230" t="s">
        <v>8318</v>
      </c>
      <c r="S3230" s="16">
        <f t="shared" si="150"/>
        <v>42323.500972222224</v>
      </c>
      <c r="T3230" s="14">
        <f t="shared" si="151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5">
        <f t="shared" si="152"/>
        <v>106</v>
      </c>
      <c r="Q3231" t="s">
        <v>8317</v>
      </c>
      <c r="R3231" t="s">
        <v>8318</v>
      </c>
      <c r="S3231" s="16">
        <f t="shared" si="150"/>
        <v>41933.083310185182</v>
      </c>
      <c r="T3231" s="14">
        <f t="shared" si="151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5">
        <f t="shared" si="152"/>
        <v>77</v>
      </c>
      <c r="Q3232" t="s">
        <v>8317</v>
      </c>
      <c r="R3232" t="s">
        <v>8318</v>
      </c>
      <c r="S3232" s="16">
        <f t="shared" si="150"/>
        <v>41897.959791666661</v>
      </c>
      <c r="T3232" s="14">
        <f t="shared" si="151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5">
        <f t="shared" si="152"/>
        <v>57</v>
      </c>
      <c r="Q3233" t="s">
        <v>8317</v>
      </c>
      <c r="R3233" t="s">
        <v>8318</v>
      </c>
      <c r="S3233" s="16">
        <f t="shared" si="150"/>
        <v>42446.735497685186</v>
      </c>
      <c r="T3233" s="14">
        <f t="shared" si="151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5">
        <f t="shared" si="152"/>
        <v>50</v>
      </c>
      <c r="Q3234" t="s">
        <v>8317</v>
      </c>
      <c r="R3234" t="s">
        <v>8318</v>
      </c>
      <c r="S3234" s="16">
        <f t="shared" si="150"/>
        <v>42463.605520833335</v>
      </c>
      <c r="T3234" s="14">
        <f t="shared" si="151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5">
        <f t="shared" si="152"/>
        <v>97</v>
      </c>
      <c r="Q3235" t="s">
        <v>8317</v>
      </c>
      <c r="R3235" t="s">
        <v>8318</v>
      </c>
      <c r="S3235" s="16">
        <f t="shared" si="150"/>
        <v>42766.596701388888</v>
      </c>
      <c r="T3235" s="14">
        <f t="shared" si="151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5">
        <f t="shared" si="152"/>
        <v>34</v>
      </c>
      <c r="Q3236" t="s">
        <v>8317</v>
      </c>
      <c r="R3236" t="s">
        <v>8318</v>
      </c>
      <c r="S3236" s="16">
        <f t="shared" si="150"/>
        <v>42734.581111111103</v>
      </c>
      <c r="T3236" s="14">
        <f t="shared" si="151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5">
        <f t="shared" si="152"/>
        <v>85</v>
      </c>
      <c r="Q3237" t="s">
        <v>8317</v>
      </c>
      <c r="R3237" t="s">
        <v>8318</v>
      </c>
      <c r="S3237" s="16">
        <f t="shared" si="150"/>
        <v>42522.139479166661</v>
      </c>
      <c r="T3237" s="14">
        <f t="shared" si="151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5">
        <f t="shared" si="152"/>
        <v>182</v>
      </c>
      <c r="Q3238" t="s">
        <v>8317</v>
      </c>
      <c r="R3238" t="s">
        <v>8318</v>
      </c>
      <c r="S3238" s="16">
        <f t="shared" si="150"/>
        <v>42702.708715277775</v>
      </c>
      <c r="T3238" s="14">
        <f t="shared" si="151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5">
        <f t="shared" si="152"/>
        <v>131</v>
      </c>
      <c r="Q3239" t="s">
        <v>8317</v>
      </c>
      <c r="R3239" t="s">
        <v>8318</v>
      </c>
      <c r="S3239" s="16">
        <f t="shared" si="150"/>
        <v>42252.266018518516</v>
      </c>
      <c r="T3239" s="14">
        <f t="shared" si="151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5">
        <f t="shared" si="152"/>
        <v>39</v>
      </c>
      <c r="Q3240" t="s">
        <v>8317</v>
      </c>
      <c r="R3240" t="s">
        <v>8318</v>
      </c>
      <c r="S3240" s="16">
        <f t="shared" si="150"/>
        <v>42156.302060185182</v>
      </c>
      <c r="T3240" s="14">
        <f t="shared" si="151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5">
        <f t="shared" si="152"/>
        <v>59</v>
      </c>
      <c r="Q3241" t="s">
        <v>8317</v>
      </c>
      <c r="R3241" t="s">
        <v>8318</v>
      </c>
      <c r="S3241" s="16">
        <f t="shared" si="150"/>
        <v>42277.880706018514</v>
      </c>
      <c r="T3241" s="14">
        <f t="shared" si="151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5">
        <f t="shared" si="152"/>
        <v>88</v>
      </c>
      <c r="Q3242" t="s">
        <v>8317</v>
      </c>
      <c r="R3242" t="s">
        <v>8318</v>
      </c>
      <c r="S3242" s="16">
        <f t="shared" si="150"/>
        <v>42754.485509259255</v>
      </c>
      <c r="T3242" s="14">
        <f t="shared" si="151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5">
        <f t="shared" si="152"/>
        <v>58</v>
      </c>
      <c r="Q3243" t="s">
        <v>8317</v>
      </c>
      <c r="R3243" t="s">
        <v>8318</v>
      </c>
      <c r="S3243" s="16">
        <f t="shared" si="150"/>
        <v>41893.116550925923</v>
      </c>
      <c r="T3243" s="14">
        <f t="shared" si="151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5">
        <f t="shared" si="152"/>
        <v>69</v>
      </c>
      <c r="Q3244" t="s">
        <v>8317</v>
      </c>
      <c r="R3244" t="s">
        <v>8318</v>
      </c>
      <c r="S3244" s="16">
        <f t="shared" si="150"/>
        <v>41871.547361111108</v>
      </c>
      <c r="T3244" s="14">
        <f t="shared" si="151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5">
        <f t="shared" si="152"/>
        <v>115</v>
      </c>
      <c r="Q3245" t="s">
        <v>8317</v>
      </c>
      <c r="R3245" t="s">
        <v>8318</v>
      </c>
      <c r="S3245" s="16">
        <f t="shared" si="150"/>
        <v>42261.888449074067</v>
      </c>
      <c r="T3245" s="14">
        <f t="shared" si="151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5">
        <f t="shared" si="152"/>
        <v>23</v>
      </c>
      <c r="Q3246" t="s">
        <v>8317</v>
      </c>
      <c r="R3246" t="s">
        <v>8318</v>
      </c>
      <c r="S3246" s="16">
        <f t="shared" si="150"/>
        <v>42675.485902777778</v>
      </c>
      <c r="T3246" s="14">
        <f t="shared" si="151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5">
        <f t="shared" si="152"/>
        <v>81</v>
      </c>
      <c r="Q3247" t="s">
        <v>8317</v>
      </c>
      <c r="R3247" t="s">
        <v>8318</v>
      </c>
      <c r="S3247" s="16">
        <f t="shared" si="150"/>
        <v>42135.391874999994</v>
      </c>
      <c r="T3247" s="14">
        <f t="shared" si="151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5">
        <f t="shared" si="152"/>
        <v>57</v>
      </c>
      <c r="Q3248" t="s">
        <v>8317</v>
      </c>
      <c r="R3248" t="s">
        <v>8318</v>
      </c>
      <c r="S3248" s="16">
        <f t="shared" si="150"/>
        <v>42230.263888888883</v>
      </c>
      <c r="T3248" s="14">
        <f t="shared" si="151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5">
        <f t="shared" si="152"/>
        <v>46</v>
      </c>
      <c r="Q3249" t="s">
        <v>8317</v>
      </c>
      <c r="R3249" t="s">
        <v>8318</v>
      </c>
      <c r="S3249" s="16">
        <f t="shared" si="150"/>
        <v>42167.22583333333</v>
      </c>
      <c r="T3249" s="14">
        <f t="shared" si="151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5">
        <f t="shared" si="152"/>
        <v>60</v>
      </c>
      <c r="Q3250" t="s">
        <v>8317</v>
      </c>
      <c r="R3250" t="s">
        <v>8318</v>
      </c>
      <c r="S3250" s="16">
        <f t="shared" si="150"/>
        <v>42068.68005787037</v>
      </c>
      <c r="T3250" s="14">
        <f t="shared" si="151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5">
        <f t="shared" si="152"/>
        <v>65</v>
      </c>
      <c r="Q3251" t="s">
        <v>8317</v>
      </c>
      <c r="R3251" t="s">
        <v>8318</v>
      </c>
      <c r="S3251" s="16">
        <f t="shared" si="150"/>
        <v>42145.538356481477</v>
      </c>
      <c r="T3251" s="14">
        <f t="shared" si="151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5">
        <f t="shared" si="152"/>
        <v>119</v>
      </c>
      <c r="Q3252" t="s">
        <v>8317</v>
      </c>
      <c r="R3252" t="s">
        <v>8318</v>
      </c>
      <c r="S3252" s="16">
        <f t="shared" si="150"/>
        <v>41918.533842592587</v>
      </c>
      <c r="T3252" s="14">
        <f t="shared" si="151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5">
        <f t="shared" si="152"/>
        <v>83</v>
      </c>
      <c r="Q3253" t="s">
        <v>8317</v>
      </c>
      <c r="R3253" t="s">
        <v>8318</v>
      </c>
      <c r="S3253" s="16">
        <f t="shared" si="150"/>
        <v>42146.52275462963</v>
      </c>
      <c r="T3253" s="14">
        <f t="shared" si="151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5">
        <f t="shared" si="152"/>
        <v>57</v>
      </c>
      <c r="Q3254" t="s">
        <v>8317</v>
      </c>
      <c r="R3254" t="s">
        <v>8318</v>
      </c>
      <c r="S3254" s="16">
        <f t="shared" si="150"/>
        <v>42590.264351851853</v>
      </c>
      <c r="T3254" s="14">
        <f t="shared" si="151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5">
        <f t="shared" si="152"/>
        <v>177</v>
      </c>
      <c r="Q3255" t="s">
        <v>8317</v>
      </c>
      <c r="R3255" t="s">
        <v>8318</v>
      </c>
      <c r="S3255" s="16">
        <f t="shared" si="150"/>
        <v>42602.368379629632</v>
      </c>
      <c r="T3255" s="14">
        <f t="shared" si="151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5">
        <f t="shared" si="152"/>
        <v>70</v>
      </c>
      <c r="Q3256" t="s">
        <v>8317</v>
      </c>
      <c r="R3256" t="s">
        <v>8318</v>
      </c>
      <c r="S3256" s="16">
        <f t="shared" si="150"/>
        <v>42058.877418981479</v>
      </c>
      <c r="T3256" s="14">
        <f t="shared" si="151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5">
        <f t="shared" si="152"/>
        <v>29</v>
      </c>
      <c r="Q3257" t="s">
        <v>8317</v>
      </c>
      <c r="R3257" t="s">
        <v>8318</v>
      </c>
      <c r="S3257" s="16">
        <f t="shared" si="150"/>
        <v>41889.559895833328</v>
      </c>
      <c r="T3257" s="14">
        <f t="shared" si="151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5">
        <f t="shared" si="152"/>
        <v>72</v>
      </c>
      <c r="Q3258" t="s">
        <v>8317</v>
      </c>
      <c r="R3258" t="s">
        <v>8318</v>
      </c>
      <c r="S3258" s="16">
        <f t="shared" si="150"/>
        <v>42144.365474537037</v>
      </c>
      <c r="T3258" s="14">
        <f t="shared" si="151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5">
        <f t="shared" si="152"/>
        <v>51</v>
      </c>
      <c r="Q3259" t="s">
        <v>8317</v>
      </c>
      <c r="R3259" t="s">
        <v>8318</v>
      </c>
      <c r="S3259" s="16">
        <f t="shared" si="150"/>
        <v>42758.351296296292</v>
      </c>
      <c r="T3259" s="14">
        <f t="shared" si="151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5">
        <f t="shared" si="152"/>
        <v>98</v>
      </c>
      <c r="Q3260" t="s">
        <v>8317</v>
      </c>
      <c r="R3260" t="s">
        <v>8318</v>
      </c>
      <c r="S3260" s="16">
        <f t="shared" si="150"/>
        <v>41982.678946759253</v>
      </c>
      <c r="T3260" s="14">
        <f t="shared" si="151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5">
        <f t="shared" si="152"/>
        <v>251</v>
      </c>
      <c r="Q3261" t="s">
        <v>8317</v>
      </c>
      <c r="R3261" t="s">
        <v>8318</v>
      </c>
      <c r="S3261" s="16">
        <f t="shared" si="150"/>
        <v>42614.552604166667</v>
      </c>
      <c r="T3261" s="14">
        <f t="shared" si="151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5">
        <f t="shared" si="152"/>
        <v>74</v>
      </c>
      <c r="Q3262" t="s">
        <v>8317</v>
      </c>
      <c r="R3262" t="s">
        <v>8318</v>
      </c>
      <c r="S3262" s="16">
        <f t="shared" si="150"/>
        <v>42303.464328703696</v>
      </c>
      <c r="T3262" s="14">
        <f t="shared" si="151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5">
        <f t="shared" si="152"/>
        <v>67</v>
      </c>
      <c r="Q3263" t="s">
        <v>8317</v>
      </c>
      <c r="R3263" t="s">
        <v>8318</v>
      </c>
      <c r="S3263" s="16">
        <f t="shared" si="150"/>
        <v>42171.517083333332</v>
      </c>
      <c r="T3263" s="14">
        <f t="shared" si="151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5">
        <f t="shared" si="152"/>
        <v>93</v>
      </c>
      <c r="Q3264" t="s">
        <v>8317</v>
      </c>
      <c r="R3264" t="s">
        <v>8318</v>
      </c>
      <c r="S3264" s="16">
        <f t="shared" si="150"/>
        <v>41964.107199074067</v>
      </c>
      <c r="T3264" s="14">
        <f t="shared" si="151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5">
        <f t="shared" si="152"/>
        <v>41</v>
      </c>
      <c r="Q3265" t="s">
        <v>8317</v>
      </c>
      <c r="R3265" t="s">
        <v>8318</v>
      </c>
      <c r="S3265" s="16">
        <f t="shared" si="150"/>
        <v>42284.30773148148</v>
      </c>
      <c r="T3265" s="14">
        <f t="shared" si="151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5">
        <f t="shared" si="152"/>
        <v>52</v>
      </c>
      <c r="Q3266" t="s">
        <v>8317</v>
      </c>
      <c r="R3266" t="s">
        <v>8318</v>
      </c>
      <c r="S3266" s="16">
        <f t="shared" si="150"/>
        <v>42016.591874999998</v>
      </c>
      <c r="T3266" s="14">
        <f t="shared" si="151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5">
        <f t="shared" si="152"/>
        <v>70</v>
      </c>
      <c r="Q3267" t="s">
        <v>8317</v>
      </c>
      <c r="R3267" t="s">
        <v>8318</v>
      </c>
      <c r="S3267" s="16">
        <f t="shared" ref="S3267:S3330" si="153">(J3267/86400)+25569+(-5/24)</f>
        <v>42311.503645833327</v>
      </c>
      <c r="T3267" s="14">
        <f t="shared" ref="T3267:T3330" si="154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5">
        <f t="shared" ref="P3268:P3331" si="155">QUOTIENT(E3268,L3268)</f>
        <v>48</v>
      </c>
      <c r="Q3268" t="s">
        <v>8317</v>
      </c>
      <c r="R3268" t="s">
        <v>8318</v>
      </c>
      <c r="S3268" s="16">
        <f t="shared" si="153"/>
        <v>42136.327800925923</v>
      </c>
      <c r="T3268" s="14">
        <f t="shared" si="154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5">
        <f t="shared" si="155"/>
        <v>53</v>
      </c>
      <c r="Q3269" t="s">
        <v>8317</v>
      </c>
      <c r="R3269" t="s">
        <v>8318</v>
      </c>
      <c r="S3269" s="16">
        <f t="shared" si="153"/>
        <v>42172.549305555549</v>
      </c>
      <c r="T3269" s="14">
        <f t="shared" si="154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5">
        <f t="shared" si="155"/>
        <v>60</v>
      </c>
      <c r="Q3270" t="s">
        <v>8317</v>
      </c>
      <c r="R3270" t="s">
        <v>8318</v>
      </c>
      <c r="S3270" s="16">
        <f t="shared" si="153"/>
        <v>42590.695925925924</v>
      </c>
      <c r="T3270" s="14">
        <f t="shared" si="154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5">
        <f t="shared" si="155"/>
        <v>116</v>
      </c>
      <c r="Q3271" t="s">
        <v>8317</v>
      </c>
      <c r="R3271" t="s">
        <v>8318</v>
      </c>
      <c r="S3271" s="16">
        <f t="shared" si="153"/>
        <v>42137.187465277777</v>
      </c>
      <c r="T3271" s="14">
        <f t="shared" si="154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5">
        <f t="shared" si="155"/>
        <v>61</v>
      </c>
      <c r="Q3272" t="s">
        <v>8317</v>
      </c>
      <c r="R3272" t="s">
        <v>8318</v>
      </c>
      <c r="S3272" s="16">
        <f t="shared" si="153"/>
        <v>42167.324826388889</v>
      </c>
      <c r="T3272" s="14">
        <f t="shared" si="154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5">
        <f t="shared" si="155"/>
        <v>38</v>
      </c>
      <c r="Q3273" t="s">
        <v>8317</v>
      </c>
      <c r="R3273" t="s">
        <v>8318</v>
      </c>
      <c r="S3273" s="16">
        <f t="shared" si="153"/>
        <v>41915.22887731481</v>
      </c>
      <c r="T3273" s="14">
        <f t="shared" si="154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5">
        <f t="shared" si="155"/>
        <v>106</v>
      </c>
      <c r="Q3274" t="s">
        <v>8317</v>
      </c>
      <c r="R3274" t="s">
        <v>8318</v>
      </c>
      <c r="S3274" s="16">
        <f t="shared" si="153"/>
        <v>42284.291770833333</v>
      </c>
      <c r="T3274" s="14">
        <f t="shared" si="154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5">
        <f t="shared" si="155"/>
        <v>204</v>
      </c>
      <c r="Q3275" t="s">
        <v>8317</v>
      </c>
      <c r="R3275" t="s">
        <v>8318</v>
      </c>
      <c r="S3275" s="16">
        <f t="shared" si="153"/>
        <v>42611.5930787037</v>
      </c>
      <c r="T3275" s="14">
        <f t="shared" si="154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5">
        <f t="shared" si="155"/>
        <v>54</v>
      </c>
      <c r="Q3276" t="s">
        <v>8317</v>
      </c>
      <c r="R3276" t="s">
        <v>8318</v>
      </c>
      <c r="S3276" s="16">
        <f t="shared" si="153"/>
        <v>42400.496203703697</v>
      </c>
      <c r="T3276" s="14">
        <f t="shared" si="154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5">
        <f t="shared" si="155"/>
        <v>150</v>
      </c>
      <c r="Q3277" t="s">
        <v>8317</v>
      </c>
      <c r="R3277" t="s">
        <v>8318</v>
      </c>
      <c r="S3277" s="16">
        <f t="shared" si="153"/>
        <v>42017.672118055554</v>
      </c>
      <c r="T3277" s="14">
        <f t="shared" si="154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5">
        <f t="shared" si="155"/>
        <v>52</v>
      </c>
      <c r="Q3278" t="s">
        <v>8317</v>
      </c>
      <c r="R3278" t="s">
        <v>8318</v>
      </c>
      <c r="S3278" s="16">
        <f t="shared" si="153"/>
        <v>42426.741655092592</v>
      </c>
      <c r="T3278" s="14">
        <f t="shared" si="154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5">
        <f t="shared" si="155"/>
        <v>54</v>
      </c>
      <c r="Q3279" t="s">
        <v>8317</v>
      </c>
      <c r="R3279" t="s">
        <v>8318</v>
      </c>
      <c r="S3279" s="16">
        <f t="shared" si="153"/>
        <v>41931.474606481475</v>
      </c>
      <c r="T3279" s="14">
        <f t="shared" si="154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5">
        <f t="shared" si="155"/>
        <v>76</v>
      </c>
      <c r="Q3280" t="s">
        <v>8317</v>
      </c>
      <c r="R3280" t="s">
        <v>8318</v>
      </c>
      <c r="S3280" s="16">
        <f t="shared" si="153"/>
        <v>42124.640081018515</v>
      </c>
      <c r="T3280" s="14">
        <f t="shared" si="154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5">
        <f t="shared" si="155"/>
        <v>105</v>
      </c>
      <c r="Q3281" t="s">
        <v>8317</v>
      </c>
      <c r="R3281" t="s">
        <v>8318</v>
      </c>
      <c r="S3281" s="16">
        <f t="shared" si="153"/>
        <v>42430.894201388888</v>
      </c>
      <c r="T3281" s="14">
        <f t="shared" si="154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5">
        <f t="shared" si="155"/>
        <v>68</v>
      </c>
      <c r="Q3282" t="s">
        <v>8317</v>
      </c>
      <c r="R3282" t="s">
        <v>8318</v>
      </c>
      <c r="S3282" s="16">
        <f t="shared" si="153"/>
        <v>42121.548587962963</v>
      </c>
      <c r="T3282" s="14">
        <f t="shared" si="154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5">
        <f t="shared" si="155"/>
        <v>129</v>
      </c>
      <c r="Q3283" t="s">
        <v>8317</v>
      </c>
      <c r="R3283" t="s">
        <v>8318</v>
      </c>
      <c r="S3283" s="16">
        <f t="shared" si="153"/>
        <v>42218.811400462961</v>
      </c>
      <c r="T3283" s="14">
        <f t="shared" si="154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5">
        <f t="shared" si="155"/>
        <v>134</v>
      </c>
      <c r="Q3284" t="s">
        <v>8317</v>
      </c>
      <c r="R3284" t="s">
        <v>8318</v>
      </c>
      <c r="S3284" s="16">
        <f t="shared" si="153"/>
        <v>42444.985972222225</v>
      </c>
      <c r="T3284" s="14">
        <f t="shared" si="154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5">
        <f t="shared" si="155"/>
        <v>17</v>
      </c>
      <c r="Q3285" t="s">
        <v>8317</v>
      </c>
      <c r="R3285" t="s">
        <v>8318</v>
      </c>
      <c r="S3285" s="16">
        <f t="shared" si="153"/>
        <v>42379.535856481474</v>
      </c>
      <c r="T3285" s="14">
        <f t="shared" si="154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5">
        <f t="shared" si="155"/>
        <v>203</v>
      </c>
      <c r="Q3286" t="s">
        <v>8317</v>
      </c>
      <c r="R3286" t="s">
        <v>8318</v>
      </c>
      <c r="S3286" s="16">
        <f t="shared" si="153"/>
        <v>42380.676539351851</v>
      </c>
      <c r="T3286" s="14">
        <f t="shared" si="154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5">
        <f t="shared" si="155"/>
        <v>69</v>
      </c>
      <c r="Q3287" t="s">
        <v>8317</v>
      </c>
      <c r="R3287" t="s">
        <v>8318</v>
      </c>
      <c r="S3287" s="16">
        <f t="shared" si="153"/>
        <v>42762.734097222223</v>
      </c>
      <c r="T3287" s="14">
        <f t="shared" si="154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5">
        <f t="shared" si="155"/>
        <v>125</v>
      </c>
      <c r="Q3288" t="s">
        <v>8317</v>
      </c>
      <c r="R3288" t="s">
        <v>8318</v>
      </c>
      <c r="S3288" s="16">
        <f t="shared" si="153"/>
        <v>42567.631736111107</v>
      </c>
      <c r="T3288" s="14">
        <f t="shared" si="154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5">
        <f t="shared" si="155"/>
        <v>73</v>
      </c>
      <c r="Q3289" t="s">
        <v>8317</v>
      </c>
      <c r="R3289" t="s">
        <v>8318</v>
      </c>
      <c r="S3289" s="16">
        <f t="shared" si="153"/>
        <v>42311.541990740741</v>
      </c>
      <c r="T3289" s="14">
        <f t="shared" si="154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5">
        <f t="shared" si="155"/>
        <v>48</v>
      </c>
      <c r="Q3290" t="s">
        <v>8317</v>
      </c>
      <c r="R3290" t="s">
        <v>8318</v>
      </c>
      <c r="S3290" s="16">
        <f t="shared" si="153"/>
        <v>42505.566145833327</v>
      </c>
      <c r="T3290" s="14">
        <f t="shared" si="154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5">
        <f t="shared" si="155"/>
        <v>26</v>
      </c>
      <c r="Q3291" t="s">
        <v>8317</v>
      </c>
      <c r="R3291" t="s">
        <v>8318</v>
      </c>
      <c r="S3291" s="16">
        <f t="shared" si="153"/>
        <v>42758.159745370365</v>
      </c>
      <c r="T3291" s="14">
        <f t="shared" si="154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5">
        <f t="shared" si="155"/>
        <v>33</v>
      </c>
      <c r="Q3292" t="s">
        <v>8317</v>
      </c>
      <c r="R3292" t="s">
        <v>8318</v>
      </c>
      <c r="S3292" s="16">
        <f t="shared" si="153"/>
        <v>42775.306608796294</v>
      </c>
      <c r="T3292" s="14">
        <f t="shared" si="154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5">
        <f t="shared" si="155"/>
        <v>40</v>
      </c>
      <c r="Q3293" t="s">
        <v>8317</v>
      </c>
      <c r="R3293" t="s">
        <v>8318</v>
      </c>
      <c r="S3293" s="16">
        <f t="shared" si="153"/>
        <v>42232.494212962956</v>
      </c>
      <c r="T3293" s="14">
        <f t="shared" si="154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5">
        <f t="shared" si="155"/>
        <v>19</v>
      </c>
      <c r="Q3294" t="s">
        <v>8317</v>
      </c>
      <c r="R3294" t="s">
        <v>8318</v>
      </c>
      <c r="S3294" s="16">
        <f t="shared" si="153"/>
        <v>42282.561898148146</v>
      </c>
      <c r="T3294" s="14">
        <f t="shared" si="154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5">
        <f t="shared" si="155"/>
        <v>84</v>
      </c>
      <c r="Q3295" t="s">
        <v>8317</v>
      </c>
      <c r="R3295" t="s">
        <v>8318</v>
      </c>
      <c r="S3295" s="16">
        <f t="shared" si="153"/>
        <v>42768.217037037037</v>
      </c>
      <c r="T3295" s="14">
        <f t="shared" si="154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5">
        <f t="shared" si="155"/>
        <v>29</v>
      </c>
      <c r="Q3296" t="s">
        <v>8317</v>
      </c>
      <c r="R3296" t="s">
        <v>8318</v>
      </c>
      <c r="S3296" s="16">
        <f t="shared" si="153"/>
        <v>42141.33280092592</v>
      </c>
      <c r="T3296" s="14">
        <f t="shared" si="154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5">
        <f t="shared" si="155"/>
        <v>26</v>
      </c>
      <c r="Q3297" t="s">
        <v>8317</v>
      </c>
      <c r="R3297" t="s">
        <v>8318</v>
      </c>
      <c r="S3297" s="16">
        <f t="shared" si="153"/>
        <v>42609.234131944446</v>
      </c>
      <c r="T3297" s="14">
        <f t="shared" si="154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5">
        <f t="shared" si="155"/>
        <v>45</v>
      </c>
      <c r="Q3298" t="s">
        <v>8317</v>
      </c>
      <c r="R3298" t="s">
        <v>8318</v>
      </c>
      <c r="S3298" s="16">
        <f t="shared" si="153"/>
        <v>42309.54828703704</v>
      </c>
      <c r="T3298" s="14">
        <f t="shared" si="154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5">
        <f t="shared" si="155"/>
        <v>125</v>
      </c>
      <c r="Q3299" t="s">
        <v>8317</v>
      </c>
      <c r="R3299" t="s">
        <v>8318</v>
      </c>
      <c r="S3299" s="16">
        <f t="shared" si="153"/>
        <v>42193.563148148147</v>
      </c>
      <c r="T3299" s="14">
        <f t="shared" si="154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5">
        <f t="shared" si="155"/>
        <v>141</v>
      </c>
      <c r="Q3300" t="s">
        <v>8317</v>
      </c>
      <c r="R3300" t="s">
        <v>8318</v>
      </c>
      <c r="S3300" s="16">
        <f t="shared" si="153"/>
        <v>42239.749629629623</v>
      </c>
      <c r="T3300" s="14">
        <f t="shared" si="154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5">
        <f t="shared" si="155"/>
        <v>55</v>
      </c>
      <c r="Q3301" t="s">
        <v>8317</v>
      </c>
      <c r="R3301" t="s">
        <v>8318</v>
      </c>
      <c r="S3301" s="16">
        <f t="shared" si="153"/>
        <v>42261.709062499998</v>
      </c>
      <c r="T3301" s="14">
        <f t="shared" si="154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5">
        <f t="shared" si="155"/>
        <v>46</v>
      </c>
      <c r="Q3302" t="s">
        <v>8317</v>
      </c>
      <c r="R3302" t="s">
        <v>8318</v>
      </c>
      <c r="S3302" s="16">
        <f t="shared" si="153"/>
        <v>42102.535439814812</v>
      </c>
      <c r="T3302" s="14">
        <f t="shared" si="154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5">
        <f t="shared" si="155"/>
        <v>57</v>
      </c>
      <c r="Q3303" t="s">
        <v>8317</v>
      </c>
      <c r="R3303" t="s">
        <v>8318</v>
      </c>
      <c r="S3303" s="16">
        <f t="shared" si="153"/>
        <v>42538.527499999997</v>
      </c>
      <c r="T3303" s="14">
        <f t="shared" si="154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5">
        <f t="shared" si="155"/>
        <v>173</v>
      </c>
      <c r="Q3304" t="s">
        <v>8317</v>
      </c>
      <c r="R3304" t="s">
        <v>8318</v>
      </c>
      <c r="S3304" s="16">
        <f t="shared" si="153"/>
        <v>42681.143240740734</v>
      </c>
      <c r="T3304" s="14">
        <f t="shared" si="154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5">
        <f t="shared" si="155"/>
        <v>59</v>
      </c>
      <c r="Q3305" t="s">
        <v>8317</v>
      </c>
      <c r="R3305" t="s">
        <v>8318</v>
      </c>
      <c r="S3305" s="16">
        <f t="shared" si="153"/>
        <v>42056.443101851844</v>
      </c>
      <c r="T3305" s="14">
        <f t="shared" si="154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5">
        <f t="shared" si="155"/>
        <v>89</v>
      </c>
      <c r="Q3306" t="s">
        <v>8317</v>
      </c>
      <c r="R3306" t="s">
        <v>8318</v>
      </c>
      <c r="S3306" s="16">
        <f t="shared" si="153"/>
        <v>42696.41611111111</v>
      </c>
      <c r="T3306" s="14">
        <f t="shared" si="154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5">
        <f t="shared" si="155"/>
        <v>204</v>
      </c>
      <c r="Q3307" t="s">
        <v>8317</v>
      </c>
      <c r="R3307" t="s">
        <v>8318</v>
      </c>
      <c r="S3307" s="16">
        <f t="shared" si="153"/>
        <v>42186.647546296292</v>
      </c>
      <c r="T3307" s="14">
        <f t="shared" si="154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5">
        <f t="shared" si="155"/>
        <v>48</v>
      </c>
      <c r="Q3308" t="s">
        <v>8317</v>
      </c>
      <c r="R3308" t="s">
        <v>8318</v>
      </c>
      <c r="S3308" s="16">
        <f t="shared" si="153"/>
        <v>42493.010902777773</v>
      </c>
      <c r="T3308" s="14">
        <f t="shared" si="154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5">
        <f t="shared" si="155"/>
        <v>53</v>
      </c>
      <c r="Q3309" t="s">
        <v>8317</v>
      </c>
      <c r="R3309" t="s">
        <v>8318</v>
      </c>
      <c r="S3309" s="16">
        <f t="shared" si="153"/>
        <v>42474.848831018513</v>
      </c>
      <c r="T3309" s="14">
        <f t="shared" si="154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5">
        <f t="shared" si="155"/>
        <v>75</v>
      </c>
      <c r="Q3310" t="s">
        <v>8317</v>
      </c>
      <c r="R3310" t="s">
        <v>8318</v>
      </c>
      <c r="S3310" s="16">
        <f t="shared" si="153"/>
        <v>42452.668576388889</v>
      </c>
      <c r="T3310" s="14">
        <f t="shared" si="154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5">
        <f t="shared" si="155"/>
        <v>18</v>
      </c>
      <c r="Q3311" t="s">
        <v>8317</v>
      </c>
      <c r="R3311" t="s">
        <v>8318</v>
      </c>
      <c r="S3311" s="16">
        <f t="shared" si="153"/>
        <v>42628.441874999997</v>
      </c>
      <c r="T3311" s="14">
        <f t="shared" si="154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5">
        <f t="shared" si="155"/>
        <v>209</v>
      </c>
      <c r="Q3312" t="s">
        <v>8317</v>
      </c>
      <c r="R3312" t="s">
        <v>8318</v>
      </c>
      <c r="S3312" s="16">
        <f t="shared" si="153"/>
        <v>42253.720196759255</v>
      </c>
      <c r="T3312" s="14">
        <f t="shared" si="154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5">
        <f t="shared" si="155"/>
        <v>61</v>
      </c>
      <c r="Q3313" t="s">
        <v>8317</v>
      </c>
      <c r="R3313" t="s">
        <v>8318</v>
      </c>
      <c r="S3313" s="16">
        <f t="shared" si="153"/>
        <v>42264.083449074074</v>
      </c>
      <c r="T3313" s="14">
        <f t="shared" si="154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5">
        <f t="shared" si="155"/>
        <v>61</v>
      </c>
      <c r="Q3314" t="s">
        <v>8317</v>
      </c>
      <c r="R3314" t="s">
        <v>8318</v>
      </c>
      <c r="S3314" s="16">
        <f t="shared" si="153"/>
        <v>42664.601226851846</v>
      </c>
      <c r="T3314" s="14">
        <f t="shared" si="154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5">
        <f t="shared" si="155"/>
        <v>80</v>
      </c>
      <c r="Q3315" t="s">
        <v>8317</v>
      </c>
      <c r="R3315" t="s">
        <v>8318</v>
      </c>
      <c r="S3315" s="16">
        <f t="shared" si="153"/>
        <v>42382.036076388882</v>
      </c>
      <c r="T3315" s="14">
        <f t="shared" si="154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5">
        <f t="shared" si="155"/>
        <v>29</v>
      </c>
      <c r="Q3316" t="s">
        <v>8317</v>
      </c>
      <c r="R3316" t="s">
        <v>8318</v>
      </c>
      <c r="S3316" s="16">
        <f t="shared" si="153"/>
        <v>42105.059155092589</v>
      </c>
      <c r="T3316" s="14">
        <f t="shared" si="154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5">
        <f t="shared" si="155"/>
        <v>49</v>
      </c>
      <c r="Q3317" t="s">
        <v>8317</v>
      </c>
      <c r="R3317" t="s">
        <v>8318</v>
      </c>
      <c r="S3317" s="16">
        <f t="shared" si="153"/>
        <v>42466.09538194444</v>
      </c>
      <c r="T3317" s="14">
        <f t="shared" si="154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5">
        <f t="shared" si="155"/>
        <v>93</v>
      </c>
      <c r="Q3318" t="s">
        <v>8317</v>
      </c>
      <c r="R3318" t="s">
        <v>8318</v>
      </c>
      <c r="S3318" s="16">
        <f t="shared" si="153"/>
        <v>41826.662905092591</v>
      </c>
      <c r="T3318" s="14">
        <f t="shared" si="154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5">
        <f t="shared" si="155"/>
        <v>61</v>
      </c>
      <c r="Q3319" t="s">
        <v>8317</v>
      </c>
      <c r="R3319" t="s">
        <v>8318</v>
      </c>
      <c r="S3319" s="16">
        <f t="shared" si="153"/>
        <v>42498.831296296295</v>
      </c>
      <c r="T3319" s="14">
        <f t="shared" si="154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5">
        <f t="shared" si="155"/>
        <v>78</v>
      </c>
      <c r="Q3320" t="s">
        <v>8317</v>
      </c>
      <c r="R3320" t="s">
        <v>8318</v>
      </c>
      <c r="S3320" s="16">
        <f t="shared" si="153"/>
        <v>42431.093668981477</v>
      </c>
      <c r="T3320" s="14">
        <f t="shared" si="154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5">
        <f t="shared" si="155"/>
        <v>33</v>
      </c>
      <c r="Q3321" t="s">
        <v>8317</v>
      </c>
      <c r="R3321" t="s">
        <v>8318</v>
      </c>
      <c r="S3321" s="16">
        <f t="shared" si="153"/>
        <v>41990.377152777779</v>
      </c>
      <c r="T3321" s="14">
        <f t="shared" si="154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5">
        <f t="shared" si="155"/>
        <v>66</v>
      </c>
      <c r="Q3322" t="s">
        <v>8317</v>
      </c>
      <c r="R3322" t="s">
        <v>8318</v>
      </c>
      <c r="S3322" s="16">
        <f t="shared" si="153"/>
        <v>42512.837465277778</v>
      </c>
      <c r="T3322" s="14">
        <f t="shared" si="154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5">
        <f t="shared" si="155"/>
        <v>35</v>
      </c>
      <c r="Q3323" t="s">
        <v>8317</v>
      </c>
      <c r="R3323" t="s">
        <v>8318</v>
      </c>
      <c r="S3323" s="16">
        <f t="shared" si="153"/>
        <v>41913.891956018517</v>
      </c>
      <c r="T3323" s="14">
        <f t="shared" si="154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5">
        <f t="shared" si="155"/>
        <v>145</v>
      </c>
      <c r="Q3324" t="s">
        <v>8317</v>
      </c>
      <c r="R3324" t="s">
        <v>8318</v>
      </c>
      <c r="S3324" s="16">
        <f t="shared" si="153"/>
        <v>42520.802037037036</v>
      </c>
      <c r="T3324" s="14">
        <f t="shared" si="154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5">
        <f t="shared" si="155"/>
        <v>25</v>
      </c>
      <c r="Q3325" t="s">
        <v>8317</v>
      </c>
      <c r="R3325" t="s">
        <v>8318</v>
      </c>
      <c r="S3325" s="16">
        <f t="shared" si="153"/>
        <v>42608.157499999994</v>
      </c>
      <c r="T3325" s="14">
        <f t="shared" si="154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5">
        <f t="shared" si="155"/>
        <v>152</v>
      </c>
      <c r="Q3326" t="s">
        <v>8317</v>
      </c>
      <c r="R3326" t="s">
        <v>8318</v>
      </c>
      <c r="S3326" s="16">
        <f t="shared" si="153"/>
        <v>42512.374884259254</v>
      </c>
      <c r="T3326" s="14">
        <f t="shared" si="154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5">
        <f t="shared" si="155"/>
        <v>30</v>
      </c>
      <c r="Q3327" t="s">
        <v>8317</v>
      </c>
      <c r="R3327" t="s">
        <v>8318</v>
      </c>
      <c r="S3327" s="16">
        <f t="shared" si="153"/>
        <v>42064.577280092592</v>
      </c>
      <c r="T3327" s="14">
        <f t="shared" si="154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5">
        <f t="shared" si="155"/>
        <v>142</v>
      </c>
      <c r="Q3328" t="s">
        <v>8317</v>
      </c>
      <c r="R3328" t="s">
        <v>8318</v>
      </c>
      <c r="S3328" s="16">
        <f t="shared" si="153"/>
        <v>42041.505844907406</v>
      </c>
      <c r="T3328" s="14">
        <f t="shared" si="154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5">
        <f t="shared" si="155"/>
        <v>24</v>
      </c>
      <c r="Q3329" t="s">
        <v>8317</v>
      </c>
      <c r="R3329" t="s">
        <v>8318</v>
      </c>
      <c r="S3329" s="16">
        <f t="shared" si="153"/>
        <v>42468.166273148141</v>
      </c>
      <c r="T3329" s="14">
        <f t="shared" si="154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5">
        <f t="shared" si="155"/>
        <v>292</v>
      </c>
      <c r="Q3330" t="s">
        <v>8317</v>
      </c>
      <c r="R3330" t="s">
        <v>8318</v>
      </c>
      <c r="S3330" s="16">
        <f t="shared" si="153"/>
        <v>41822.366701388884</v>
      </c>
      <c r="T3330" s="14">
        <f t="shared" si="154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5">
        <f t="shared" si="155"/>
        <v>44</v>
      </c>
      <c r="Q3331" t="s">
        <v>8317</v>
      </c>
      <c r="R3331" t="s">
        <v>8318</v>
      </c>
      <c r="S3331" s="16">
        <f t="shared" ref="S3331:S3394" si="156">(J3331/86400)+25569+(-5/24)</f>
        <v>41837.114675925921</v>
      </c>
      <c r="T3331" s="14">
        <f t="shared" ref="T3331:T3394" si="15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5">
        <f t="shared" ref="P3332:P3395" si="158">QUOTIENT(E3332,L3332)</f>
        <v>23</v>
      </c>
      <c r="Q3332" t="s">
        <v>8317</v>
      </c>
      <c r="R3332" t="s">
        <v>8318</v>
      </c>
      <c r="S3332" s="16">
        <f t="shared" si="156"/>
        <v>42065.679027777776</v>
      </c>
      <c r="T3332" s="14">
        <f t="shared" si="15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5">
        <f t="shared" si="158"/>
        <v>80</v>
      </c>
      <c r="Q3333" t="s">
        <v>8317</v>
      </c>
      <c r="R3333" t="s">
        <v>8318</v>
      </c>
      <c r="S3333" s="16">
        <f t="shared" si="156"/>
        <v>42248.48942129629</v>
      </c>
      <c r="T3333" s="14">
        <f t="shared" si="15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5">
        <f t="shared" si="158"/>
        <v>72</v>
      </c>
      <c r="Q3334" t="s">
        <v>8317</v>
      </c>
      <c r="R3334" t="s">
        <v>8318</v>
      </c>
      <c r="S3334" s="16">
        <f t="shared" si="156"/>
        <v>41809.651967592588</v>
      </c>
      <c r="T3334" s="14">
        <f t="shared" si="15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5">
        <f t="shared" si="158"/>
        <v>32</v>
      </c>
      <c r="Q3335" t="s">
        <v>8317</v>
      </c>
      <c r="R3335" t="s">
        <v>8318</v>
      </c>
      <c r="S3335" s="16">
        <f t="shared" si="156"/>
        <v>42148.468518518515</v>
      </c>
      <c r="T3335" s="14">
        <f t="shared" si="15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5">
        <f t="shared" si="158"/>
        <v>116</v>
      </c>
      <c r="Q3336" t="s">
        <v>8317</v>
      </c>
      <c r="R3336" t="s">
        <v>8318</v>
      </c>
      <c r="S3336" s="16">
        <f t="shared" si="156"/>
        <v>42185.312754629624</v>
      </c>
      <c r="T3336" s="14">
        <f t="shared" si="15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5">
        <f t="shared" si="158"/>
        <v>79</v>
      </c>
      <c r="Q3337" t="s">
        <v>8317</v>
      </c>
      <c r="R3337" t="s">
        <v>8318</v>
      </c>
      <c r="S3337" s="16">
        <f t="shared" si="156"/>
        <v>41827.465810185182</v>
      </c>
      <c r="T3337" s="14">
        <f t="shared" si="15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5">
        <f t="shared" si="158"/>
        <v>27</v>
      </c>
      <c r="Q3338" t="s">
        <v>8317</v>
      </c>
      <c r="R3338" t="s">
        <v>8318</v>
      </c>
      <c r="S3338" s="16">
        <f t="shared" si="156"/>
        <v>42437.190347222218</v>
      </c>
      <c r="T3338" s="14">
        <f t="shared" si="15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5">
        <f t="shared" si="158"/>
        <v>81</v>
      </c>
      <c r="Q3339" t="s">
        <v>8317</v>
      </c>
      <c r="R3339" t="s">
        <v>8318</v>
      </c>
      <c r="S3339" s="16">
        <f t="shared" si="156"/>
        <v>41901.073692129627</v>
      </c>
      <c r="T3339" s="14">
        <f t="shared" si="15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5">
        <f t="shared" si="158"/>
        <v>136</v>
      </c>
      <c r="Q3340" t="s">
        <v>8317</v>
      </c>
      <c r="R3340" t="s">
        <v>8318</v>
      </c>
      <c r="S3340" s="16">
        <f t="shared" si="156"/>
        <v>42769.366666666661</v>
      </c>
      <c r="T3340" s="14">
        <f t="shared" si="15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5">
        <f t="shared" si="158"/>
        <v>177</v>
      </c>
      <c r="Q3341" t="s">
        <v>8317</v>
      </c>
      <c r="R3341" t="s">
        <v>8318</v>
      </c>
      <c r="S3341" s="16">
        <f t="shared" si="156"/>
        <v>42549.457384259258</v>
      </c>
      <c r="T3341" s="14">
        <f t="shared" si="15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5">
        <f t="shared" si="158"/>
        <v>109</v>
      </c>
      <c r="Q3342" t="s">
        <v>8317</v>
      </c>
      <c r="R3342" t="s">
        <v>8318</v>
      </c>
      <c r="S3342" s="16">
        <f t="shared" si="156"/>
        <v>42685.765671296293</v>
      </c>
      <c r="T3342" s="14">
        <f t="shared" si="15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5">
        <f t="shared" si="158"/>
        <v>119</v>
      </c>
      <c r="Q3343" t="s">
        <v>8317</v>
      </c>
      <c r="R3343" t="s">
        <v>8318</v>
      </c>
      <c r="S3343" s="16">
        <f t="shared" si="156"/>
        <v>42510.590520833335</v>
      </c>
      <c r="T3343" s="14">
        <f t="shared" si="15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5">
        <f t="shared" si="158"/>
        <v>78</v>
      </c>
      <c r="Q3344" t="s">
        <v>8317</v>
      </c>
      <c r="R3344" t="s">
        <v>8318</v>
      </c>
      <c r="S3344" s="16">
        <f t="shared" si="156"/>
        <v>42062.088078703702</v>
      </c>
      <c r="T3344" s="14">
        <f t="shared" si="15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5">
        <f t="shared" si="158"/>
        <v>52</v>
      </c>
      <c r="Q3345" t="s">
        <v>8317</v>
      </c>
      <c r="R3345" t="s">
        <v>8318</v>
      </c>
      <c r="S3345" s="16">
        <f t="shared" si="156"/>
        <v>42452.708148148151</v>
      </c>
      <c r="T3345" s="14">
        <f t="shared" si="15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5">
        <f t="shared" si="158"/>
        <v>114</v>
      </c>
      <c r="Q3346" t="s">
        <v>8317</v>
      </c>
      <c r="R3346" t="s">
        <v>8318</v>
      </c>
      <c r="S3346" s="16">
        <f t="shared" si="156"/>
        <v>41850.991817129623</v>
      </c>
      <c r="T3346" s="14">
        <f t="shared" si="15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5">
        <f t="shared" si="158"/>
        <v>50</v>
      </c>
      <c r="Q3347" t="s">
        <v>8317</v>
      </c>
      <c r="R3347" t="s">
        <v>8318</v>
      </c>
      <c r="S3347" s="16">
        <f t="shared" si="156"/>
        <v>42052.897777777776</v>
      </c>
      <c r="T3347" s="14">
        <f t="shared" si="15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5">
        <f t="shared" si="158"/>
        <v>91</v>
      </c>
      <c r="Q3348" t="s">
        <v>8317</v>
      </c>
      <c r="R3348" t="s">
        <v>8318</v>
      </c>
      <c r="S3348" s="16">
        <f t="shared" si="156"/>
        <v>42053.816087962965</v>
      </c>
      <c r="T3348" s="14">
        <f t="shared" si="15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5">
        <f t="shared" si="158"/>
        <v>108</v>
      </c>
      <c r="Q3349" t="s">
        <v>8317</v>
      </c>
      <c r="R3349" t="s">
        <v>8318</v>
      </c>
      <c r="S3349" s="16">
        <f t="shared" si="156"/>
        <v>42484.343217592592</v>
      </c>
      <c r="T3349" s="14">
        <f t="shared" si="15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5">
        <f t="shared" si="158"/>
        <v>69</v>
      </c>
      <c r="Q3350" t="s">
        <v>8317</v>
      </c>
      <c r="R3350" t="s">
        <v>8318</v>
      </c>
      <c r="S3350" s="16">
        <f t="shared" si="156"/>
        <v>42466.350462962961</v>
      </c>
      <c r="T3350" s="14">
        <f t="shared" si="15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5">
        <f t="shared" si="158"/>
        <v>109</v>
      </c>
      <c r="Q3351" t="s">
        <v>8317</v>
      </c>
      <c r="R3351" t="s">
        <v>8318</v>
      </c>
      <c r="S3351" s="16">
        <f t="shared" si="156"/>
        <v>42512.902453703697</v>
      </c>
      <c r="T3351" s="14">
        <f t="shared" si="15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5">
        <f t="shared" si="158"/>
        <v>71</v>
      </c>
      <c r="Q3352" t="s">
        <v>8317</v>
      </c>
      <c r="R3352" t="s">
        <v>8318</v>
      </c>
      <c r="S3352" s="16">
        <f t="shared" si="156"/>
        <v>42302.493182870363</v>
      </c>
      <c r="T3352" s="14">
        <f t="shared" si="15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5">
        <f t="shared" si="158"/>
        <v>93</v>
      </c>
      <c r="Q3353" t="s">
        <v>8317</v>
      </c>
      <c r="R3353" t="s">
        <v>8318</v>
      </c>
      <c r="S3353" s="16">
        <f t="shared" si="156"/>
        <v>41806.187094907407</v>
      </c>
      <c r="T3353" s="14">
        <f t="shared" si="15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5">
        <f t="shared" si="158"/>
        <v>76</v>
      </c>
      <c r="Q3354" t="s">
        <v>8317</v>
      </c>
      <c r="R3354" t="s">
        <v>8318</v>
      </c>
      <c r="S3354" s="16">
        <f t="shared" si="156"/>
        <v>42495.784467592595</v>
      </c>
      <c r="T3354" s="14">
        <f t="shared" si="15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5">
        <f t="shared" si="158"/>
        <v>35</v>
      </c>
      <c r="Q3355" t="s">
        <v>8317</v>
      </c>
      <c r="R3355" t="s">
        <v>8318</v>
      </c>
      <c r="S3355" s="16">
        <f t="shared" si="156"/>
        <v>42479.223958333336</v>
      </c>
      <c r="T3355" s="14">
        <f t="shared" si="15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5">
        <f t="shared" si="158"/>
        <v>55</v>
      </c>
      <c r="Q3356" t="s">
        <v>8317</v>
      </c>
      <c r="R3356" t="s">
        <v>8318</v>
      </c>
      <c r="S3356" s="16">
        <f t="shared" si="156"/>
        <v>42270.518587962964</v>
      </c>
      <c r="T3356" s="14">
        <f t="shared" si="15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5">
        <f t="shared" si="158"/>
        <v>147</v>
      </c>
      <c r="Q3357" t="s">
        <v>8317</v>
      </c>
      <c r="R3357" t="s">
        <v>8318</v>
      </c>
      <c r="S3357" s="16">
        <f t="shared" si="156"/>
        <v>42489.411192129628</v>
      </c>
      <c r="T3357" s="14">
        <f t="shared" si="15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5">
        <f t="shared" si="158"/>
        <v>56</v>
      </c>
      <c r="Q3358" t="s">
        <v>8317</v>
      </c>
      <c r="R3358" t="s">
        <v>8318</v>
      </c>
      <c r="S3358" s="16">
        <f t="shared" si="156"/>
        <v>42536.607314814813</v>
      </c>
      <c r="T3358" s="14">
        <f t="shared" si="15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5">
        <f t="shared" si="158"/>
        <v>96</v>
      </c>
      <c r="Q3359" t="s">
        <v>8317</v>
      </c>
      <c r="R3359" t="s">
        <v>8318</v>
      </c>
      <c r="S3359" s="16">
        <f t="shared" si="156"/>
        <v>41822.209606481476</v>
      </c>
      <c r="T3359" s="14">
        <f t="shared" si="15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5">
        <f t="shared" si="158"/>
        <v>63</v>
      </c>
      <c r="Q3360" t="s">
        <v>8317</v>
      </c>
      <c r="R3360" t="s">
        <v>8318</v>
      </c>
      <c r="S3360" s="16">
        <f t="shared" si="156"/>
        <v>41932.102766203701</v>
      </c>
      <c r="T3360" s="14">
        <f t="shared" si="15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5">
        <f t="shared" si="158"/>
        <v>184</v>
      </c>
      <c r="Q3361" t="s">
        <v>8317</v>
      </c>
      <c r="R3361" t="s">
        <v>8318</v>
      </c>
      <c r="S3361" s="16">
        <f t="shared" si="156"/>
        <v>42745.848773148151</v>
      </c>
      <c r="T3361" s="14">
        <f t="shared" si="15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5">
        <f t="shared" si="158"/>
        <v>126</v>
      </c>
      <c r="Q3362" t="s">
        <v>8317</v>
      </c>
      <c r="R3362" t="s">
        <v>8318</v>
      </c>
      <c r="S3362" s="16">
        <f t="shared" si="156"/>
        <v>42696.874340277776</v>
      </c>
      <c r="T3362" s="14">
        <f t="shared" si="15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5">
        <f t="shared" si="158"/>
        <v>83</v>
      </c>
      <c r="Q3363" t="s">
        <v>8317</v>
      </c>
      <c r="R3363" t="s">
        <v>8318</v>
      </c>
      <c r="S3363" s="16">
        <f t="shared" si="156"/>
        <v>41865.817013888889</v>
      </c>
      <c r="T3363" s="14">
        <f t="shared" si="15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5">
        <f t="shared" si="158"/>
        <v>54</v>
      </c>
      <c r="Q3364" t="s">
        <v>8317</v>
      </c>
      <c r="R3364" t="s">
        <v>8318</v>
      </c>
      <c r="S3364" s="16">
        <f t="shared" si="156"/>
        <v>42055.883298611108</v>
      </c>
      <c r="T3364" s="14">
        <f t="shared" si="15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5">
        <f t="shared" si="158"/>
        <v>302</v>
      </c>
      <c r="Q3365" t="s">
        <v>8317</v>
      </c>
      <c r="R3365" t="s">
        <v>8318</v>
      </c>
      <c r="S3365" s="16">
        <f t="shared" si="156"/>
        <v>41851.563020833331</v>
      </c>
      <c r="T3365" s="14">
        <f t="shared" si="15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5">
        <f t="shared" si="158"/>
        <v>44</v>
      </c>
      <c r="Q3366" t="s">
        <v>8317</v>
      </c>
      <c r="R3366" t="s">
        <v>8318</v>
      </c>
      <c r="S3366" s="16">
        <f t="shared" si="156"/>
        <v>42422.769085648142</v>
      </c>
      <c r="T3366" s="14">
        <f t="shared" si="15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5">
        <f t="shared" si="158"/>
        <v>866</v>
      </c>
      <c r="Q3367" t="s">
        <v>8317</v>
      </c>
      <c r="R3367" t="s">
        <v>8318</v>
      </c>
      <c r="S3367" s="16">
        <f t="shared" si="156"/>
        <v>42320.893425925919</v>
      </c>
      <c r="T3367" s="14">
        <f t="shared" si="15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5">
        <f t="shared" si="158"/>
        <v>61</v>
      </c>
      <c r="Q3368" t="s">
        <v>8317</v>
      </c>
      <c r="R3368" t="s">
        <v>8318</v>
      </c>
      <c r="S3368" s="16">
        <f t="shared" si="156"/>
        <v>42106.859224537031</v>
      </c>
      <c r="T3368" s="14">
        <f t="shared" si="15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5">
        <f t="shared" si="158"/>
        <v>29</v>
      </c>
      <c r="Q3369" t="s">
        <v>8317</v>
      </c>
      <c r="R3369" t="s">
        <v>8318</v>
      </c>
      <c r="S3369" s="16">
        <f t="shared" si="156"/>
        <v>42192.725624999999</v>
      </c>
      <c r="T3369" s="14">
        <f t="shared" si="15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5">
        <f t="shared" si="158"/>
        <v>45</v>
      </c>
      <c r="Q3370" t="s">
        <v>8317</v>
      </c>
      <c r="R3370" t="s">
        <v>8318</v>
      </c>
      <c r="S3370" s="16">
        <f t="shared" si="156"/>
        <v>41968.991423611107</v>
      </c>
      <c r="T3370" s="14">
        <f t="shared" si="15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5">
        <f t="shared" si="158"/>
        <v>96</v>
      </c>
      <c r="Q3371" t="s">
        <v>8317</v>
      </c>
      <c r="R3371" t="s">
        <v>8318</v>
      </c>
      <c r="S3371" s="16">
        <f t="shared" si="156"/>
        <v>42689.833101851851</v>
      </c>
      <c r="T3371" s="14">
        <f t="shared" si="15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5">
        <f t="shared" si="158"/>
        <v>67</v>
      </c>
      <c r="Q3372" t="s">
        <v>8317</v>
      </c>
      <c r="R3372" t="s">
        <v>8318</v>
      </c>
      <c r="S3372" s="16">
        <f t="shared" si="156"/>
        <v>42690.125983796293</v>
      </c>
      <c r="T3372" s="14">
        <f t="shared" si="15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5">
        <f t="shared" si="158"/>
        <v>30</v>
      </c>
      <c r="Q3373" t="s">
        <v>8317</v>
      </c>
      <c r="R3373" t="s">
        <v>8318</v>
      </c>
      <c r="S3373" s="16">
        <f t="shared" si="156"/>
        <v>42312.666261574072</v>
      </c>
      <c r="T3373" s="14">
        <f t="shared" si="15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5">
        <f t="shared" si="158"/>
        <v>38</v>
      </c>
      <c r="Q3374" t="s">
        <v>8317</v>
      </c>
      <c r="R3374" t="s">
        <v>8318</v>
      </c>
      <c r="S3374" s="16">
        <f t="shared" si="156"/>
        <v>41855.339768518512</v>
      </c>
      <c r="T3374" s="14">
        <f t="shared" si="15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5">
        <f t="shared" si="158"/>
        <v>66</v>
      </c>
      <c r="Q3375" t="s">
        <v>8317</v>
      </c>
      <c r="R3375" t="s">
        <v>8318</v>
      </c>
      <c r="S3375" s="16">
        <f t="shared" si="156"/>
        <v>42179.646296296291</v>
      </c>
      <c r="T3375" s="14">
        <f t="shared" si="15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5">
        <f t="shared" si="158"/>
        <v>71</v>
      </c>
      <c r="Q3376" t="s">
        <v>8317</v>
      </c>
      <c r="R3376" t="s">
        <v>8318</v>
      </c>
      <c r="S3376" s="16">
        <f t="shared" si="156"/>
        <v>42275.523333333331</v>
      </c>
      <c r="T3376" s="14">
        <f t="shared" si="15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5">
        <f t="shared" si="158"/>
        <v>176</v>
      </c>
      <c r="Q3377" t="s">
        <v>8317</v>
      </c>
      <c r="R3377" t="s">
        <v>8318</v>
      </c>
      <c r="S3377" s="16">
        <f t="shared" si="156"/>
        <v>41765.402465277773</v>
      </c>
      <c r="T3377" s="14">
        <f t="shared" si="15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5">
        <f t="shared" si="158"/>
        <v>421</v>
      </c>
      <c r="Q3378" t="s">
        <v>8317</v>
      </c>
      <c r="R3378" t="s">
        <v>8318</v>
      </c>
      <c r="S3378" s="16">
        <f t="shared" si="156"/>
        <v>42059.492986111109</v>
      </c>
      <c r="T3378" s="14">
        <f t="shared" si="15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5">
        <f t="shared" si="158"/>
        <v>104</v>
      </c>
      <c r="Q3379" t="s">
        <v>8317</v>
      </c>
      <c r="R3379" t="s">
        <v>8318</v>
      </c>
      <c r="S3379" s="16">
        <f t="shared" si="156"/>
        <v>42053.524293981478</v>
      </c>
      <c r="T3379" s="14">
        <f t="shared" si="15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5">
        <f t="shared" si="158"/>
        <v>28</v>
      </c>
      <c r="Q3380" t="s">
        <v>8317</v>
      </c>
      <c r="R3380" t="s">
        <v>8318</v>
      </c>
      <c r="S3380" s="16">
        <f t="shared" si="156"/>
        <v>41858.147060185183</v>
      </c>
      <c r="T3380" s="14">
        <f t="shared" si="15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5">
        <f t="shared" si="158"/>
        <v>54</v>
      </c>
      <c r="Q3381" t="s">
        <v>8317</v>
      </c>
      <c r="R3381" t="s">
        <v>8318</v>
      </c>
      <c r="S3381" s="16">
        <f t="shared" si="156"/>
        <v>42225.305555555555</v>
      </c>
      <c r="T3381" s="14">
        <f t="shared" si="15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5">
        <f t="shared" si="158"/>
        <v>111</v>
      </c>
      <c r="Q3382" t="s">
        <v>8317</v>
      </c>
      <c r="R3382" t="s">
        <v>8318</v>
      </c>
      <c r="S3382" s="16">
        <f t="shared" si="156"/>
        <v>41937.745115740741</v>
      </c>
      <c r="T3382" s="14">
        <f t="shared" si="15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5">
        <f t="shared" si="158"/>
        <v>85</v>
      </c>
      <c r="Q3383" t="s">
        <v>8317</v>
      </c>
      <c r="R3383" t="s">
        <v>8318</v>
      </c>
      <c r="S3383" s="16">
        <f t="shared" si="156"/>
        <v>42043.976655092592</v>
      </c>
      <c r="T3383" s="14">
        <f t="shared" si="15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5">
        <f t="shared" si="158"/>
        <v>76</v>
      </c>
      <c r="Q3384" t="s">
        <v>8317</v>
      </c>
      <c r="R3384" t="s">
        <v>8318</v>
      </c>
      <c r="S3384" s="16">
        <f t="shared" si="156"/>
        <v>42559.222870370366</v>
      </c>
      <c r="T3384" s="14">
        <f t="shared" si="15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5">
        <f t="shared" si="158"/>
        <v>65</v>
      </c>
      <c r="Q3385" t="s">
        <v>8317</v>
      </c>
      <c r="R3385" t="s">
        <v>8318</v>
      </c>
      <c r="S3385" s="16">
        <f t="shared" si="156"/>
        <v>42524.574305555558</v>
      </c>
      <c r="T3385" s="14">
        <f t="shared" si="15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5">
        <f t="shared" si="158"/>
        <v>93</v>
      </c>
      <c r="Q3386" t="s">
        <v>8317</v>
      </c>
      <c r="R3386" t="s">
        <v>8318</v>
      </c>
      <c r="S3386" s="16">
        <f t="shared" si="156"/>
        <v>42291.879259259258</v>
      </c>
      <c r="T3386" s="14">
        <f t="shared" si="15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5">
        <f t="shared" si="158"/>
        <v>133</v>
      </c>
      <c r="Q3387" t="s">
        <v>8317</v>
      </c>
      <c r="R3387" t="s">
        <v>8318</v>
      </c>
      <c r="S3387" s="16">
        <f t="shared" si="156"/>
        <v>41953.659166666665</v>
      </c>
      <c r="T3387" s="14">
        <f t="shared" si="15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5">
        <f t="shared" si="158"/>
        <v>51</v>
      </c>
      <c r="Q3388" t="s">
        <v>8317</v>
      </c>
      <c r="R3388" t="s">
        <v>8318</v>
      </c>
      <c r="S3388" s="16">
        <f t="shared" si="156"/>
        <v>41946.436412037037</v>
      </c>
      <c r="T3388" s="14">
        <f t="shared" si="15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5">
        <f t="shared" si="158"/>
        <v>100</v>
      </c>
      <c r="Q3389" t="s">
        <v>8317</v>
      </c>
      <c r="R3389" t="s">
        <v>8318</v>
      </c>
      <c r="S3389" s="16">
        <f t="shared" si="156"/>
        <v>41947.554259259261</v>
      </c>
      <c r="T3389" s="14">
        <f t="shared" si="15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5">
        <f t="shared" si="158"/>
        <v>34</v>
      </c>
      <c r="Q3390" t="s">
        <v>8317</v>
      </c>
      <c r="R3390" t="s">
        <v>8318</v>
      </c>
      <c r="S3390" s="16">
        <f t="shared" si="156"/>
        <v>42143.252789351849</v>
      </c>
      <c r="T3390" s="14">
        <f t="shared" si="15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5">
        <f t="shared" si="158"/>
        <v>184</v>
      </c>
      <c r="Q3391" t="s">
        <v>8317</v>
      </c>
      <c r="R3391" t="s">
        <v>8318</v>
      </c>
      <c r="S3391" s="16">
        <f t="shared" si="156"/>
        <v>42494.355115740742</v>
      </c>
      <c r="T3391" s="14">
        <f t="shared" si="15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5">
        <f t="shared" si="158"/>
        <v>69</v>
      </c>
      <c r="Q3392" t="s">
        <v>8317</v>
      </c>
      <c r="R3392" t="s">
        <v>8318</v>
      </c>
      <c r="S3392" s="16">
        <f t="shared" si="156"/>
        <v>41815.566493055558</v>
      </c>
      <c r="T3392" s="14">
        <f t="shared" si="15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5">
        <f t="shared" si="158"/>
        <v>61</v>
      </c>
      <c r="Q3393" t="s">
        <v>8317</v>
      </c>
      <c r="R3393" t="s">
        <v>8318</v>
      </c>
      <c r="S3393" s="16">
        <f t="shared" si="156"/>
        <v>41830.337361111109</v>
      </c>
      <c r="T3393" s="14">
        <f t="shared" si="15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5">
        <f t="shared" si="158"/>
        <v>41</v>
      </c>
      <c r="Q3394" t="s">
        <v>8317</v>
      </c>
      <c r="R3394" t="s">
        <v>8318</v>
      </c>
      <c r="S3394" s="16">
        <f t="shared" si="156"/>
        <v>42446.63721064815</v>
      </c>
      <c r="T3394" s="14">
        <f t="shared" si="15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5">
        <f t="shared" si="158"/>
        <v>36</v>
      </c>
      <c r="Q3395" t="s">
        <v>8317</v>
      </c>
      <c r="R3395" t="s">
        <v>8318</v>
      </c>
      <c r="S3395" s="16">
        <f t="shared" ref="S3395:S3458" si="159">(J3395/86400)+25569+(-5/24)</f>
        <v>41923.713310185187</v>
      </c>
      <c r="T3395" s="14">
        <f t="shared" ref="T3395:T3458" si="160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5">
        <f t="shared" ref="P3396:P3459" si="161">QUOTIENT(E3396,L3396)</f>
        <v>29</v>
      </c>
      <c r="Q3396" t="s">
        <v>8317</v>
      </c>
      <c r="R3396" t="s">
        <v>8318</v>
      </c>
      <c r="S3396" s="16">
        <f t="shared" si="159"/>
        <v>41817.387094907404</v>
      </c>
      <c r="T3396" s="14">
        <f t="shared" si="160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5">
        <f t="shared" si="161"/>
        <v>24</v>
      </c>
      <c r="Q3397" t="s">
        <v>8317</v>
      </c>
      <c r="R3397" t="s">
        <v>8318</v>
      </c>
      <c r="S3397" s="16">
        <f t="shared" si="159"/>
        <v>42140.503981481474</v>
      </c>
      <c r="T3397" s="14">
        <f t="shared" si="160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5">
        <f t="shared" si="161"/>
        <v>55</v>
      </c>
      <c r="Q3398" t="s">
        <v>8317</v>
      </c>
      <c r="R3398" t="s">
        <v>8318</v>
      </c>
      <c r="S3398" s="16">
        <f t="shared" si="159"/>
        <v>41764.238298611112</v>
      </c>
      <c r="T3398" s="14">
        <f t="shared" si="160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5">
        <f t="shared" si="161"/>
        <v>11</v>
      </c>
      <c r="Q3399" t="s">
        <v>8317</v>
      </c>
      <c r="R3399" t="s">
        <v>8318</v>
      </c>
      <c r="S3399" s="16">
        <f t="shared" si="159"/>
        <v>42378.270011574066</v>
      </c>
      <c r="T3399" s="14">
        <f t="shared" si="160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5">
        <f t="shared" si="161"/>
        <v>68</v>
      </c>
      <c r="Q3400" t="s">
        <v>8317</v>
      </c>
      <c r="R3400" t="s">
        <v>8318</v>
      </c>
      <c r="S3400" s="16">
        <f t="shared" si="159"/>
        <v>41941.543703703697</v>
      </c>
      <c r="T3400" s="14">
        <f t="shared" si="160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5">
        <f t="shared" si="161"/>
        <v>27</v>
      </c>
      <c r="Q3401" t="s">
        <v>8317</v>
      </c>
      <c r="R3401" t="s">
        <v>8318</v>
      </c>
      <c r="S3401" s="16">
        <f t="shared" si="159"/>
        <v>42026.712094907409</v>
      </c>
      <c r="T3401" s="14">
        <f t="shared" si="160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5">
        <f t="shared" si="161"/>
        <v>118</v>
      </c>
      <c r="Q3402" t="s">
        <v>8317</v>
      </c>
      <c r="R3402" t="s">
        <v>8318</v>
      </c>
      <c r="S3402" s="16">
        <f t="shared" si="159"/>
        <v>41834.745532407404</v>
      </c>
      <c r="T3402" s="14">
        <f t="shared" si="160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5">
        <f t="shared" si="161"/>
        <v>44</v>
      </c>
      <c r="Q3403" t="s">
        <v>8317</v>
      </c>
      <c r="R3403" t="s">
        <v>8318</v>
      </c>
      <c r="S3403" s="16">
        <f t="shared" si="159"/>
        <v>42193.5155787037</v>
      </c>
      <c r="T3403" s="14">
        <f t="shared" si="160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5">
        <f t="shared" si="161"/>
        <v>99</v>
      </c>
      <c r="Q3404" t="s">
        <v>8317</v>
      </c>
      <c r="R3404" t="s">
        <v>8318</v>
      </c>
      <c r="S3404" s="16">
        <f t="shared" si="159"/>
        <v>42290.410219907404</v>
      </c>
      <c r="T3404" s="14">
        <f t="shared" si="160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5">
        <f t="shared" si="161"/>
        <v>117</v>
      </c>
      <c r="Q3405" t="s">
        <v>8317</v>
      </c>
      <c r="R3405" t="s">
        <v>8318</v>
      </c>
      <c r="S3405" s="16">
        <f t="shared" si="159"/>
        <v>42150.253749999996</v>
      </c>
      <c r="T3405" s="14">
        <f t="shared" si="160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5">
        <f t="shared" si="161"/>
        <v>203</v>
      </c>
      <c r="Q3406" t="s">
        <v>8317</v>
      </c>
      <c r="R3406" t="s">
        <v>8318</v>
      </c>
      <c r="S3406" s="16">
        <f t="shared" si="159"/>
        <v>42152.295162037037</v>
      </c>
      <c r="T3406" s="14">
        <f t="shared" si="160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5">
        <f t="shared" si="161"/>
        <v>28</v>
      </c>
      <c r="Q3407" t="s">
        <v>8317</v>
      </c>
      <c r="R3407" t="s">
        <v>8318</v>
      </c>
      <c r="S3407" s="16">
        <f t="shared" si="159"/>
        <v>42409.808865740742</v>
      </c>
      <c r="T3407" s="14">
        <f t="shared" si="160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5">
        <f t="shared" si="161"/>
        <v>110</v>
      </c>
      <c r="Q3408" t="s">
        <v>8317</v>
      </c>
      <c r="R3408" t="s">
        <v>8318</v>
      </c>
      <c r="S3408" s="16">
        <f t="shared" si="159"/>
        <v>41791.284444444442</v>
      </c>
      <c r="T3408" s="14">
        <f t="shared" si="160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5">
        <f t="shared" si="161"/>
        <v>31</v>
      </c>
      <c r="Q3409" t="s">
        <v>8317</v>
      </c>
      <c r="R3409" t="s">
        <v>8318</v>
      </c>
      <c r="S3409" s="16">
        <f t="shared" si="159"/>
        <v>41796.21399305555</v>
      </c>
      <c r="T3409" s="14">
        <f t="shared" si="160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5">
        <f t="shared" si="161"/>
        <v>58</v>
      </c>
      <c r="Q3410" t="s">
        <v>8317</v>
      </c>
      <c r="R3410" t="s">
        <v>8318</v>
      </c>
      <c r="S3410" s="16">
        <f t="shared" si="159"/>
        <v>41808.78361111111</v>
      </c>
      <c r="T3410" s="14">
        <f t="shared" si="160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5">
        <f t="shared" si="161"/>
        <v>29</v>
      </c>
      <c r="Q3411" t="s">
        <v>8317</v>
      </c>
      <c r="R3411" t="s">
        <v>8318</v>
      </c>
      <c r="S3411" s="16">
        <f t="shared" si="159"/>
        <v>42544.605995370366</v>
      </c>
      <c r="T3411" s="14">
        <f t="shared" si="160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5">
        <f t="shared" si="161"/>
        <v>81</v>
      </c>
      <c r="Q3412" t="s">
        <v>8317</v>
      </c>
      <c r="R3412" t="s">
        <v>8318</v>
      </c>
      <c r="S3412" s="16">
        <f t="shared" si="159"/>
        <v>42499.83321759259</v>
      </c>
      <c r="T3412" s="14">
        <f t="shared" si="160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5">
        <f t="shared" si="161"/>
        <v>199</v>
      </c>
      <c r="Q3413" t="s">
        <v>8317</v>
      </c>
      <c r="R3413" t="s">
        <v>8318</v>
      </c>
      <c r="S3413" s="16">
        <f t="shared" si="159"/>
        <v>42264.814490740733</v>
      </c>
      <c r="T3413" s="14">
        <f t="shared" si="160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5">
        <f t="shared" si="161"/>
        <v>115</v>
      </c>
      <c r="Q3414" t="s">
        <v>8317</v>
      </c>
      <c r="R3414" t="s">
        <v>8318</v>
      </c>
      <c r="S3414" s="16">
        <f t="shared" si="159"/>
        <v>41879.750717592593</v>
      </c>
      <c r="T3414" s="14">
        <f t="shared" si="160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5">
        <f t="shared" si="161"/>
        <v>46</v>
      </c>
      <c r="Q3415" t="s">
        <v>8317</v>
      </c>
      <c r="R3415" t="s">
        <v>8318</v>
      </c>
      <c r="S3415" s="16">
        <f t="shared" si="159"/>
        <v>42053.524745370371</v>
      </c>
      <c r="T3415" s="14">
        <f t="shared" si="160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5">
        <f t="shared" si="161"/>
        <v>70</v>
      </c>
      <c r="Q3416" t="s">
        <v>8317</v>
      </c>
      <c r="R3416" t="s">
        <v>8318</v>
      </c>
      <c r="S3416" s="16">
        <f t="shared" si="159"/>
        <v>42675.624131944445</v>
      </c>
      <c r="T3416" s="14">
        <f t="shared" si="160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5">
        <f t="shared" si="161"/>
        <v>22</v>
      </c>
      <c r="Q3417" t="s">
        <v>8317</v>
      </c>
      <c r="R3417" t="s">
        <v>8318</v>
      </c>
      <c r="S3417" s="16">
        <f t="shared" si="159"/>
        <v>42466.935833333329</v>
      </c>
      <c r="T3417" s="14">
        <f t="shared" si="160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5">
        <f t="shared" si="161"/>
        <v>159</v>
      </c>
      <c r="Q3418" t="s">
        <v>8317</v>
      </c>
      <c r="R3418" t="s">
        <v>8318</v>
      </c>
      <c r="S3418" s="16">
        <f t="shared" si="159"/>
        <v>42089.204224537032</v>
      </c>
      <c r="T3418" s="14">
        <f t="shared" si="160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5">
        <f t="shared" si="161"/>
        <v>37</v>
      </c>
      <c r="Q3419" t="s">
        <v>8317</v>
      </c>
      <c r="R3419" t="s">
        <v>8318</v>
      </c>
      <c r="S3419" s="16">
        <f t="shared" si="159"/>
        <v>41894.705416666664</v>
      </c>
      <c r="T3419" s="14">
        <f t="shared" si="160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5">
        <f t="shared" si="161"/>
        <v>72</v>
      </c>
      <c r="Q3420" t="s">
        <v>8317</v>
      </c>
      <c r="R3420" t="s">
        <v>8318</v>
      </c>
      <c r="S3420" s="16">
        <f t="shared" si="159"/>
        <v>41752.626238425924</v>
      </c>
      <c r="T3420" s="14">
        <f t="shared" si="160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5">
        <f t="shared" si="161"/>
        <v>63</v>
      </c>
      <c r="Q3421" t="s">
        <v>8317</v>
      </c>
      <c r="R3421" t="s">
        <v>8318</v>
      </c>
      <c r="S3421" s="16">
        <f t="shared" si="159"/>
        <v>42448.613252314812</v>
      </c>
      <c r="T3421" s="14">
        <f t="shared" si="160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5">
        <f t="shared" si="161"/>
        <v>28</v>
      </c>
      <c r="Q3422" t="s">
        <v>8317</v>
      </c>
      <c r="R3422" t="s">
        <v>8318</v>
      </c>
      <c r="S3422" s="16">
        <f t="shared" si="159"/>
        <v>42404.881967592592</v>
      </c>
      <c r="T3422" s="14">
        <f t="shared" si="160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5">
        <f t="shared" si="161"/>
        <v>103</v>
      </c>
      <c r="Q3423" t="s">
        <v>8317</v>
      </c>
      <c r="R3423" t="s">
        <v>8318</v>
      </c>
      <c r="S3423" s="16">
        <f t="shared" si="159"/>
        <v>42037.582905092589</v>
      </c>
      <c r="T3423" s="14">
        <f t="shared" si="160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5">
        <f t="shared" si="161"/>
        <v>71</v>
      </c>
      <c r="Q3424" t="s">
        <v>8317</v>
      </c>
      <c r="R3424" t="s">
        <v>8318</v>
      </c>
      <c r="S3424" s="16">
        <f t="shared" si="159"/>
        <v>42323.353888888887</v>
      </c>
      <c r="T3424" s="14">
        <f t="shared" si="160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5">
        <f t="shared" si="161"/>
        <v>35</v>
      </c>
      <c r="Q3425" t="s">
        <v>8317</v>
      </c>
      <c r="R3425" t="s">
        <v>8318</v>
      </c>
      <c r="S3425" s="16">
        <f t="shared" si="159"/>
        <v>42088.703020833331</v>
      </c>
      <c r="T3425" s="14">
        <f t="shared" si="160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5">
        <f t="shared" si="161"/>
        <v>81</v>
      </c>
      <c r="Q3426" t="s">
        <v>8317</v>
      </c>
      <c r="R3426" t="s">
        <v>8318</v>
      </c>
      <c r="S3426" s="16">
        <f t="shared" si="159"/>
        <v>42018.468564814808</v>
      </c>
      <c r="T3426" s="14">
        <f t="shared" si="160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5">
        <f t="shared" si="161"/>
        <v>297</v>
      </c>
      <c r="Q3427" t="s">
        <v>8317</v>
      </c>
      <c r="R3427" t="s">
        <v>8318</v>
      </c>
      <c r="S3427" s="16">
        <f t="shared" si="159"/>
        <v>41884.40898148148</v>
      </c>
      <c r="T3427" s="14">
        <f t="shared" si="160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5">
        <f t="shared" si="161"/>
        <v>46</v>
      </c>
      <c r="Q3428" t="s">
        <v>8317</v>
      </c>
      <c r="R3428" t="s">
        <v>8318</v>
      </c>
      <c r="S3428" s="16">
        <f t="shared" si="159"/>
        <v>41883.848414351851</v>
      </c>
      <c r="T3428" s="14">
        <f t="shared" si="160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5">
        <f t="shared" si="161"/>
        <v>51</v>
      </c>
      <c r="Q3429" t="s">
        <v>8317</v>
      </c>
      <c r="R3429" t="s">
        <v>8318</v>
      </c>
      <c r="S3429" s="16">
        <f t="shared" si="159"/>
        <v>41792.436944444438</v>
      </c>
      <c r="T3429" s="14">
        <f t="shared" si="160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5">
        <f t="shared" si="161"/>
        <v>40</v>
      </c>
      <c r="Q3430" t="s">
        <v>8317</v>
      </c>
      <c r="R3430" t="s">
        <v>8318</v>
      </c>
      <c r="S3430" s="16">
        <f t="shared" si="159"/>
        <v>42038.512118055551</v>
      </c>
      <c r="T3430" s="14">
        <f t="shared" si="160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5">
        <f t="shared" si="161"/>
        <v>16</v>
      </c>
      <c r="Q3431" t="s">
        <v>8317</v>
      </c>
      <c r="R3431" t="s">
        <v>8318</v>
      </c>
      <c r="S3431" s="16">
        <f t="shared" si="159"/>
        <v>42661.813206018516</v>
      </c>
      <c r="T3431" s="14">
        <f t="shared" si="160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5">
        <f t="shared" si="161"/>
        <v>30</v>
      </c>
      <c r="Q3432" t="s">
        <v>8317</v>
      </c>
      <c r="R3432" t="s">
        <v>8318</v>
      </c>
      <c r="S3432" s="16">
        <f t="shared" si="159"/>
        <v>41820.737280092588</v>
      </c>
      <c r="T3432" s="14">
        <f t="shared" si="160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5">
        <f t="shared" si="161"/>
        <v>95</v>
      </c>
      <c r="Q3433" t="s">
        <v>8317</v>
      </c>
      <c r="R3433" t="s">
        <v>8318</v>
      </c>
      <c r="S3433" s="16">
        <f t="shared" si="159"/>
        <v>41839.522604166668</v>
      </c>
      <c r="T3433" s="14">
        <f t="shared" si="160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5">
        <f t="shared" si="161"/>
        <v>52</v>
      </c>
      <c r="Q3434" t="s">
        <v>8317</v>
      </c>
      <c r="R3434" t="s">
        <v>8318</v>
      </c>
      <c r="S3434" s="16">
        <f t="shared" si="159"/>
        <v>42380.372847222221</v>
      </c>
      <c r="T3434" s="14">
        <f t="shared" si="160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5">
        <f t="shared" si="161"/>
        <v>134</v>
      </c>
      <c r="Q3435" t="s">
        <v>8317</v>
      </c>
      <c r="R3435" t="s">
        <v>8318</v>
      </c>
      <c r="S3435" s="16">
        <f t="shared" si="159"/>
        <v>41775.854803240734</v>
      </c>
      <c r="T3435" s="14">
        <f t="shared" si="160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5">
        <f t="shared" si="161"/>
        <v>62</v>
      </c>
      <c r="Q3436" t="s">
        <v>8317</v>
      </c>
      <c r="R3436" t="s">
        <v>8318</v>
      </c>
      <c r="S3436" s="16">
        <f t="shared" si="159"/>
        <v>41800.172094907401</v>
      </c>
      <c r="T3436" s="14">
        <f t="shared" si="160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5">
        <f t="shared" si="161"/>
        <v>58</v>
      </c>
      <c r="Q3437" t="s">
        <v>8317</v>
      </c>
      <c r="R3437" t="s">
        <v>8318</v>
      </c>
      <c r="S3437" s="16">
        <f t="shared" si="159"/>
        <v>42572.408483796295</v>
      </c>
      <c r="T3437" s="14">
        <f t="shared" si="160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5">
        <f t="shared" si="161"/>
        <v>143</v>
      </c>
      <c r="Q3438" t="s">
        <v>8317</v>
      </c>
      <c r="R3438" t="s">
        <v>8318</v>
      </c>
      <c r="S3438" s="16">
        <f t="shared" si="159"/>
        <v>41851.333252314813</v>
      </c>
      <c r="T3438" s="14">
        <f t="shared" si="160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5">
        <f t="shared" si="161"/>
        <v>84</v>
      </c>
      <c r="Q3439" t="s">
        <v>8317</v>
      </c>
      <c r="R3439" t="s">
        <v>8318</v>
      </c>
      <c r="S3439" s="16">
        <f t="shared" si="159"/>
        <v>42205.502546296295</v>
      </c>
      <c r="T3439" s="14">
        <f t="shared" si="160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5">
        <f t="shared" si="161"/>
        <v>186</v>
      </c>
      <c r="Q3440" t="s">
        <v>8317</v>
      </c>
      <c r="R3440" t="s">
        <v>8318</v>
      </c>
      <c r="S3440" s="16">
        <f t="shared" si="159"/>
        <v>42100.719525462962</v>
      </c>
      <c r="T3440" s="14">
        <f t="shared" si="160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5">
        <f t="shared" si="161"/>
        <v>89</v>
      </c>
      <c r="Q3441" t="s">
        <v>8317</v>
      </c>
      <c r="R3441" t="s">
        <v>8318</v>
      </c>
      <c r="S3441" s="16">
        <f t="shared" si="159"/>
        <v>42374.702893518515</v>
      </c>
      <c r="T3441" s="14">
        <f t="shared" si="160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5">
        <f t="shared" si="161"/>
        <v>64</v>
      </c>
      <c r="Q3442" t="s">
        <v>8317</v>
      </c>
      <c r="R3442" t="s">
        <v>8318</v>
      </c>
      <c r="S3442" s="16">
        <f t="shared" si="159"/>
        <v>41808.914675925924</v>
      </c>
      <c r="T3442" s="14">
        <f t="shared" si="160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5">
        <f t="shared" si="161"/>
        <v>59</v>
      </c>
      <c r="Q3443" t="s">
        <v>8317</v>
      </c>
      <c r="R3443" t="s">
        <v>8318</v>
      </c>
      <c r="S3443" s="16">
        <f t="shared" si="159"/>
        <v>42294.221307870372</v>
      </c>
      <c r="T3443" s="14">
        <f t="shared" si="160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5">
        <f t="shared" si="161"/>
        <v>31</v>
      </c>
      <c r="Q3444" t="s">
        <v>8317</v>
      </c>
      <c r="R3444" t="s">
        <v>8318</v>
      </c>
      <c r="S3444" s="16">
        <f t="shared" si="159"/>
        <v>42124.632777777777</v>
      </c>
      <c r="T3444" s="14">
        <f t="shared" si="160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5">
        <f t="shared" si="161"/>
        <v>41</v>
      </c>
      <c r="Q3445" t="s">
        <v>8317</v>
      </c>
      <c r="R3445" t="s">
        <v>8318</v>
      </c>
      <c r="S3445" s="16">
        <f t="shared" si="159"/>
        <v>41861.316504629627</v>
      </c>
      <c r="T3445" s="14">
        <f t="shared" si="160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5">
        <f t="shared" si="161"/>
        <v>43</v>
      </c>
      <c r="Q3446" t="s">
        <v>8317</v>
      </c>
      <c r="R3446" t="s">
        <v>8318</v>
      </c>
      <c r="S3446" s="16">
        <f t="shared" si="159"/>
        <v>42521.08317129629</v>
      </c>
      <c r="T3446" s="14">
        <f t="shared" si="160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5">
        <f t="shared" si="161"/>
        <v>64</v>
      </c>
      <c r="Q3447" t="s">
        <v>8317</v>
      </c>
      <c r="R3447" t="s">
        <v>8318</v>
      </c>
      <c r="S3447" s="16">
        <f t="shared" si="159"/>
        <v>42272.322175925925</v>
      </c>
      <c r="T3447" s="14">
        <f t="shared" si="160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5">
        <f t="shared" si="161"/>
        <v>43</v>
      </c>
      <c r="Q3448" t="s">
        <v>8317</v>
      </c>
      <c r="R3448" t="s">
        <v>8318</v>
      </c>
      <c r="S3448" s="16">
        <f t="shared" si="159"/>
        <v>42016.624131944445</v>
      </c>
      <c r="T3448" s="14">
        <f t="shared" si="160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5">
        <f t="shared" si="161"/>
        <v>77</v>
      </c>
      <c r="Q3449" t="s">
        <v>8317</v>
      </c>
      <c r="R3449" t="s">
        <v>8318</v>
      </c>
      <c r="S3449" s="16">
        <f t="shared" si="159"/>
        <v>42402.680694444447</v>
      </c>
      <c r="T3449" s="14">
        <f t="shared" si="160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5">
        <f t="shared" si="161"/>
        <v>51</v>
      </c>
      <c r="Q3450" t="s">
        <v>8317</v>
      </c>
      <c r="R3450" t="s">
        <v>8318</v>
      </c>
      <c r="S3450" s="16">
        <f t="shared" si="159"/>
        <v>41959.910752314812</v>
      </c>
      <c r="T3450" s="14">
        <f t="shared" si="160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5">
        <f t="shared" si="161"/>
        <v>68</v>
      </c>
      <c r="Q3451" t="s">
        <v>8317</v>
      </c>
      <c r="R3451" t="s">
        <v>8318</v>
      </c>
      <c r="S3451" s="16">
        <f t="shared" si="159"/>
        <v>42531.844189814808</v>
      </c>
      <c r="T3451" s="14">
        <f t="shared" si="160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5">
        <f t="shared" si="161"/>
        <v>19</v>
      </c>
      <c r="Q3452" t="s">
        <v>8317</v>
      </c>
      <c r="R3452" t="s">
        <v>8318</v>
      </c>
      <c r="S3452" s="16">
        <f t="shared" si="159"/>
        <v>42036.496192129627</v>
      </c>
      <c r="T3452" s="14">
        <f t="shared" si="160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5">
        <f t="shared" si="161"/>
        <v>41</v>
      </c>
      <c r="Q3453" t="s">
        <v>8317</v>
      </c>
      <c r="R3453" t="s">
        <v>8318</v>
      </c>
      <c r="S3453" s="16">
        <f t="shared" si="159"/>
        <v>42088.515358796292</v>
      </c>
      <c r="T3453" s="14">
        <f t="shared" si="160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5">
        <f t="shared" si="161"/>
        <v>41</v>
      </c>
      <c r="Q3454" t="s">
        <v>8317</v>
      </c>
      <c r="R3454" t="s">
        <v>8318</v>
      </c>
      <c r="S3454" s="16">
        <f t="shared" si="159"/>
        <v>41820.430856481478</v>
      </c>
      <c r="T3454" s="14">
        <f t="shared" si="160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5">
        <f t="shared" si="161"/>
        <v>27</v>
      </c>
      <c r="Q3455" t="s">
        <v>8317</v>
      </c>
      <c r="R3455" t="s">
        <v>8318</v>
      </c>
      <c r="S3455" s="16">
        <f t="shared" si="159"/>
        <v>42535.770324074074</v>
      </c>
      <c r="T3455" s="14">
        <f t="shared" si="160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5">
        <f t="shared" si="161"/>
        <v>33</v>
      </c>
      <c r="Q3456" t="s">
        <v>8317</v>
      </c>
      <c r="R3456" t="s">
        <v>8318</v>
      </c>
      <c r="S3456" s="16">
        <f t="shared" si="159"/>
        <v>41821.490266203698</v>
      </c>
      <c r="T3456" s="14">
        <f t="shared" si="160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5">
        <f t="shared" si="161"/>
        <v>145</v>
      </c>
      <c r="Q3457" t="s">
        <v>8317</v>
      </c>
      <c r="R3457" t="s">
        <v>8318</v>
      </c>
      <c r="S3457" s="16">
        <f t="shared" si="159"/>
        <v>42626.541979166665</v>
      </c>
      <c r="T3457" s="14">
        <f t="shared" si="160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5">
        <f t="shared" si="161"/>
        <v>358</v>
      </c>
      <c r="Q3458" t="s">
        <v>8317</v>
      </c>
      <c r="R3458" t="s">
        <v>8318</v>
      </c>
      <c r="S3458" s="16">
        <f t="shared" si="159"/>
        <v>41820.997303240736</v>
      </c>
      <c r="T3458" s="14">
        <f t="shared" si="160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5">
        <f t="shared" si="161"/>
        <v>50</v>
      </c>
      <c r="Q3459" t="s">
        <v>8317</v>
      </c>
      <c r="R3459" t="s">
        <v>8318</v>
      </c>
      <c r="S3459" s="16">
        <f t="shared" ref="S3459:S3522" si="162">(J3459/86400)+25569+(-5/24)</f>
        <v>42016.498344907406</v>
      </c>
      <c r="T3459" s="14">
        <f t="shared" ref="T3459:T3522" si="163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5">
        <f t="shared" ref="P3460:P3523" si="164">QUOTIENT(E3460,L3460)</f>
        <v>45</v>
      </c>
      <c r="Q3460" t="s">
        <v>8317</v>
      </c>
      <c r="R3460" t="s">
        <v>8318</v>
      </c>
      <c r="S3460" s="16">
        <f t="shared" si="162"/>
        <v>42010.994247685179</v>
      </c>
      <c r="T3460" s="14">
        <f t="shared" si="163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5">
        <f t="shared" si="164"/>
        <v>17</v>
      </c>
      <c r="Q3461" t="s">
        <v>8317</v>
      </c>
      <c r="R3461" t="s">
        <v>8318</v>
      </c>
      <c r="S3461" s="16">
        <f t="shared" si="162"/>
        <v>42480.271527777775</v>
      </c>
      <c r="T3461" s="14">
        <f t="shared" si="163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5">
        <f t="shared" si="164"/>
        <v>50</v>
      </c>
      <c r="Q3462" t="s">
        <v>8317</v>
      </c>
      <c r="R3462" t="s">
        <v>8318</v>
      </c>
      <c r="S3462" s="16">
        <f t="shared" si="162"/>
        <v>41852.318888888891</v>
      </c>
      <c r="T3462" s="14">
        <f t="shared" si="163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5">
        <f t="shared" si="164"/>
        <v>57</v>
      </c>
      <c r="Q3463" t="s">
        <v>8317</v>
      </c>
      <c r="R3463" t="s">
        <v>8318</v>
      </c>
      <c r="S3463" s="16">
        <f t="shared" si="162"/>
        <v>42643.424525462957</v>
      </c>
      <c r="T3463" s="14">
        <f t="shared" si="163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5">
        <f t="shared" si="164"/>
        <v>29</v>
      </c>
      <c r="Q3464" t="s">
        <v>8317</v>
      </c>
      <c r="R3464" t="s">
        <v>8318</v>
      </c>
      <c r="S3464" s="16">
        <f t="shared" si="162"/>
        <v>42179.690138888887</v>
      </c>
      <c r="T3464" s="14">
        <f t="shared" si="163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5">
        <f t="shared" si="164"/>
        <v>90</v>
      </c>
      <c r="Q3465" t="s">
        <v>8317</v>
      </c>
      <c r="R3465" t="s">
        <v>8318</v>
      </c>
      <c r="S3465" s="16">
        <f t="shared" si="162"/>
        <v>42612.710474537038</v>
      </c>
      <c r="T3465" s="14">
        <f t="shared" si="163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5">
        <f t="shared" si="164"/>
        <v>55</v>
      </c>
      <c r="Q3466" t="s">
        <v>8317</v>
      </c>
      <c r="R3466" t="s">
        <v>8318</v>
      </c>
      <c r="S3466" s="16">
        <f t="shared" si="162"/>
        <v>42574.921724537031</v>
      </c>
      <c r="T3466" s="14">
        <f t="shared" si="163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5">
        <f t="shared" si="164"/>
        <v>57</v>
      </c>
      <c r="Q3467" t="s">
        <v>8317</v>
      </c>
      <c r="R3467" t="s">
        <v>8318</v>
      </c>
      <c r="S3467" s="16">
        <f t="shared" si="162"/>
        <v>42200.417499999996</v>
      </c>
      <c r="T3467" s="14">
        <f t="shared" si="163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5">
        <f t="shared" si="164"/>
        <v>72</v>
      </c>
      <c r="Q3468" t="s">
        <v>8317</v>
      </c>
      <c r="R3468" t="s">
        <v>8318</v>
      </c>
      <c r="S3468" s="16">
        <f t="shared" si="162"/>
        <v>42419.810763888883</v>
      </c>
      <c r="T3468" s="14">
        <f t="shared" si="163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5">
        <f t="shared" si="164"/>
        <v>64</v>
      </c>
      <c r="Q3469" t="s">
        <v>8317</v>
      </c>
      <c r="R3469" t="s">
        <v>8318</v>
      </c>
      <c r="S3469" s="16">
        <f t="shared" si="162"/>
        <v>42053.463333333326</v>
      </c>
      <c r="T3469" s="14">
        <f t="shared" si="163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5">
        <f t="shared" si="164"/>
        <v>716</v>
      </c>
      <c r="Q3470" t="s">
        <v>8317</v>
      </c>
      <c r="R3470" t="s">
        <v>8318</v>
      </c>
      <c r="S3470" s="16">
        <f t="shared" si="162"/>
        <v>42605.55704861111</v>
      </c>
      <c r="T3470" s="14">
        <f t="shared" si="163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5">
        <f t="shared" si="164"/>
        <v>50</v>
      </c>
      <c r="Q3471" t="s">
        <v>8317</v>
      </c>
      <c r="R3471" t="s">
        <v>8318</v>
      </c>
      <c r="S3471" s="16">
        <f t="shared" si="162"/>
        <v>42458.433391203704</v>
      </c>
      <c r="T3471" s="14">
        <f t="shared" si="163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5">
        <f t="shared" si="164"/>
        <v>41</v>
      </c>
      <c r="Q3472" t="s">
        <v>8317</v>
      </c>
      <c r="R3472" t="s">
        <v>8318</v>
      </c>
      <c r="S3472" s="16">
        <f t="shared" si="162"/>
        <v>42528.813680555548</v>
      </c>
      <c r="T3472" s="14">
        <f t="shared" si="163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5">
        <f t="shared" si="164"/>
        <v>35</v>
      </c>
      <c r="Q3473" t="s">
        <v>8317</v>
      </c>
      <c r="R3473" t="s">
        <v>8318</v>
      </c>
      <c r="S3473" s="16">
        <f t="shared" si="162"/>
        <v>41841.61215277778</v>
      </c>
      <c r="T3473" s="14">
        <f t="shared" si="163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5">
        <f t="shared" si="164"/>
        <v>88</v>
      </c>
      <c r="Q3474" t="s">
        <v>8317</v>
      </c>
      <c r="R3474" t="s">
        <v>8318</v>
      </c>
      <c r="S3474" s="16">
        <f t="shared" si="162"/>
        <v>41927.962164351848</v>
      </c>
      <c r="T3474" s="14">
        <f t="shared" si="163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5">
        <f t="shared" si="164"/>
        <v>148</v>
      </c>
      <c r="Q3475" t="s">
        <v>8317</v>
      </c>
      <c r="R3475" t="s">
        <v>8318</v>
      </c>
      <c r="S3475" s="16">
        <f t="shared" si="162"/>
        <v>42062.626111111109</v>
      </c>
      <c r="T3475" s="14">
        <f t="shared" si="163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5">
        <f t="shared" si="164"/>
        <v>51</v>
      </c>
      <c r="Q3476" t="s">
        <v>8317</v>
      </c>
      <c r="R3476" t="s">
        <v>8318</v>
      </c>
      <c r="S3476" s="16">
        <f t="shared" si="162"/>
        <v>42541.293182870366</v>
      </c>
      <c r="T3476" s="14">
        <f t="shared" si="163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5">
        <f t="shared" si="164"/>
        <v>20</v>
      </c>
      <c r="Q3477" t="s">
        <v>8317</v>
      </c>
      <c r="R3477" t="s">
        <v>8318</v>
      </c>
      <c r="S3477" s="16">
        <f t="shared" si="162"/>
        <v>41918.672499999993</v>
      </c>
      <c r="T3477" s="14">
        <f t="shared" si="163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5">
        <f t="shared" si="164"/>
        <v>52</v>
      </c>
      <c r="Q3478" t="s">
        <v>8317</v>
      </c>
      <c r="R3478" t="s">
        <v>8318</v>
      </c>
      <c r="S3478" s="16">
        <f t="shared" si="162"/>
        <v>41921.071643518517</v>
      </c>
      <c r="T3478" s="14">
        <f t="shared" si="163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5">
        <f t="shared" si="164"/>
        <v>53</v>
      </c>
      <c r="Q3479" t="s">
        <v>8317</v>
      </c>
      <c r="R3479" t="s">
        <v>8318</v>
      </c>
      <c r="S3479" s="16">
        <f t="shared" si="162"/>
        <v>42128.528275462959</v>
      </c>
      <c r="T3479" s="14">
        <f t="shared" si="163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5">
        <f t="shared" si="164"/>
        <v>39</v>
      </c>
      <c r="Q3480" t="s">
        <v>8317</v>
      </c>
      <c r="R3480" t="s">
        <v>8318</v>
      </c>
      <c r="S3480" s="16">
        <f t="shared" si="162"/>
        <v>42053.708587962959</v>
      </c>
      <c r="T3480" s="14">
        <f t="shared" si="163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5">
        <f t="shared" si="164"/>
        <v>34</v>
      </c>
      <c r="Q3481" t="s">
        <v>8317</v>
      </c>
      <c r="R3481" t="s">
        <v>8318</v>
      </c>
      <c r="S3481" s="16">
        <f t="shared" si="162"/>
        <v>41781.64675925926</v>
      </c>
      <c r="T3481" s="14">
        <f t="shared" si="163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5">
        <f t="shared" si="164"/>
        <v>164</v>
      </c>
      <c r="Q3482" t="s">
        <v>8317</v>
      </c>
      <c r="R3482" t="s">
        <v>8318</v>
      </c>
      <c r="S3482" s="16">
        <f t="shared" si="162"/>
        <v>42171.109108796292</v>
      </c>
      <c r="T3482" s="14">
        <f t="shared" si="163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5">
        <f t="shared" si="164"/>
        <v>125</v>
      </c>
      <c r="Q3483" t="s">
        <v>8317</v>
      </c>
      <c r="R3483" t="s">
        <v>8318</v>
      </c>
      <c r="S3483" s="16">
        <f t="shared" si="162"/>
        <v>41989.039212962962</v>
      </c>
      <c r="T3483" s="14">
        <f t="shared" si="163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5">
        <f t="shared" si="164"/>
        <v>51</v>
      </c>
      <c r="Q3484" t="s">
        <v>8317</v>
      </c>
      <c r="R3484" t="s">
        <v>8318</v>
      </c>
      <c r="S3484" s="16">
        <f t="shared" si="162"/>
        <v>41796.563263888886</v>
      </c>
      <c r="T3484" s="14">
        <f t="shared" si="163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5">
        <f t="shared" si="164"/>
        <v>40</v>
      </c>
      <c r="Q3485" t="s">
        <v>8317</v>
      </c>
      <c r="R3485" t="s">
        <v>8318</v>
      </c>
      <c r="S3485" s="16">
        <f t="shared" si="162"/>
        <v>41793.460428240738</v>
      </c>
      <c r="T3485" s="14">
        <f t="shared" si="163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5">
        <f t="shared" si="164"/>
        <v>64</v>
      </c>
      <c r="Q3486" t="s">
        <v>8317</v>
      </c>
      <c r="R3486" t="s">
        <v>8318</v>
      </c>
      <c r="S3486" s="16">
        <f t="shared" si="162"/>
        <v>42506.552071759252</v>
      </c>
      <c r="T3486" s="14">
        <f t="shared" si="163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5">
        <f t="shared" si="164"/>
        <v>55</v>
      </c>
      <c r="Q3487" t="s">
        <v>8317</v>
      </c>
      <c r="R3487" t="s">
        <v>8318</v>
      </c>
      <c r="S3487" s="16">
        <f t="shared" si="162"/>
        <v>42372.484722222223</v>
      </c>
      <c r="T3487" s="14">
        <f t="shared" si="163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5">
        <f t="shared" si="164"/>
        <v>83</v>
      </c>
      <c r="Q3488" t="s">
        <v>8317</v>
      </c>
      <c r="R3488" t="s">
        <v>8318</v>
      </c>
      <c r="S3488" s="16">
        <f t="shared" si="162"/>
        <v>42126.666678240734</v>
      </c>
      <c r="T3488" s="14">
        <f t="shared" si="163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5">
        <f t="shared" si="164"/>
        <v>38</v>
      </c>
      <c r="Q3489" t="s">
        <v>8317</v>
      </c>
      <c r="R3489" t="s">
        <v>8318</v>
      </c>
      <c r="S3489" s="16">
        <f t="shared" si="162"/>
        <v>42149.732083333329</v>
      </c>
      <c r="T3489" s="14">
        <f t="shared" si="163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5">
        <f t="shared" si="164"/>
        <v>125</v>
      </c>
      <c r="Q3490" t="s">
        <v>8317</v>
      </c>
      <c r="R3490" t="s">
        <v>8318</v>
      </c>
      <c r="S3490" s="16">
        <f t="shared" si="162"/>
        <v>42087.55972222222</v>
      </c>
      <c r="T3490" s="14">
        <f t="shared" si="163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5">
        <f t="shared" si="164"/>
        <v>78</v>
      </c>
      <c r="Q3491" t="s">
        <v>8317</v>
      </c>
      <c r="R3491" t="s">
        <v>8318</v>
      </c>
      <c r="S3491" s="16">
        <f t="shared" si="162"/>
        <v>41753.427442129629</v>
      </c>
      <c r="T3491" s="14">
        <f t="shared" si="163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5">
        <f t="shared" si="164"/>
        <v>47</v>
      </c>
      <c r="Q3492" t="s">
        <v>8317</v>
      </c>
      <c r="R3492" t="s">
        <v>8318</v>
      </c>
      <c r="S3492" s="16">
        <f t="shared" si="162"/>
        <v>42443.594027777777</v>
      </c>
      <c r="T3492" s="14">
        <f t="shared" si="163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5">
        <f t="shared" si="164"/>
        <v>79</v>
      </c>
      <c r="Q3493" t="s">
        <v>8317</v>
      </c>
      <c r="R3493" t="s">
        <v>8318</v>
      </c>
      <c r="S3493" s="16">
        <f t="shared" si="162"/>
        <v>42121.041481481479</v>
      </c>
      <c r="T3493" s="14">
        <f t="shared" si="163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5">
        <f t="shared" si="164"/>
        <v>114</v>
      </c>
      <c r="Q3494" t="s">
        <v>8317</v>
      </c>
      <c r="R3494" t="s">
        <v>8318</v>
      </c>
      <c r="S3494" s="16">
        <f t="shared" si="162"/>
        <v>42267.800891203697</v>
      </c>
      <c r="T3494" s="14">
        <f t="shared" si="163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5">
        <f t="shared" si="164"/>
        <v>51</v>
      </c>
      <c r="Q3495" t="s">
        <v>8317</v>
      </c>
      <c r="R3495" t="s">
        <v>8318</v>
      </c>
      <c r="S3495" s="16">
        <f t="shared" si="162"/>
        <v>41848.657824074071</v>
      </c>
      <c r="T3495" s="14">
        <f t="shared" si="163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5">
        <f t="shared" si="164"/>
        <v>30</v>
      </c>
      <c r="Q3496" t="s">
        <v>8317</v>
      </c>
      <c r="R3496" t="s">
        <v>8318</v>
      </c>
      <c r="S3496" s="16">
        <f t="shared" si="162"/>
        <v>42689.006655092591</v>
      </c>
      <c r="T3496" s="14">
        <f t="shared" si="163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5">
        <f t="shared" si="164"/>
        <v>74</v>
      </c>
      <c r="Q3497" t="s">
        <v>8317</v>
      </c>
      <c r="R3497" t="s">
        <v>8318</v>
      </c>
      <c r="S3497" s="16">
        <f t="shared" si="162"/>
        <v>41915.554502314808</v>
      </c>
      <c r="T3497" s="14">
        <f t="shared" si="163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5">
        <f t="shared" si="164"/>
        <v>47</v>
      </c>
      <c r="Q3498" t="s">
        <v>8317</v>
      </c>
      <c r="R3498" t="s">
        <v>8318</v>
      </c>
      <c r="S3498" s="16">
        <f t="shared" si="162"/>
        <v>42584.638495370367</v>
      </c>
      <c r="T3498" s="14">
        <f t="shared" si="163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5">
        <f t="shared" si="164"/>
        <v>34</v>
      </c>
      <c r="Q3499" t="s">
        <v>8317</v>
      </c>
      <c r="R3499" t="s">
        <v>8318</v>
      </c>
      <c r="S3499" s="16">
        <f t="shared" si="162"/>
        <v>42511.53361111111</v>
      </c>
      <c r="T3499" s="14">
        <f t="shared" si="163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5">
        <f t="shared" si="164"/>
        <v>40</v>
      </c>
      <c r="Q3500" t="s">
        <v>8317</v>
      </c>
      <c r="R3500" t="s">
        <v>8318</v>
      </c>
      <c r="S3500" s="16">
        <f t="shared" si="162"/>
        <v>42458.950277777774</v>
      </c>
      <c r="T3500" s="14">
        <f t="shared" si="163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5">
        <f t="shared" si="164"/>
        <v>60</v>
      </c>
      <c r="Q3501" t="s">
        <v>8317</v>
      </c>
      <c r="R3501" t="s">
        <v>8318</v>
      </c>
      <c r="S3501" s="16">
        <f t="shared" si="162"/>
        <v>42131.827835648146</v>
      </c>
      <c r="T3501" s="14">
        <f t="shared" si="163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5">
        <f t="shared" si="164"/>
        <v>25</v>
      </c>
      <c r="Q3502" t="s">
        <v>8317</v>
      </c>
      <c r="R3502" t="s">
        <v>8318</v>
      </c>
      <c r="S3502" s="16">
        <f t="shared" si="162"/>
        <v>42419.711087962962</v>
      </c>
      <c r="T3502" s="14">
        <f t="shared" si="163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5">
        <f t="shared" si="164"/>
        <v>35</v>
      </c>
      <c r="Q3503" t="s">
        <v>8317</v>
      </c>
      <c r="R3503" t="s">
        <v>8318</v>
      </c>
      <c r="S3503" s="16">
        <f t="shared" si="162"/>
        <v>42233.555497685178</v>
      </c>
      <c r="T3503" s="14">
        <f t="shared" si="163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5">
        <f t="shared" si="164"/>
        <v>136</v>
      </c>
      <c r="Q3504" t="s">
        <v>8317</v>
      </c>
      <c r="R3504" t="s">
        <v>8318</v>
      </c>
      <c r="S3504" s="16">
        <f t="shared" si="162"/>
        <v>42430.631064814814</v>
      </c>
      <c r="T3504" s="14">
        <f t="shared" si="163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5">
        <f t="shared" si="164"/>
        <v>70</v>
      </c>
      <c r="Q3505" t="s">
        <v>8317</v>
      </c>
      <c r="R3505" t="s">
        <v>8318</v>
      </c>
      <c r="S3505" s="16">
        <f t="shared" si="162"/>
        <v>42545.27</v>
      </c>
      <c r="T3505" s="14">
        <f t="shared" si="163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5">
        <f t="shared" si="164"/>
        <v>125</v>
      </c>
      <c r="Q3506" t="s">
        <v>8317</v>
      </c>
      <c r="R3506" t="s">
        <v>8318</v>
      </c>
      <c r="S3506" s="16">
        <f t="shared" si="162"/>
        <v>42297.540405092594</v>
      </c>
      <c r="T3506" s="14">
        <f t="shared" si="163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5">
        <f t="shared" si="164"/>
        <v>66</v>
      </c>
      <c r="Q3507" t="s">
        <v>8317</v>
      </c>
      <c r="R3507" t="s">
        <v>8318</v>
      </c>
      <c r="S3507" s="16">
        <f t="shared" si="162"/>
        <v>41760.727372685185</v>
      </c>
      <c r="T3507" s="14">
        <f t="shared" si="163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5">
        <f t="shared" si="164"/>
        <v>105</v>
      </c>
      <c r="Q3508" t="s">
        <v>8317</v>
      </c>
      <c r="R3508" t="s">
        <v>8318</v>
      </c>
      <c r="S3508" s="16">
        <f t="shared" si="162"/>
        <v>41829.525925925926</v>
      </c>
      <c r="T3508" s="14">
        <f t="shared" si="163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5">
        <f t="shared" si="164"/>
        <v>145</v>
      </c>
      <c r="Q3509" t="s">
        <v>8317</v>
      </c>
      <c r="R3509" t="s">
        <v>8318</v>
      </c>
      <c r="S3509" s="16">
        <f t="shared" si="162"/>
        <v>42491.714548611104</v>
      </c>
      <c r="T3509" s="14">
        <f t="shared" si="163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5">
        <f t="shared" si="164"/>
        <v>12</v>
      </c>
      <c r="Q3510" t="s">
        <v>8317</v>
      </c>
      <c r="R3510" t="s">
        <v>8318</v>
      </c>
      <c r="S3510" s="16">
        <f t="shared" si="162"/>
        <v>42477.521446759252</v>
      </c>
      <c r="T3510" s="14">
        <f t="shared" si="163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5">
        <f t="shared" si="164"/>
        <v>96</v>
      </c>
      <c r="Q3511" t="s">
        <v>8317</v>
      </c>
      <c r="R3511" t="s">
        <v>8318</v>
      </c>
      <c r="S3511" s="16">
        <f t="shared" si="162"/>
        <v>41950.651226851849</v>
      </c>
      <c r="T3511" s="14">
        <f t="shared" si="163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5">
        <f t="shared" si="164"/>
        <v>60</v>
      </c>
      <c r="Q3512" t="s">
        <v>8317</v>
      </c>
      <c r="R3512" t="s">
        <v>8318</v>
      </c>
      <c r="S3512" s="16">
        <f t="shared" si="162"/>
        <v>41802.412569444445</v>
      </c>
      <c r="T3512" s="14">
        <f t="shared" si="163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5">
        <f t="shared" si="164"/>
        <v>79</v>
      </c>
      <c r="Q3513" t="s">
        <v>8317</v>
      </c>
      <c r="R3513" t="s">
        <v>8318</v>
      </c>
      <c r="S3513" s="16">
        <f t="shared" si="162"/>
        <v>41927.665451388886</v>
      </c>
      <c r="T3513" s="14">
        <f t="shared" si="163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5">
        <f t="shared" si="164"/>
        <v>58</v>
      </c>
      <c r="Q3514" t="s">
        <v>8317</v>
      </c>
      <c r="R3514" t="s">
        <v>8318</v>
      </c>
      <c r="S3514" s="16">
        <f t="shared" si="162"/>
        <v>42057.328611111108</v>
      </c>
      <c r="T3514" s="14">
        <f t="shared" si="163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5">
        <f t="shared" si="164"/>
        <v>75</v>
      </c>
      <c r="Q3515" t="s">
        <v>8317</v>
      </c>
      <c r="R3515" t="s">
        <v>8318</v>
      </c>
      <c r="S3515" s="16">
        <f t="shared" si="162"/>
        <v>41780.887870370367</v>
      </c>
      <c r="T3515" s="14">
        <f t="shared" si="163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5">
        <f t="shared" si="164"/>
        <v>55</v>
      </c>
      <c r="Q3516" t="s">
        <v>8317</v>
      </c>
      <c r="R3516" t="s">
        <v>8318</v>
      </c>
      <c r="S3516" s="16">
        <f t="shared" si="162"/>
        <v>42020.638333333329</v>
      </c>
      <c r="T3516" s="14">
        <f t="shared" si="163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5">
        <f t="shared" si="164"/>
        <v>66</v>
      </c>
      <c r="Q3517" t="s">
        <v>8317</v>
      </c>
      <c r="R3517" t="s">
        <v>8318</v>
      </c>
      <c r="S3517" s="16">
        <f t="shared" si="162"/>
        <v>42125.564479166664</v>
      </c>
      <c r="T3517" s="14">
        <f t="shared" si="163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5">
        <f t="shared" si="164"/>
        <v>227</v>
      </c>
      <c r="Q3518" t="s">
        <v>8317</v>
      </c>
      <c r="R3518" t="s">
        <v>8318</v>
      </c>
      <c r="S3518" s="16">
        <f t="shared" si="162"/>
        <v>41855.801736111105</v>
      </c>
      <c r="T3518" s="14">
        <f t="shared" si="163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5">
        <f t="shared" si="164"/>
        <v>307</v>
      </c>
      <c r="Q3519" t="s">
        <v>8317</v>
      </c>
      <c r="R3519" t="s">
        <v>8318</v>
      </c>
      <c r="S3519" s="16">
        <f t="shared" si="162"/>
        <v>41794.609189814808</v>
      </c>
      <c r="T3519" s="14">
        <f t="shared" si="163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5">
        <f t="shared" si="164"/>
        <v>50</v>
      </c>
      <c r="Q3520" t="s">
        <v>8317</v>
      </c>
      <c r="R3520" t="s">
        <v>8318</v>
      </c>
      <c r="S3520" s="16">
        <f t="shared" si="162"/>
        <v>41893.575219907405</v>
      </c>
      <c r="T3520" s="14">
        <f t="shared" si="163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5">
        <f t="shared" si="164"/>
        <v>72</v>
      </c>
      <c r="Q3521" t="s">
        <v>8317</v>
      </c>
      <c r="R3521" t="s">
        <v>8318</v>
      </c>
      <c r="S3521" s="16">
        <f t="shared" si="162"/>
        <v>42037.390624999993</v>
      </c>
      <c r="T3521" s="14">
        <f t="shared" si="163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5">
        <f t="shared" si="164"/>
        <v>95</v>
      </c>
      <c r="Q3522" t="s">
        <v>8317</v>
      </c>
      <c r="R3522" t="s">
        <v>8318</v>
      </c>
      <c r="S3522" s="16">
        <f t="shared" si="162"/>
        <v>42227.615879629629</v>
      </c>
      <c r="T3522" s="14">
        <f t="shared" si="163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5">
        <f t="shared" si="164"/>
        <v>45</v>
      </c>
      <c r="Q3523" t="s">
        <v>8317</v>
      </c>
      <c r="R3523" t="s">
        <v>8318</v>
      </c>
      <c r="S3523" s="16">
        <f t="shared" ref="S3523:S3586" si="165">(J3523/86400)+25569+(-5/24)</f>
        <v>41881.153009259258</v>
      </c>
      <c r="T3523" s="14">
        <f t="shared" ref="T3523:T3586" si="166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5">
        <f t="shared" ref="P3524:P3587" si="167">QUOTIENT(E3524,L3524)</f>
        <v>41</v>
      </c>
      <c r="Q3524" t="s">
        <v>8317</v>
      </c>
      <c r="R3524" t="s">
        <v>8318</v>
      </c>
      <c r="S3524" s="16">
        <f t="shared" si="165"/>
        <v>42234.581550925919</v>
      </c>
      <c r="T3524" s="14">
        <f t="shared" si="166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5">
        <f t="shared" si="167"/>
        <v>56</v>
      </c>
      <c r="Q3525" t="s">
        <v>8317</v>
      </c>
      <c r="R3525" t="s">
        <v>8318</v>
      </c>
      <c r="S3525" s="16">
        <f t="shared" si="165"/>
        <v>42581.189212962963</v>
      </c>
      <c r="T3525" s="14">
        <f t="shared" si="166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5">
        <f t="shared" si="167"/>
        <v>137</v>
      </c>
      <c r="Q3526" t="s">
        <v>8317</v>
      </c>
      <c r="R3526" t="s">
        <v>8318</v>
      </c>
      <c r="S3526" s="16">
        <f t="shared" si="165"/>
        <v>41880.555243055554</v>
      </c>
      <c r="T3526" s="14">
        <f t="shared" si="166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5">
        <f t="shared" si="167"/>
        <v>75</v>
      </c>
      <c r="Q3527" t="s">
        <v>8317</v>
      </c>
      <c r="R3527" t="s">
        <v>8318</v>
      </c>
      <c r="S3527" s="16">
        <f t="shared" si="165"/>
        <v>42214.487337962964</v>
      </c>
      <c r="T3527" s="14">
        <f t="shared" si="166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5">
        <f t="shared" si="167"/>
        <v>99</v>
      </c>
      <c r="Q3528" t="s">
        <v>8317</v>
      </c>
      <c r="R3528" t="s">
        <v>8318</v>
      </c>
      <c r="S3528" s="16">
        <f t="shared" si="165"/>
        <v>42460.126979166664</v>
      </c>
      <c r="T3528" s="14">
        <f t="shared" si="166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5">
        <f t="shared" si="167"/>
        <v>81</v>
      </c>
      <c r="Q3529" t="s">
        <v>8317</v>
      </c>
      <c r="R3529" t="s">
        <v>8318</v>
      </c>
      <c r="S3529" s="16">
        <f t="shared" si="165"/>
        <v>42166.814872685187</v>
      </c>
      <c r="T3529" s="14">
        <f t="shared" si="166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5">
        <f t="shared" si="167"/>
        <v>45</v>
      </c>
      <c r="Q3530" t="s">
        <v>8317</v>
      </c>
      <c r="R3530" t="s">
        <v>8318</v>
      </c>
      <c r="S3530" s="16">
        <f t="shared" si="165"/>
        <v>42733.293032407404</v>
      </c>
      <c r="T3530" s="14">
        <f t="shared" si="166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5">
        <f t="shared" si="167"/>
        <v>36</v>
      </c>
      <c r="Q3531" t="s">
        <v>8317</v>
      </c>
      <c r="R3531" t="s">
        <v>8318</v>
      </c>
      <c r="S3531" s="16">
        <f t="shared" si="165"/>
        <v>42177.553449074076</v>
      </c>
      <c r="T3531" s="14">
        <f t="shared" si="166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5">
        <f t="shared" si="167"/>
        <v>125</v>
      </c>
      <c r="Q3532" t="s">
        <v>8317</v>
      </c>
      <c r="R3532" t="s">
        <v>8318</v>
      </c>
      <c r="S3532" s="16">
        <f t="shared" si="165"/>
        <v>42442.41501157407</v>
      </c>
      <c r="T3532" s="14">
        <f t="shared" si="166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5">
        <f t="shared" si="167"/>
        <v>49</v>
      </c>
      <c r="Q3533" t="s">
        <v>8317</v>
      </c>
      <c r="R3533" t="s">
        <v>8318</v>
      </c>
      <c r="S3533" s="16">
        <f t="shared" si="165"/>
        <v>42521.44599537037</v>
      </c>
      <c r="T3533" s="14">
        <f t="shared" si="166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5">
        <f t="shared" si="167"/>
        <v>42</v>
      </c>
      <c r="Q3534" t="s">
        <v>8317</v>
      </c>
      <c r="R3534" t="s">
        <v>8318</v>
      </c>
      <c r="S3534" s="16">
        <f t="shared" si="165"/>
        <v>41884.391516203701</v>
      </c>
      <c r="T3534" s="14">
        <f t="shared" si="166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5">
        <f t="shared" si="167"/>
        <v>78</v>
      </c>
      <c r="Q3535" t="s">
        <v>8317</v>
      </c>
      <c r="R3535" t="s">
        <v>8318</v>
      </c>
      <c r="S3535" s="16">
        <f t="shared" si="165"/>
        <v>42289.552858796298</v>
      </c>
      <c r="T3535" s="14">
        <f t="shared" si="166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5">
        <f t="shared" si="167"/>
        <v>38</v>
      </c>
      <c r="Q3536" t="s">
        <v>8317</v>
      </c>
      <c r="R3536" t="s">
        <v>8318</v>
      </c>
      <c r="S3536" s="16">
        <f t="shared" si="165"/>
        <v>42243.416932870365</v>
      </c>
      <c r="T3536" s="14">
        <f t="shared" si="166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5">
        <f t="shared" si="167"/>
        <v>44</v>
      </c>
      <c r="Q3537" t="s">
        <v>8317</v>
      </c>
      <c r="R3537" t="s">
        <v>8318</v>
      </c>
      <c r="S3537" s="16">
        <f t="shared" si="165"/>
        <v>42248.431828703702</v>
      </c>
      <c r="T3537" s="14">
        <f t="shared" si="166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5">
        <f t="shared" si="167"/>
        <v>13</v>
      </c>
      <c r="Q3538" t="s">
        <v>8317</v>
      </c>
      <c r="R3538" t="s">
        <v>8318</v>
      </c>
      <c r="S3538" s="16">
        <f t="shared" si="165"/>
        <v>42328.518807870372</v>
      </c>
      <c r="T3538" s="14">
        <f t="shared" si="166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5">
        <f t="shared" si="167"/>
        <v>43</v>
      </c>
      <c r="Q3539" t="s">
        <v>8317</v>
      </c>
      <c r="R3539" t="s">
        <v>8318</v>
      </c>
      <c r="S3539" s="16">
        <f t="shared" si="165"/>
        <v>41923.146018518521</v>
      </c>
      <c r="T3539" s="14">
        <f t="shared" si="166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5">
        <f t="shared" si="167"/>
        <v>30</v>
      </c>
      <c r="Q3540" t="s">
        <v>8317</v>
      </c>
      <c r="R3540" t="s">
        <v>8318</v>
      </c>
      <c r="S3540" s="16">
        <f t="shared" si="165"/>
        <v>42571.212268518517</v>
      </c>
      <c r="T3540" s="14">
        <f t="shared" si="166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5">
        <f t="shared" si="167"/>
        <v>55</v>
      </c>
      <c r="Q3541" t="s">
        <v>8317</v>
      </c>
      <c r="R3541" t="s">
        <v>8318</v>
      </c>
      <c r="S3541" s="16">
        <f t="shared" si="165"/>
        <v>42600.547708333332</v>
      </c>
      <c r="T3541" s="14">
        <f t="shared" si="166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5">
        <f t="shared" si="167"/>
        <v>46</v>
      </c>
      <c r="Q3542" t="s">
        <v>8317</v>
      </c>
      <c r="R3542" t="s">
        <v>8318</v>
      </c>
      <c r="S3542" s="16">
        <f t="shared" si="165"/>
        <v>42516.795034722221</v>
      </c>
      <c r="T3542" s="14">
        <f t="shared" si="166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5">
        <f t="shared" si="167"/>
        <v>39</v>
      </c>
      <c r="Q3543" t="s">
        <v>8317</v>
      </c>
      <c r="R3543" t="s">
        <v>8318</v>
      </c>
      <c r="S3543" s="16">
        <f t="shared" si="165"/>
        <v>42222.521701388883</v>
      </c>
      <c r="T3543" s="14">
        <f t="shared" si="166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5">
        <f t="shared" si="167"/>
        <v>66</v>
      </c>
      <c r="Q3544" t="s">
        <v>8317</v>
      </c>
      <c r="R3544" t="s">
        <v>8318</v>
      </c>
      <c r="S3544" s="16">
        <f t="shared" si="165"/>
        <v>41829.391458333332</v>
      </c>
      <c r="T3544" s="14">
        <f t="shared" si="166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5">
        <f t="shared" si="167"/>
        <v>54</v>
      </c>
      <c r="Q3545" t="s">
        <v>8317</v>
      </c>
      <c r="R3545" t="s">
        <v>8318</v>
      </c>
      <c r="S3545" s="16">
        <f t="shared" si="165"/>
        <v>42150.546979166662</v>
      </c>
      <c r="T3545" s="14">
        <f t="shared" si="166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5">
        <f t="shared" si="167"/>
        <v>104</v>
      </c>
      <c r="Q3546" t="s">
        <v>8317</v>
      </c>
      <c r="R3546" t="s">
        <v>8318</v>
      </c>
      <c r="S3546" s="16">
        <f t="shared" si="165"/>
        <v>42040.623344907406</v>
      </c>
      <c r="T3546" s="14">
        <f t="shared" si="166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5">
        <f t="shared" si="167"/>
        <v>31</v>
      </c>
      <c r="Q3547" t="s">
        <v>8317</v>
      </c>
      <c r="R3547" t="s">
        <v>8318</v>
      </c>
      <c r="S3547" s="16">
        <f t="shared" si="165"/>
        <v>42075.599062499998</v>
      </c>
      <c r="T3547" s="14">
        <f t="shared" si="166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5">
        <f t="shared" si="167"/>
        <v>59</v>
      </c>
      <c r="Q3548" t="s">
        <v>8317</v>
      </c>
      <c r="R3548" t="s">
        <v>8318</v>
      </c>
      <c r="S3548" s="16">
        <f t="shared" si="165"/>
        <v>42073.452361111107</v>
      </c>
      <c r="T3548" s="14">
        <f t="shared" si="166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5">
        <f t="shared" si="167"/>
        <v>119</v>
      </c>
      <c r="Q3549" t="s">
        <v>8317</v>
      </c>
      <c r="R3549" t="s">
        <v>8318</v>
      </c>
      <c r="S3549" s="16">
        <f t="shared" si="165"/>
        <v>42479.870381944442</v>
      </c>
      <c r="T3549" s="14">
        <f t="shared" si="166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5">
        <f t="shared" si="167"/>
        <v>164</v>
      </c>
      <c r="Q3550" t="s">
        <v>8317</v>
      </c>
      <c r="R3550" t="s">
        <v>8318</v>
      </c>
      <c r="S3550" s="16">
        <f t="shared" si="165"/>
        <v>42411.733958333331</v>
      </c>
      <c r="T3550" s="14">
        <f t="shared" si="166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5">
        <f t="shared" si="167"/>
        <v>24</v>
      </c>
      <c r="Q3551" t="s">
        <v>8317</v>
      </c>
      <c r="R3551" t="s">
        <v>8318</v>
      </c>
      <c r="S3551" s="16">
        <f t="shared" si="165"/>
        <v>42223.186030092591</v>
      </c>
      <c r="T3551" s="14">
        <f t="shared" si="166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5">
        <f t="shared" si="167"/>
        <v>40</v>
      </c>
      <c r="Q3552" t="s">
        <v>8317</v>
      </c>
      <c r="R3552" t="s">
        <v>8318</v>
      </c>
      <c r="S3552" s="16">
        <f t="shared" si="165"/>
        <v>42462.685162037036</v>
      </c>
      <c r="T3552" s="14">
        <f t="shared" si="166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5">
        <f t="shared" si="167"/>
        <v>61</v>
      </c>
      <c r="Q3553" t="s">
        <v>8317</v>
      </c>
      <c r="R3553" t="s">
        <v>8318</v>
      </c>
      <c r="S3553" s="16">
        <f t="shared" si="165"/>
        <v>41753.307523148142</v>
      </c>
      <c r="T3553" s="14">
        <f t="shared" si="166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5">
        <f t="shared" si="167"/>
        <v>38</v>
      </c>
      <c r="Q3554" t="s">
        <v>8317</v>
      </c>
      <c r="R3554" t="s">
        <v>8318</v>
      </c>
      <c r="S3554" s="16">
        <f t="shared" si="165"/>
        <v>41788.378749999996</v>
      </c>
      <c r="T3554" s="14">
        <f t="shared" si="166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5">
        <f t="shared" si="167"/>
        <v>56</v>
      </c>
      <c r="Q3555" t="s">
        <v>8317</v>
      </c>
      <c r="R3555" t="s">
        <v>8318</v>
      </c>
      <c r="S3555" s="16">
        <f t="shared" si="165"/>
        <v>42195.820370370369</v>
      </c>
      <c r="T3555" s="14">
        <f t="shared" si="166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5">
        <f t="shared" si="167"/>
        <v>107</v>
      </c>
      <c r="Q3556" t="s">
        <v>8317</v>
      </c>
      <c r="R3556" t="s">
        <v>8318</v>
      </c>
      <c r="S3556" s="16">
        <f t="shared" si="165"/>
        <v>42015.842118055552</v>
      </c>
      <c r="T3556" s="14">
        <f t="shared" si="166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5">
        <f t="shared" si="167"/>
        <v>171</v>
      </c>
      <c r="Q3557" t="s">
        <v>8317</v>
      </c>
      <c r="R3557" t="s">
        <v>8318</v>
      </c>
      <c r="S3557" s="16">
        <f t="shared" si="165"/>
        <v>42661.233726851853</v>
      </c>
      <c r="T3557" s="14">
        <f t="shared" si="166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5">
        <f t="shared" si="167"/>
        <v>110</v>
      </c>
      <c r="Q3558" t="s">
        <v>8317</v>
      </c>
      <c r="R3558" t="s">
        <v>8318</v>
      </c>
      <c r="S3558" s="16">
        <f t="shared" si="165"/>
        <v>41808.441249999996</v>
      </c>
      <c r="T3558" s="14">
        <f t="shared" si="166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5">
        <f t="shared" si="167"/>
        <v>179</v>
      </c>
      <c r="Q3559" t="s">
        <v>8317</v>
      </c>
      <c r="R3559" t="s">
        <v>8318</v>
      </c>
      <c r="S3559" s="16">
        <f t="shared" si="165"/>
        <v>41730.068414351852</v>
      </c>
      <c r="T3559" s="14">
        <f t="shared" si="166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5">
        <f t="shared" si="167"/>
        <v>22</v>
      </c>
      <c r="Q3560" t="s">
        <v>8317</v>
      </c>
      <c r="R3560" t="s">
        <v>8318</v>
      </c>
      <c r="S3560" s="16">
        <f t="shared" si="165"/>
        <v>42139.608506944445</v>
      </c>
      <c r="T3560" s="14">
        <f t="shared" si="166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5">
        <f t="shared" si="167"/>
        <v>43</v>
      </c>
      <c r="Q3561" t="s">
        <v>8317</v>
      </c>
      <c r="R3561" t="s">
        <v>8318</v>
      </c>
      <c r="S3561" s="16">
        <f t="shared" si="165"/>
        <v>42193.887824074067</v>
      </c>
      <c r="T3561" s="14">
        <f t="shared" si="166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5">
        <f t="shared" si="167"/>
        <v>46</v>
      </c>
      <c r="Q3562" t="s">
        <v>8317</v>
      </c>
      <c r="R3562" t="s">
        <v>8318</v>
      </c>
      <c r="S3562" s="16">
        <f t="shared" si="165"/>
        <v>42115.68131944444</v>
      </c>
      <c r="T3562" s="14">
        <f t="shared" si="166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5">
        <f t="shared" si="167"/>
        <v>47</v>
      </c>
      <c r="Q3563" t="s">
        <v>8317</v>
      </c>
      <c r="R3563" t="s">
        <v>8318</v>
      </c>
      <c r="S3563" s="16">
        <f t="shared" si="165"/>
        <v>42203.471967592595</v>
      </c>
      <c r="T3563" s="14">
        <f t="shared" si="166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5">
        <f t="shared" si="167"/>
        <v>15</v>
      </c>
      <c r="Q3564" t="s">
        <v>8317</v>
      </c>
      <c r="R3564" t="s">
        <v>8318</v>
      </c>
      <c r="S3564" s="16">
        <f t="shared" si="165"/>
        <v>42433.553553240738</v>
      </c>
      <c r="T3564" s="14">
        <f t="shared" si="166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5">
        <f t="shared" si="167"/>
        <v>21</v>
      </c>
      <c r="Q3565" t="s">
        <v>8317</v>
      </c>
      <c r="R3565" t="s">
        <v>8318</v>
      </c>
      <c r="S3565" s="16">
        <f t="shared" si="165"/>
        <v>42555.46361111111</v>
      </c>
      <c r="T3565" s="14">
        <f t="shared" si="166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5">
        <f t="shared" si="167"/>
        <v>59</v>
      </c>
      <c r="Q3566" t="s">
        <v>8317</v>
      </c>
      <c r="R3566" t="s">
        <v>8318</v>
      </c>
      <c r="S3566" s="16">
        <f t="shared" si="165"/>
        <v>42236.414918981478</v>
      </c>
      <c r="T3566" s="14">
        <f t="shared" si="166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5">
        <f t="shared" si="167"/>
        <v>97</v>
      </c>
      <c r="Q3567" t="s">
        <v>8317</v>
      </c>
      <c r="R3567" t="s">
        <v>8318</v>
      </c>
      <c r="S3567" s="16">
        <f t="shared" si="165"/>
        <v>41974.534814814811</v>
      </c>
      <c r="T3567" s="14">
        <f t="shared" si="166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5">
        <f t="shared" si="167"/>
        <v>55</v>
      </c>
      <c r="Q3568" t="s">
        <v>8317</v>
      </c>
      <c r="R3568" t="s">
        <v>8318</v>
      </c>
      <c r="S3568" s="16">
        <f t="shared" si="165"/>
        <v>41997.299571759257</v>
      </c>
      <c r="T3568" s="14">
        <f t="shared" si="166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5">
        <f t="shared" si="167"/>
        <v>26</v>
      </c>
      <c r="Q3569" t="s">
        <v>8317</v>
      </c>
      <c r="R3569" t="s">
        <v>8318</v>
      </c>
      <c r="S3569" s="16">
        <f t="shared" si="165"/>
        <v>42135.602361111109</v>
      </c>
      <c r="T3569" s="14">
        <f t="shared" si="166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5">
        <f t="shared" si="167"/>
        <v>58</v>
      </c>
      <c r="Q3570" t="s">
        <v>8317</v>
      </c>
      <c r="R3570" t="s">
        <v>8318</v>
      </c>
      <c r="S3570" s="16">
        <f t="shared" si="165"/>
        <v>41869.532337962963</v>
      </c>
      <c r="T3570" s="14">
        <f t="shared" si="166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5">
        <f t="shared" si="167"/>
        <v>122</v>
      </c>
      <c r="Q3571" t="s">
        <v>8317</v>
      </c>
      <c r="R3571" t="s">
        <v>8318</v>
      </c>
      <c r="S3571" s="16">
        <f t="shared" si="165"/>
        <v>41982.480277777773</v>
      </c>
      <c r="T3571" s="14">
        <f t="shared" si="166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5">
        <f t="shared" si="167"/>
        <v>87</v>
      </c>
      <c r="Q3572" t="s">
        <v>8317</v>
      </c>
      <c r="R3572" t="s">
        <v>8318</v>
      </c>
      <c r="S3572" s="16">
        <f t="shared" si="165"/>
        <v>41976.12364583333</v>
      </c>
      <c r="T3572" s="14">
        <f t="shared" si="166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5">
        <f t="shared" si="167"/>
        <v>73</v>
      </c>
      <c r="Q3573" t="s">
        <v>8317</v>
      </c>
      <c r="R3573" t="s">
        <v>8318</v>
      </c>
      <c r="S3573" s="16">
        <f t="shared" si="165"/>
        <v>41912.650613425925</v>
      </c>
      <c r="T3573" s="14">
        <f t="shared" si="166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5">
        <f t="shared" si="167"/>
        <v>55</v>
      </c>
      <c r="Q3574" t="s">
        <v>8317</v>
      </c>
      <c r="R3574" t="s">
        <v>8318</v>
      </c>
      <c r="S3574" s="16">
        <f t="shared" si="165"/>
        <v>42146.36206018518</v>
      </c>
      <c r="T3574" s="14">
        <f t="shared" si="166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5">
        <f t="shared" si="167"/>
        <v>39</v>
      </c>
      <c r="Q3575" t="s">
        <v>8317</v>
      </c>
      <c r="R3575" t="s">
        <v>8318</v>
      </c>
      <c r="S3575" s="16">
        <f t="shared" si="165"/>
        <v>41921.167199074072</v>
      </c>
      <c r="T3575" s="14">
        <f t="shared" si="166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5">
        <f t="shared" si="167"/>
        <v>136</v>
      </c>
      <c r="Q3576" t="s">
        <v>8317</v>
      </c>
      <c r="R3576" t="s">
        <v>8318</v>
      </c>
      <c r="S3576" s="16">
        <f t="shared" si="165"/>
        <v>41926.734351851854</v>
      </c>
      <c r="T3576" s="14">
        <f t="shared" si="166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5">
        <f t="shared" si="167"/>
        <v>99</v>
      </c>
      <c r="Q3577" t="s">
        <v>8317</v>
      </c>
      <c r="R3577" t="s">
        <v>8318</v>
      </c>
      <c r="S3577" s="16">
        <f t="shared" si="165"/>
        <v>42561.575543981475</v>
      </c>
      <c r="T3577" s="14">
        <f t="shared" si="166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5">
        <f t="shared" si="167"/>
        <v>20</v>
      </c>
      <c r="Q3578" t="s">
        <v>8317</v>
      </c>
      <c r="R3578" t="s">
        <v>8318</v>
      </c>
      <c r="S3578" s="16">
        <f t="shared" si="165"/>
        <v>42649.340902777774</v>
      </c>
      <c r="T3578" s="14">
        <f t="shared" si="166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5">
        <f t="shared" si="167"/>
        <v>28</v>
      </c>
      <c r="Q3579" t="s">
        <v>8317</v>
      </c>
      <c r="R3579" t="s">
        <v>8318</v>
      </c>
      <c r="S3579" s="16">
        <f t="shared" si="165"/>
        <v>42093.578506944446</v>
      </c>
      <c r="T3579" s="14">
        <f t="shared" si="166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5">
        <f t="shared" si="167"/>
        <v>40</v>
      </c>
      <c r="Q3580" t="s">
        <v>8317</v>
      </c>
      <c r="R3580" t="s">
        <v>8318</v>
      </c>
      <c r="S3580" s="16">
        <f t="shared" si="165"/>
        <v>42460.525196759256</v>
      </c>
      <c r="T3580" s="14">
        <f t="shared" si="166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5">
        <f t="shared" si="167"/>
        <v>35</v>
      </c>
      <c r="Q3581" t="s">
        <v>8317</v>
      </c>
      <c r="R3581" t="s">
        <v>8318</v>
      </c>
      <c r="S3581" s="16">
        <f t="shared" si="165"/>
        <v>42430.553888888891</v>
      </c>
      <c r="T3581" s="14">
        <f t="shared" si="166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5">
        <f t="shared" si="167"/>
        <v>37</v>
      </c>
      <c r="Q3582" t="s">
        <v>8317</v>
      </c>
      <c r="R3582" t="s">
        <v>8318</v>
      </c>
      <c r="S3582" s="16">
        <f t="shared" si="165"/>
        <v>42025.967847222222</v>
      </c>
      <c r="T3582" s="14">
        <f t="shared" si="166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5">
        <f t="shared" si="167"/>
        <v>33</v>
      </c>
      <c r="Q3583" t="s">
        <v>8317</v>
      </c>
      <c r="R3583" t="s">
        <v>8318</v>
      </c>
      <c r="S3583" s="16">
        <f t="shared" si="165"/>
        <v>41836.26284722222</v>
      </c>
      <c r="T3583" s="14">
        <f t="shared" si="166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5">
        <f t="shared" si="167"/>
        <v>58</v>
      </c>
      <c r="Q3584" t="s">
        <v>8317</v>
      </c>
      <c r="R3584" t="s">
        <v>8318</v>
      </c>
      <c r="S3584" s="16">
        <f t="shared" si="165"/>
        <v>42450.887523148143</v>
      </c>
      <c r="T3584" s="14">
        <f t="shared" si="166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5">
        <f t="shared" si="167"/>
        <v>135</v>
      </c>
      <c r="Q3585" t="s">
        <v>8317</v>
      </c>
      <c r="R3585" t="s">
        <v>8318</v>
      </c>
      <c r="S3585" s="16">
        <f t="shared" si="165"/>
        <v>42418.217650462961</v>
      </c>
      <c r="T3585" s="14">
        <f t="shared" si="166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5">
        <f t="shared" si="167"/>
        <v>30</v>
      </c>
      <c r="Q3586" t="s">
        <v>8317</v>
      </c>
      <c r="R3586" t="s">
        <v>8318</v>
      </c>
      <c r="S3586" s="16">
        <f t="shared" si="165"/>
        <v>42168.108148148145</v>
      </c>
      <c r="T3586" s="14">
        <f t="shared" si="166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5">
        <f t="shared" si="167"/>
        <v>176</v>
      </c>
      <c r="Q3587" t="s">
        <v>8317</v>
      </c>
      <c r="R3587" t="s">
        <v>8318</v>
      </c>
      <c r="S3587" s="16">
        <f t="shared" ref="S3587:S3650" si="168">(J3587/86400)+25569+(-5/24)</f>
        <v>41964.507986111108</v>
      </c>
      <c r="T3587" s="14">
        <f t="shared" ref="T3587:T3650" si="169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5">
        <f t="shared" ref="P3588:P3651" si="170">QUOTIENT(E3588,L3588)</f>
        <v>151</v>
      </c>
      <c r="Q3588" t="s">
        <v>8317</v>
      </c>
      <c r="R3588" t="s">
        <v>8318</v>
      </c>
      <c r="S3588" s="16">
        <f t="shared" si="168"/>
        <v>42576.489236111105</v>
      </c>
      <c r="T3588" s="14">
        <f t="shared" si="169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5">
        <f t="shared" si="170"/>
        <v>22</v>
      </c>
      <c r="Q3589" t="s">
        <v>8317</v>
      </c>
      <c r="R3589" t="s">
        <v>8318</v>
      </c>
      <c r="S3589" s="16">
        <f t="shared" si="168"/>
        <v>42503.331643518519</v>
      </c>
      <c r="T3589" s="14">
        <f t="shared" si="169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5">
        <f t="shared" si="170"/>
        <v>18</v>
      </c>
      <c r="Q3590" t="s">
        <v>8317</v>
      </c>
      <c r="R3590" t="s">
        <v>8318</v>
      </c>
      <c r="S3590" s="16">
        <f t="shared" si="168"/>
        <v>42101.620486111111</v>
      </c>
      <c r="T3590" s="14">
        <f t="shared" si="169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5">
        <f t="shared" si="170"/>
        <v>82</v>
      </c>
      <c r="Q3591" t="s">
        <v>8317</v>
      </c>
      <c r="R3591" t="s">
        <v>8318</v>
      </c>
      <c r="S3591" s="16">
        <f t="shared" si="168"/>
        <v>42125.439201388886</v>
      </c>
      <c r="T3591" s="14">
        <f t="shared" si="169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5">
        <f t="shared" si="170"/>
        <v>68</v>
      </c>
      <c r="Q3592" t="s">
        <v>8317</v>
      </c>
      <c r="R3592" t="s">
        <v>8318</v>
      </c>
      <c r="S3592" s="16">
        <f t="shared" si="168"/>
        <v>41902.125393518516</v>
      </c>
      <c r="T3592" s="14">
        <f t="shared" si="169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5">
        <f t="shared" si="170"/>
        <v>68</v>
      </c>
      <c r="Q3593" t="s">
        <v>8317</v>
      </c>
      <c r="R3593" t="s">
        <v>8318</v>
      </c>
      <c r="S3593" s="16">
        <f t="shared" si="168"/>
        <v>42003.74009259259</v>
      </c>
      <c r="T3593" s="14">
        <f t="shared" si="169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5">
        <f t="shared" si="170"/>
        <v>72</v>
      </c>
      <c r="Q3594" t="s">
        <v>8317</v>
      </c>
      <c r="R3594" t="s">
        <v>8318</v>
      </c>
      <c r="S3594" s="16">
        <f t="shared" si="168"/>
        <v>41988.621608796289</v>
      </c>
      <c r="T3594" s="14">
        <f t="shared" si="169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5">
        <f t="shared" si="170"/>
        <v>77</v>
      </c>
      <c r="Q3595" t="s">
        <v>8317</v>
      </c>
      <c r="R3595" t="s">
        <v>8318</v>
      </c>
      <c r="S3595" s="16">
        <f t="shared" si="168"/>
        <v>41974.690266203703</v>
      </c>
      <c r="T3595" s="14">
        <f t="shared" si="169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5">
        <f t="shared" si="170"/>
        <v>55</v>
      </c>
      <c r="Q3596" t="s">
        <v>8317</v>
      </c>
      <c r="R3596" t="s">
        <v>8318</v>
      </c>
      <c r="S3596" s="16">
        <f t="shared" si="168"/>
        <v>42591.858587962961</v>
      </c>
      <c r="T3596" s="14">
        <f t="shared" si="169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5">
        <f t="shared" si="170"/>
        <v>49</v>
      </c>
      <c r="Q3597" t="s">
        <v>8317</v>
      </c>
      <c r="R3597" t="s">
        <v>8318</v>
      </c>
      <c r="S3597" s="16">
        <f t="shared" si="168"/>
        <v>42049.800034722219</v>
      </c>
      <c r="T3597" s="14">
        <f t="shared" si="169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5">
        <f t="shared" si="170"/>
        <v>79</v>
      </c>
      <c r="Q3598" t="s">
        <v>8317</v>
      </c>
      <c r="R3598" t="s">
        <v>8318</v>
      </c>
      <c r="S3598" s="16">
        <f t="shared" si="168"/>
        <v>41856.506736111107</v>
      </c>
      <c r="T3598" s="14">
        <f t="shared" si="169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5">
        <f t="shared" si="170"/>
        <v>77</v>
      </c>
      <c r="Q3599" t="s">
        <v>8317</v>
      </c>
      <c r="R3599" t="s">
        <v>8318</v>
      </c>
      <c r="S3599" s="16">
        <f t="shared" si="168"/>
        <v>42417.377199074072</v>
      </c>
      <c r="T3599" s="14">
        <f t="shared" si="169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5">
        <f t="shared" si="170"/>
        <v>40</v>
      </c>
      <c r="Q3600" t="s">
        <v>8317</v>
      </c>
      <c r="R3600" t="s">
        <v>8318</v>
      </c>
      <c r="S3600" s="16">
        <f t="shared" si="168"/>
        <v>41866.590532407405</v>
      </c>
      <c r="T3600" s="14">
        <f t="shared" si="169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5">
        <f t="shared" si="170"/>
        <v>59</v>
      </c>
      <c r="Q3601" t="s">
        <v>8317</v>
      </c>
      <c r="R3601" t="s">
        <v>8318</v>
      </c>
      <c r="S3601" s="16">
        <f t="shared" si="168"/>
        <v>42220.586539351854</v>
      </c>
      <c r="T3601" s="14">
        <f t="shared" si="169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5">
        <f t="shared" si="170"/>
        <v>3</v>
      </c>
      <c r="Q3602" t="s">
        <v>8317</v>
      </c>
      <c r="R3602" t="s">
        <v>8318</v>
      </c>
      <c r="S3602" s="16">
        <f t="shared" si="168"/>
        <v>42628.640787037039</v>
      </c>
      <c r="T3602" s="14">
        <f t="shared" si="169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5">
        <f t="shared" si="170"/>
        <v>39</v>
      </c>
      <c r="Q3603" t="s">
        <v>8317</v>
      </c>
      <c r="R3603" t="s">
        <v>8318</v>
      </c>
      <c r="S3603" s="16">
        <f t="shared" si="168"/>
        <v>41990.790300925924</v>
      </c>
      <c r="T3603" s="14">
        <f t="shared" si="169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5">
        <f t="shared" si="170"/>
        <v>81</v>
      </c>
      <c r="Q3604" t="s">
        <v>8317</v>
      </c>
      <c r="R3604" t="s">
        <v>8318</v>
      </c>
      <c r="S3604" s="16">
        <f t="shared" si="168"/>
        <v>42447.68609953703</v>
      </c>
      <c r="T3604" s="14">
        <f t="shared" si="169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5">
        <f t="shared" si="170"/>
        <v>44</v>
      </c>
      <c r="Q3605" t="s">
        <v>8317</v>
      </c>
      <c r="R3605" t="s">
        <v>8318</v>
      </c>
      <c r="S3605" s="16">
        <f t="shared" si="168"/>
        <v>42283.656018518515</v>
      </c>
      <c r="T3605" s="14">
        <f t="shared" si="169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5">
        <f t="shared" si="170"/>
        <v>49</v>
      </c>
      <c r="Q3606" t="s">
        <v>8317</v>
      </c>
      <c r="R3606" t="s">
        <v>8318</v>
      </c>
      <c r="S3606" s="16">
        <f t="shared" si="168"/>
        <v>42482.80736111111</v>
      </c>
      <c r="T3606" s="14">
        <f t="shared" si="169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5">
        <f t="shared" si="170"/>
        <v>30</v>
      </c>
      <c r="Q3607" t="s">
        <v>8317</v>
      </c>
      <c r="R3607" t="s">
        <v>8318</v>
      </c>
      <c r="S3607" s="16">
        <f t="shared" si="168"/>
        <v>42383.584791666661</v>
      </c>
      <c r="T3607" s="14">
        <f t="shared" si="169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5">
        <f t="shared" si="170"/>
        <v>61</v>
      </c>
      <c r="Q3608" t="s">
        <v>8317</v>
      </c>
      <c r="R3608" t="s">
        <v>8318</v>
      </c>
      <c r="S3608" s="16">
        <f t="shared" si="168"/>
        <v>42566.396493055552</v>
      </c>
      <c r="T3608" s="14">
        <f t="shared" si="169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5">
        <f t="shared" si="170"/>
        <v>29</v>
      </c>
      <c r="Q3609" t="s">
        <v>8317</v>
      </c>
      <c r="R3609" t="s">
        <v>8318</v>
      </c>
      <c r="S3609" s="16">
        <f t="shared" si="168"/>
        <v>42338.755578703705</v>
      </c>
      <c r="T3609" s="14">
        <f t="shared" si="169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5">
        <f t="shared" si="170"/>
        <v>29</v>
      </c>
      <c r="Q3610" t="s">
        <v>8317</v>
      </c>
      <c r="R3610" t="s">
        <v>8318</v>
      </c>
      <c r="S3610" s="16">
        <f t="shared" si="168"/>
        <v>42506.501041666663</v>
      </c>
      <c r="T3610" s="14">
        <f t="shared" si="169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5">
        <f t="shared" si="170"/>
        <v>143</v>
      </c>
      <c r="Q3611" t="s">
        <v>8317</v>
      </c>
      <c r="R3611" t="s">
        <v>8318</v>
      </c>
      <c r="S3611" s="16">
        <f t="shared" si="168"/>
        <v>42429.783391203702</v>
      </c>
      <c r="T3611" s="14">
        <f t="shared" si="169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5">
        <f t="shared" si="170"/>
        <v>52</v>
      </c>
      <c r="Q3612" t="s">
        <v>8317</v>
      </c>
      <c r="R3612" t="s">
        <v>8318</v>
      </c>
      <c r="S3612" s="16">
        <f t="shared" si="168"/>
        <v>42203.22379629629</v>
      </c>
      <c r="T3612" s="14">
        <f t="shared" si="169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5">
        <f t="shared" si="170"/>
        <v>66</v>
      </c>
      <c r="Q3613" t="s">
        <v>8317</v>
      </c>
      <c r="R3613" t="s">
        <v>8318</v>
      </c>
      <c r="S3613" s="16">
        <f t="shared" si="168"/>
        <v>42072.162048611113</v>
      </c>
      <c r="T3613" s="14">
        <f t="shared" si="169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5">
        <f t="shared" si="170"/>
        <v>126</v>
      </c>
      <c r="Q3614" t="s">
        <v>8317</v>
      </c>
      <c r="R3614" t="s">
        <v>8318</v>
      </c>
      <c r="S3614" s="16">
        <f t="shared" si="168"/>
        <v>41789.518645833326</v>
      </c>
      <c r="T3614" s="14">
        <f t="shared" si="169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5">
        <f t="shared" si="170"/>
        <v>62</v>
      </c>
      <c r="Q3615" t="s">
        <v>8317</v>
      </c>
      <c r="R3615" t="s">
        <v>8318</v>
      </c>
      <c r="S3615" s="16">
        <f t="shared" si="168"/>
        <v>41788.381643518514</v>
      </c>
      <c r="T3615" s="14">
        <f t="shared" si="169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5">
        <f t="shared" si="170"/>
        <v>35</v>
      </c>
      <c r="Q3616" t="s">
        <v>8317</v>
      </c>
      <c r="R3616" t="s">
        <v>8318</v>
      </c>
      <c r="S3616" s="16">
        <f t="shared" si="168"/>
        <v>42143.833518518521</v>
      </c>
      <c r="T3616" s="14">
        <f t="shared" si="169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5">
        <f t="shared" si="170"/>
        <v>37</v>
      </c>
      <c r="Q3617" t="s">
        <v>8317</v>
      </c>
      <c r="R3617" t="s">
        <v>8318</v>
      </c>
      <c r="S3617" s="16">
        <f t="shared" si="168"/>
        <v>42318.385370370372</v>
      </c>
      <c r="T3617" s="14">
        <f t="shared" si="169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5">
        <f t="shared" si="170"/>
        <v>69</v>
      </c>
      <c r="Q3618" t="s">
        <v>8317</v>
      </c>
      <c r="R3618" t="s">
        <v>8318</v>
      </c>
      <c r="S3618" s="16">
        <f t="shared" si="168"/>
        <v>42052.741481481477</v>
      </c>
      <c r="T3618" s="14">
        <f t="shared" si="169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5">
        <f t="shared" si="170"/>
        <v>17</v>
      </c>
      <c r="Q3619" t="s">
        <v>8317</v>
      </c>
      <c r="R3619" t="s">
        <v>8318</v>
      </c>
      <c r="S3619" s="16">
        <f t="shared" si="168"/>
        <v>42779.401956018519</v>
      </c>
      <c r="T3619" s="14">
        <f t="shared" si="169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5">
        <f t="shared" si="170"/>
        <v>36</v>
      </c>
      <c r="Q3620" t="s">
        <v>8317</v>
      </c>
      <c r="R3620" t="s">
        <v>8318</v>
      </c>
      <c r="S3620" s="16">
        <f t="shared" si="168"/>
        <v>42128.419560185182</v>
      </c>
      <c r="T3620" s="14">
        <f t="shared" si="169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5">
        <f t="shared" si="170"/>
        <v>66</v>
      </c>
      <c r="Q3621" t="s">
        <v>8317</v>
      </c>
      <c r="R3621" t="s">
        <v>8318</v>
      </c>
      <c r="S3621" s="16">
        <f t="shared" si="168"/>
        <v>42660.923912037033</v>
      </c>
      <c r="T3621" s="14">
        <f t="shared" si="169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5">
        <f t="shared" si="170"/>
        <v>56</v>
      </c>
      <c r="Q3622" t="s">
        <v>8317</v>
      </c>
      <c r="R3622" t="s">
        <v>8318</v>
      </c>
      <c r="S3622" s="16">
        <f t="shared" si="168"/>
        <v>42037.72987268518</v>
      </c>
      <c r="T3622" s="14">
        <f t="shared" si="169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5">
        <f t="shared" si="170"/>
        <v>47</v>
      </c>
      <c r="Q3623" t="s">
        <v>8317</v>
      </c>
      <c r="R3623" t="s">
        <v>8318</v>
      </c>
      <c r="S3623" s="16">
        <f t="shared" si="168"/>
        <v>42619.727361111109</v>
      </c>
      <c r="T3623" s="14">
        <f t="shared" si="169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5">
        <f t="shared" si="170"/>
        <v>47</v>
      </c>
      <c r="Q3624" t="s">
        <v>8317</v>
      </c>
      <c r="R3624" t="s">
        <v>8318</v>
      </c>
      <c r="S3624" s="16">
        <f t="shared" si="168"/>
        <v>41877.013553240737</v>
      </c>
      <c r="T3624" s="14">
        <f t="shared" si="169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5">
        <f t="shared" si="170"/>
        <v>88</v>
      </c>
      <c r="Q3625" t="s">
        <v>8317</v>
      </c>
      <c r="R3625" t="s">
        <v>8318</v>
      </c>
      <c r="S3625" s="16">
        <f t="shared" si="168"/>
        <v>41828.528587962959</v>
      </c>
      <c r="T3625" s="14">
        <f t="shared" si="169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5">
        <f t="shared" si="170"/>
        <v>80</v>
      </c>
      <c r="Q3626" t="s">
        <v>8317</v>
      </c>
      <c r="R3626" t="s">
        <v>8318</v>
      </c>
      <c r="S3626" s="16">
        <f t="shared" si="168"/>
        <v>42545.56585648148</v>
      </c>
      <c r="T3626" s="14">
        <f t="shared" si="169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5">
        <f t="shared" si="170"/>
        <v>39</v>
      </c>
      <c r="Q3627" t="s">
        <v>8317</v>
      </c>
      <c r="R3627" t="s">
        <v>8318</v>
      </c>
      <c r="S3627" s="16">
        <f t="shared" si="168"/>
        <v>42157.444178240738</v>
      </c>
      <c r="T3627" s="14">
        <f t="shared" si="169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5">
        <f t="shared" si="170"/>
        <v>84</v>
      </c>
      <c r="Q3628" t="s">
        <v>8317</v>
      </c>
      <c r="R3628" t="s">
        <v>8318</v>
      </c>
      <c r="S3628" s="16">
        <f t="shared" si="168"/>
        <v>41846.458993055552</v>
      </c>
      <c r="T3628" s="14">
        <f t="shared" si="169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5">
        <f t="shared" si="170"/>
        <v>68</v>
      </c>
      <c r="Q3629" t="s">
        <v>8317</v>
      </c>
      <c r="R3629" t="s">
        <v>8318</v>
      </c>
      <c r="S3629" s="16">
        <f t="shared" si="168"/>
        <v>42460.533414351848</v>
      </c>
      <c r="T3629" s="14">
        <f t="shared" si="169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5" t="e">
        <f t="shared" si="170"/>
        <v>#DIV/0!</v>
      </c>
      <c r="Q3630" t="s">
        <v>8317</v>
      </c>
      <c r="R3630" t="s">
        <v>8359</v>
      </c>
      <c r="S3630" s="16">
        <f t="shared" si="168"/>
        <v>42291.6249537037</v>
      </c>
      <c r="T3630" s="14">
        <f t="shared" si="169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5">
        <f t="shared" si="170"/>
        <v>1</v>
      </c>
      <c r="Q3631" t="s">
        <v>8317</v>
      </c>
      <c r="R3631" t="s">
        <v>8359</v>
      </c>
      <c r="S3631" s="16">
        <f t="shared" si="168"/>
        <v>42436.886157407404</v>
      </c>
      <c r="T3631" s="14">
        <f t="shared" si="169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5">
        <f t="shared" si="170"/>
        <v>1</v>
      </c>
      <c r="Q3632" t="s">
        <v>8317</v>
      </c>
      <c r="R3632" t="s">
        <v>8359</v>
      </c>
      <c r="S3632" s="16">
        <f t="shared" si="168"/>
        <v>41942.638773148145</v>
      </c>
      <c r="T3632" s="14">
        <f t="shared" si="169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5">
        <f t="shared" si="170"/>
        <v>147</v>
      </c>
      <c r="Q3633" t="s">
        <v>8317</v>
      </c>
      <c r="R3633" t="s">
        <v>8359</v>
      </c>
      <c r="S3633" s="16">
        <f t="shared" si="168"/>
        <v>41880.54510416666</v>
      </c>
      <c r="T3633" s="14">
        <f t="shared" si="169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5">
        <f t="shared" si="170"/>
        <v>100</v>
      </c>
      <c r="Q3634" t="s">
        <v>8317</v>
      </c>
      <c r="R3634" t="s">
        <v>8359</v>
      </c>
      <c r="S3634" s="16">
        <f t="shared" si="168"/>
        <v>41946.728576388887</v>
      </c>
      <c r="T3634" s="14">
        <f t="shared" si="169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5">
        <f t="shared" si="170"/>
        <v>56</v>
      </c>
      <c r="Q3635" t="s">
        <v>8317</v>
      </c>
      <c r="R3635" t="s">
        <v>8359</v>
      </c>
      <c r="S3635" s="16">
        <f t="shared" si="168"/>
        <v>42649.415127314809</v>
      </c>
      <c r="T3635" s="14">
        <f t="shared" si="169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5">
        <f t="shared" si="170"/>
        <v>176</v>
      </c>
      <c r="Q3636" t="s">
        <v>8317</v>
      </c>
      <c r="R3636" t="s">
        <v>8359</v>
      </c>
      <c r="S3636" s="16">
        <f t="shared" si="168"/>
        <v>42700.958032407405</v>
      </c>
      <c r="T3636" s="14">
        <f t="shared" si="169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5">
        <f t="shared" si="170"/>
        <v>127</v>
      </c>
      <c r="Q3637" t="s">
        <v>8317</v>
      </c>
      <c r="R3637" t="s">
        <v>8359</v>
      </c>
      <c r="S3637" s="16">
        <f t="shared" si="168"/>
        <v>42450.674490740734</v>
      </c>
      <c r="T3637" s="14">
        <f t="shared" si="169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5" t="e">
        <f t="shared" si="170"/>
        <v>#DIV/0!</v>
      </c>
      <c r="Q3638" t="s">
        <v>8317</v>
      </c>
      <c r="R3638" t="s">
        <v>8359</v>
      </c>
      <c r="S3638" s="16">
        <f t="shared" si="168"/>
        <v>42226.486446759256</v>
      </c>
      <c r="T3638" s="14">
        <f t="shared" si="169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5">
        <f t="shared" si="170"/>
        <v>66</v>
      </c>
      <c r="Q3639" t="s">
        <v>8317</v>
      </c>
      <c r="R3639" t="s">
        <v>8359</v>
      </c>
      <c r="S3639" s="16">
        <f t="shared" si="168"/>
        <v>41975.492303240739</v>
      </c>
      <c r="T3639" s="14">
        <f t="shared" si="169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5">
        <f t="shared" si="170"/>
        <v>108</v>
      </c>
      <c r="Q3640" t="s">
        <v>8317</v>
      </c>
      <c r="R3640" t="s">
        <v>8359</v>
      </c>
      <c r="S3640" s="16">
        <f t="shared" si="168"/>
        <v>42053.464490740742</v>
      </c>
      <c r="T3640" s="14">
        <f t="shared" si="169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5">
        <f t="shared" si="170"/>
        <v>1</v>
      </c>
      <c r="Q3641" t="s">
        <v>8317</v>
      </c>
      <c r="R3641" t="s">
        <v>8359</v>
      </c>
      <c r="S3641" s="16">
        <f t="shared" si="168"/>
        <v>42590.468819444439</v>
      </c>
      <c r="T3641" s="14">
        <f t="shared" si="169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5">
        <f t="shared" si="170"/>
        <v>18</v>
      </c>
      <c r="Q3642" t="s">
        <v>8317</v>
      </c>
      <c r="R3642" t="s">
        <v>8359</v>
      </c>
      <c r="S3642" s="16">
        <f t="shared" si="168"/>
        <v>42104.573263888888</v>
      </c>
      <c r="T3642" s="14">
        <f t="shared" si="169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5" t="e">
        <f t="shared" si="170"/>
        <v>#DIV/0!</v>
      </c>
      <c r="Q3643" t="s">
        <v>8317</v>
      </c>
      <c r="R3643" t="s">
        <v>8359</v>
      </c>
      <c r="S3643" s="16">
        <f t="shared" si="168"/>
        <v>41899.41873842592</v>
      </c>
      <c r="T3643" s="14">
        <f t="shared" si="169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5">
        <f t="shared" si="170"/>
        <v>7</v>
      </c>
      <c r="Q3644" t="s">
        <v>8317</v>
      </c>
      <c r="R3644" t="s">
        <v>8359</v>
      </c>
      <c r="S3644" s="16">
        <f t="shared" si="168"/>
        <v>42297.607951388891</v>
      </c>
      <c r="T3644" s="14">
        <f t="shared" si="169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5" t="e">
        <f t="shared" si="170"/>
        <v>#DIV/0!</v>
      </c>
      <c r="Q3645" t="s">
        <v>8317</v>
      </c>
      <c r="R3645" t="s">
        <v>8359</v>
      </c>
      <c r="S3645" s="16">
        <f t="shared" si="168"/>
        <v>42284.935636574075</v>
      </c>
      <c r="T3645" s="14">
        <f t="shared" si="169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5">
        <f t="shared" si="170"/>
        <v>68</v>
      </c>
      <c r="Q3646" t="s">
        <v>8317</v>
      </c>
      <c r="R3646" t="s">
        <v>8359</v>
      </c>
      <c r="S3646" s="16">
        <f t="shared" si="168"/>
        <v>42409.033414351848</v>
      </c>
      <c r="T3646" s="14">
        <f t="shared" si="169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5">
        <f t="shared" si="170"/>
        <v>1</v>
      </c>
      <c r="Q3647" t="s">
        <v>8317</v>
      </c>
      <c r="R3647" t="s">
        <v>8359</v>
      </c>
      <c r="S3647" s="16">
        <f t="shared" si="168"/>
        <v>42665.762013888881</v>
      </c>
      <c r="T3647" s="14">
        <f t="shared" si="169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5">
        <f t="shared" si="170"/>
        <v>60</v>
      </c>
      <c r="Q3648" t="s">
        <v>8317</v>
      </c>
      <c r="R3648" t="s">
        <v>8359</v>
      </c>
      <c r="S3648" s="16">
        <f t="shared" si="168"/>
        <v>42140.21298611111</v>
      </c>
      <c r="T3648" s="14">
        <f t="shared" si="169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5">
        <f t="shared" si="170"/>
        <v>15</v>
      </c>
      <c r="Q3649" t="s">
        <v>8317</v>
      </c>
      <c r="R3649" t="s">
        <v>8359</v>
      </c>
      <c r="S3649" s="16">
        <f t="shared" si="168"/>
        <v>42598.540821759256</v>
      </c>
      <c r="T3649" s="14">
        <f t="shared" si="169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5">
        <f t="shared" si="170"/>
        <v>550</v>
      </c>
      <c r="Q3650" t="s">
        <v>8317</v>
      </c>
      <c r="R3650" t="s">
        <v>8318</v>
      </c>
      <c r="S3650" s="16">
        <f t="shared" si="168"/>
        <v>41887.083854166667</v>
      </c>
      <c r="T3650" s="14">
        <f t="shared" si="169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5">
        <f t="shared" si="170"/>
        <v>97</v>
      </c>
      <c r="Q3651" t="s">
        <v>8317</v>
      </c>
      <c r="R3651" t="s">
        <v>8318</v>
      </c>
      <c r="S3651" s="16">
        <f t="shared" ref="S3651:S3714" si="171">(J3651/86400)+25569+(-5/24)</f>
        <v>41780.504560185182</v>
      </c>
      <c r="T3651" s="14">
        <f t="shared" ref="T3651:T3714" si="172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5">
        <f t="shared" ref="P3652:P3715" si="173">QUOTIENT(E3652,L3652)</f>
        <v>29</v>
      </c>
      <c r="Q3652" t="s">
        <v>8317</v>
      </c>
      <c r="R3652" t="s">
        <v>8318</v>
      </c>
      <c r="S3652" s="16">
        <f t="shared" si="171"/>
        <v>42381.270648148151</v>
      </c>
      <c r="T3652" s="14">
        <f t="shared" si="172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5">
        <f t="shared" si="173"/>
        <v>57</v>
      </c>
      <c r="Q3653" t="s">
        <v>8317</v>
      </c>
      <c r="R3653" t="s">
        <v>8318</v>
      </c>
      <c r="S3653" s="16">
        <f t="shared" si="171"/>
        <v>41828.437986111108</v>
      </c>
      <c r="T3653" s="14">
        <f t="shared" si="172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5">
        <f t="shared" si="173"/>
        <v>44</v>
      </c>
      <c r="Q3654" t="s">
        <v>8317</v>
      </c>
      <c r="R3654" t="s">
        <v>8318</v>
      </c>
      <c r="S3654" s="16">
        <f t="shared" si="171"/>
        <v>42596.436365740738</v>
      </c>
      <c r="T3654" s="14">
        <f t="shared" si="172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5">
        <f t="shared" si="173"/>
        <v>60</v>
      </c>
      <c r="Q3655" t="s">
        <v>8317</v>
      </c>
      <c r="R3655" t="s">
        <v>8318</v>
      </c>
      <c r="S3655" s="16">
        <f t="shared" si="171"/>
        <v>42191.155173611107</v>
      </c>
      <c r="T3655" s="14">
        <f t="shared" si="172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5">
        <f t="shared" si="173"/>
        <v>68</v>
      </c>
      <c r="Q3656" t="s">
        <v>8317</v>
      </c>
      <c r="R3656" t="s">
        <v>8318</v>
      </c>
      <c r="S3656" s="16">
        <f t="shared" si="171"/>
        <v>42440.20817129629</v>
      </c>
      <c r="T3656" s="14">
        <f t="shared" si="172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5">
        <f t="shared" si="173"/>
        <v>73</v>
      </c>
      <c r="Q3657" t="s">
        <v>8317</v>
      </c>
      <c r="R3657" t="s">
        <v>8318</v>
      </c>
      <c r="S3657" s="16">
        <f t="shared" si="171"/>
        <v>42173.594884259255</v>
      </c>
      <c r="T3657" s="14">
        <f t="shared" si="172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5">
        <f t="shared" si="173"/>
        <v>115</v>
      </c>
      <c r="Q3658" t="s">
        <v>8317</v>
      </c>
      <c r="R3658" t="s">
        <v>8318</v>
      </c>
      <c r="S3658" s="16">
        <f t="shared" si="171"/>
        <v>42737.701805555553</v>
      </c>
      <c r="T3658" s="14">
        <f t="shared" si="172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5">
        <f t="shared" si="173"/>
        <v>110</v>
      </c>
      <c r="Q3659" t="s">
        <v>8317</v>
      </c>
      <c r="R3659" t="s">
        <v>8318</v>
      </c>
      <c r="S3659" s="16">
        <f t="shared" si="171"/>
        <v>42499.4215162037</v>
      </c>
      <c r="T3659" s="14">
        <f t="shared" si="172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5">
        <f t="shared" si="173"/>
        <v>75</v>
      </c>
      <c r="Q3660" t="s">
        <v>8317</v>
      </c>
      <c r="R3660" t="s">
        <v>8318</v>
      </c>
      <c r="S3660" s="16">
        <f t="shared" si="171"/>
        <v>41775.650231481479</v>
      </c>
      <c r="T3660" s="14">
        <f t="shared" si="172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5">
        <f t="shared" si="173"/>
        <v>235</v>
      </c>
      <c r="Q3661" t="s">
        <v>8317</v>
      </c>
      <c r="R3661" t="s">
        <v>8318</v>
      </c>
      <c r="S3661" s="16">
        <f t="shared" si="171"/>
        <v>42055.068865740737</v>
      </c>
      <c r="T3661" s="14">
        <f t="shared" si="172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5">
        <f t="shared" si="173"/>
        <v>11</v>
      </c>
      <c r="Q3662" t="s">
        <v>8317</v>
      </c>
      <c r="R3662" t="s">
        <v>8318</v>
      </c>
      <c r="S3662" s="16">
        <f t="shared" si="171"/>
        <v>41971.672743055555</v>
      </c>
      <c r="T3662" s="14">
        <f t="shared" si="172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5">
        <f t="shared" si="173"/>
        <v>92</v>
      </c>
      <c r="Q3663" t="s">
        <v>8317</v>
      </c>
      <c r="R3663" t="s">
        <v>8318</v>
      </c>
      <c r="S3663" s="16">
        <f t="shared" si="171"/>
        <v>42447.688333333332</v>
      </c>
      <c r="T3663" s="14">
        <f t="shared" si="172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5">
        <f t="shared" si="173"/>
        <v>202</v>
      </c>
      <c r="Q3664" t="s">
        <v>8317</v>
      </c>
      <c r="R3664" t="s">
        <v>8318</v>
      </c>
      <c r="S3664" s="16">
        <f t="shared" si="171"/>
        <v>42064.011736111112</v>
      </c>
      <c r="T3664" s="14">
        <f t="shared" si="172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5">
        <f t="shared" si="173"/>
        <v>26</v>
      </c>
      <c r="Q3665" t="s">
        <v>8317</v>
      </c>
      <c r="R3665" t="s">
        <v>8318</v>
      </c>
      <c r="S3665" s="16">
        <f t="shared" si="171"/>
        <v>42665.243402777771</v>
      </c>
      <c r="T3665" s="14">
        <f t="shared" si="172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5">
        <f t="shared" si="173"/>
        <v>46</v>
      </c>
      <c r="Q3666" t="s">
        <v>8317</v>
      </c>
      <c r="R3666" t="s">
        <v>8318</v>
      </c>
      <c r="S3666" s="16">
        <f t="shared" si="171"/>
        <v>42523.04038194444</v>
      </c>
      <c r="T3666" s="14">
        <f t="shared" si="172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5">
        <f t="shared" si="173"/>
        <v>51</v>
      </c>
      <c r="Q3667" t="s">
        <v>8317</v>
      </c>
      <c r="R3667" t="s">
        <v>8318</v>
      </c>
      <c r="S3667" s="16">
        <f t="shared" si="171"/>
        <v>42294.59979166666</v>
      </c>
      <c r="T3667" s="14">
        <f t="shared" si="172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5">
        <f t="shared" si="173"/>
        <v>31</v>
      </c>
      <c r="Q3668" t="s">
        <v>8317</v>
      </c>
      <c r="R3668" t="s">
        <v>8318</v>
      </c>
      <c r="S3668" s="16">
        <f t="shared" si="171"/>
        <v>41822.696550925924</v>
      </c>
      <c r="T3668" s="14">
        <f t="shared" si="172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5">
        <f t="shared" si="173"/>
        <v>53</v>
      </c>
      <c r="Q3669" t="s">
        <v>8317</v>
      </c>
      <c r="R3669" t="s">
        <v>8318</v>
      </c>
      <c r="S3669" s="16">
        <f t="shared" si="171"/>
        <v>42173.761793981474</v>
      </c>
      <c r="T3669" s="14">
        <f t="shared" si="172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5">
        <f t="shared" si="173"/>
        <v>36</v>
      </c>
      <c r="Q3670" t="s">
        <v>8317</v>
      </c>
      <c r="R3670" t="s">
        <v>8318</v>
      </c>
      <c r="S3670" s="16">
        <f t="shared" si="171"/>
        <v>42185.347824074073</v>
      </c>
      <c r="T3670" s="14">
        <f t="shared" si="172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5">
        <f t="shared" si="173"/>
        <v>81</v>
      </c>
      <c r="Q3671" t="s">
        <v>8317</v>
      </c>
      <c r="R3671" t="s">
        <v>8318</v>
      </c>
      <c r="S3671" s="16">
        <f t="shared" si="171"/>
        <v>42136.466863425921</v>
      </c>
      <c r="T3671" s="14">
        <f t="shared" si="172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5">
        <f t="shared" si="173"/>
        <v>20</v>
      </c>
      <c r="Q3672" t="s">
        <v>8317</v>
      </c>
      <c r="R3672" t="s">
        <v>8318</v>
      </c>
      <c r="S3672" s="16">
        <f t="shared" si="171"/>
        <v>42142.305682870363</v>
      </c>
      <c r="T3672" s="14">
        <f t="shared" si="172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5">
        <f t="shared" si="173"/>
        <v>88</v>
      </c>
      <c r="Q3673" t="s">
        <v>8317</v>
      </c>
      <c r="R3673" t="s">
        <v>8318</v>
      </c>
      <c r="S3673" s="16">
        <f t="shared" si="171"/>
        <v>41820.419756944444</v>
      </c>
      <c r="T3673" s="14">
        <f t="shared" si="172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5">
        <f t="shared" si="173"/>
        <v>53</v>
      </c>
      <c r="Q3674" t="s">
        <v>8317</v>
      </c>
      <c r="R3674" t="s">
        <v>8318</v>
      </c>
      <c r="S3674" s="16">
        <f t="shared" si="171"/>
        <v>41878.738240740735</v>
      </c>
      <c r="T3674" s="14">
        <f t="shared" si="172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5">
        <f t="shared" si="173"/>
        <v>39</v>
      </c>
      <c r="Q3675" t="s">
        <v>8317</v>
      </c>
      <c r="R3675" t="s">
        <v>8318</v>
      </c>
      <c r="S3675" s="16">
        <f t="shared" si="171"/>
        <v>41914.086770833332</v>
      </c>
      <c r="T3675" s="14">
        <f t="shared" si="172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5">
        <f t="shared" si="173"/>
        <v>145</v>
      </c>
      <c r="Q3676" t="s">
        <v>8317</v>
      </c>
      <c r="R3676" t="s">
        <v>8318</v>
      </c>
      <c r="S3676" s="16">
        <f t="shared" si="171"/>
        <v>42556.664687499993</v>
      </c>
      <c r="T3676" s="14">
        <f t="shared" si="172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5">
        <f t="shared" si="173"/>
        <v>23</v>
      </c>
      <c r="Q3677" t="s">
        <v>8317</v>
      </c>
      <c r="R3677" t="s">
        <v>8318</v>
      </c>
      <c r="S3677" s="16">
        <f t="shared" si="171"/>
        <v>42493.388680555552</v>
      </c>
      <c r="T3677" s="14">
        <f t="shared" si="172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5">
        <f t="shared" si="173"/>
        <v>64</v>
      </c>
      <c r="Q3678" t="s">
        <v>8317</v>
      </c>
      <c r="R3678" t="s">
        <v>8318</v>
      </c>
      <c r="S3678" s="16">
        <f t="shared" si="171"/>
        <v>41876.607453703698</v>
      </c>
      <c r="T3678" s="14">
        <f t="shared" si="172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5">
        <f t="shared" si="173"/>
        <v>62</v>
      </c>
      <c r="Q3679" t="s">
        <v>8317</v>
      </c>
      <c r="R3679" t="s">
        <v>8318</v>
      </c>
      <c r="S3679" s="16">
        <f t="shared" si="171"/>
        <v>41802.365949074076</v>
      </c>
      <c r="T3679" s="14">
        <f t="shared" si="172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5">
        <f t="shared" si="173"/>
        <v>66</v>
      </c>
      <c r="Q3680" t="s">
        <v>8317</v>
      </c>
      <c r="R3680" t="s">
        <v>8318</v>
      </c>
      <c r="S3680" s="16">
        <f t="shared" si="171"/>
        <v>42120.322893518511</v>
      </c>
      <c r="T3680" s="14">
        <f t="shared" si="172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5">
        <f t="shared" si="173"/>
        <v>73</v>
      </c>
      <c r="Q3681" t="s">
        <v>8317</v>
      </c>
      <c r="R3681" t="s">
        <v>8318</v>
      </c>
      <c r="S3681" s="16">
        <f t="shared" si="171"/>
        <v>41786.553020833329</v>
      </c>
      <c r="T3681" s="14">
        <f t="shared" si="172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5">
        <f t="shared" si="173"/>
        <v>99</v>
      </c>
      <c r="Q3682" t="s">
        <v>8317</v>
      </c>
      <c r="R3682" t="s">
        <v>8318</v>
      </c>
      <c r="S3682" s="16">
        <f t="shared" si="171"/>
        <v>42627.245763888888</v>
      </c>
      <c r="T3682" s="14">
        <f t="shared" si="172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5">
        <f t="shared" si="173"/>
        <v>62</v>
      </c>
      <c r="Q3683" t="s">
        <v>8317</v>
      </c>
      <c r="R3683" t="s">
        <v>8318</v>
      </c>
      <c r="S3683" s="16">
        <f t="shared" si="171"/>
        <v>42374.443171296291</v>
      </c>
      <c r="T3683" s="14">
        <f t="shared" si="172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5">
        <f t="shared" si="173"/>
        <v>62</v>
      </c>
      <c r="Q3684" t="s">
        <v>8317</v>
      </c>
      <c r="R3684" t="s">
        <v>8318</v>
      </c>
      <c r="S3684" s="16">
        <f t="shared" si="171"/>
        <v>41772.477060185185</v>
      </c>
      <c r="T3684" s="14">
        <f t="shared" si="172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5">
        <f t="shared" si="173"/>
        <v>58</v>
      </c>
      <c r="Q3685" t="s">
        <v>8317</v>
      </c>
      <c r="R3685" t="s">
        <v>8318</v>
      </c>
      <c r="S3685" s="16">
        <f t="shared" si="171"/>
        <v>42632.908518518518</v>
      </c>
      <c r="T3685" s="14">
        <f t="shared" si="172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5">
        <f t="shared" si="173"/>
        <v>45</v>
      </c>
      <c r="Q3686" t="s">
        <v>8317</v>
      </c>
      <c r="R3686" t="s">
        <v>8318</v>
      </c>
      <c r="S3686" s="16">
        <f t="shared" si="171"/>
        <v>42218.97206018518</v>
      </c>
      <c r="T3686" s="14">
        <f t="shared" si="172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5">
        <f t="shared" si="173"/>
        <v>41</v>
      </c>
      <c r="Q3687" t="s">
        <v>8317</v>
      </c>
      <c r="R3687" t="s">
        <v>8318</v>
      </c>
      <c r="S3687" s="16">
        <f t="shared" si="171"/>
        <v>41753.384942129625</v>
      </c>
      <c r="T3687" s="14">
        <f t="shared" si="172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5">
        <f t="shared" si="173"/>
        <v>59</v>
      </c>
      <c r="Q3688" t="s">
        <v>8317</v>
      </c>
      <c r="R3688" t="s">
        <v>8318</v>
      </c>
      <c r="S3688" s="16">
        <f t="shared" si="171"/>
        <v>42230.454398148147</v>
      </c>
      <c r="T3688" s="14">
        <f t="shared" si="172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5">
        <f t="shared" si="173"/>
        <v>200</v>
      </c>
      <c r="Q3689" t="s">
        <v>8317</v>
      </c>
      <c r="R3689" t="s">
        <v>8318</v>
      </c>
      <c r="S3689" s="16">
        <f t="shared" si="171"/>
        <v>41787.009895833333</v>
      </c>
      <c r="T3689" s="14">
        <f t="shared" si="172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5">
        <f t="shared" si="173"/>
        <v>83</v>
      </c>
      <c r="Q3690" t="s">
        <v>8317</v>
      </c>
      <c r="R3690" t="s">
        <v>8318</v>
      </c>
      <c r="S3690" s="16">
        <f t="shared" si="171"/>
        <v>41829.578749999993</v>
      </c>
      <c r="T3690" s="14">
        <f t="shared" si="172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5">
        <f t="shared" si="173"/>
        <v>57</v>
      </c>
      <c r="Q3691" t="s">
        <v>8317</v>
      </c>
      <c r="R3691" t="s">
        <v>8318</v>
      </c>
      <c r="S3691" s="16">
        <f t="shared" si="171"/>
        <v>42147.61850694444</v>
      </c>
      <c r="T3691" s="14">
        <f t="shared" si="172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5">
        <f t="shared" si="173"/>
        <v>58</v>
      </c>
      <c r="Q3692" t="s">
        <v>8317</v>
      </c>
      <c r="R3692" t="s">
        <v>8318</v>
      </c>
      <c r="S3692" s="16">
        <f t="shared" si="171"/>
        <v>41940.38984953703</v>
      </c>
      <c r="T3692" s="14">
        <f t="shared" si="172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5">
        <f t="shared" si="173"/>
        <v>186</v>
      </c>
      <c r="Q3693" t="s">
        <v>8317</v>
      </c>
      <c r="R3693" t="s">
        <v>8318</v>
      </c>
      <c r="S3693" s="16">
        <f t="shared" si="171"/>
        <v>42020.492233796293</v>
      </c>
      <c r="T3693" s="14">
        <f t="shared" si="172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5">
        <f t="shared" si="173"/>
        <v>74</v>
      </c>
      <c r="Q3694" t="s">
        <v>8317</v>
      </c>
      <c r="R3694" t="s">
        <v>8318</v>
      </c>
      <c r="S3694" s="16">
        <f t="shared" si="171"/>
        <v>41891.756701388884</v>
      </c>
      <c r="T3694" s="14">
        <f t="shared" si="172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5">
        <f t="shared" si="173"/>
        <v>30</v>
      </c>
      <c r="Q3695" t="s">
        <v>8317</v>
      </c>
      <c r="R3695" t="s">
        <v>8318</v>
      </c>
      <c r="S3695" s="16">
        <f t="shared" si="171"/>
        <v>42308.98297453703</v>
      </c>
      <c r="T3695" s="14">
        <f t="shared" si="172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5">
        <f t="shared" si="173"/>
        <v>62</v>
      </c>
      <c r="Q3696" t="s">
        <v>8317</v>
      </c>
      <c r="R3696" t="s">
        <v>8318</v>
      </c>
      <c r="S3696" s="16">
        <f t="shared" si="171"/>
        <v>42489.925543981481</v>
      </c>
      <c r="T3696" s="14">
        <f t="shared" si="172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5">
        <f t="shared" si="173"/>
        <v>121</v>
      </c>
      <c r="Q3697" t="s">
        <v>8317</v>
      </c>
      <c r="R3697" t="s">
        <v>8318</v>
      </c>
      <c r="S3697" s="16">
        <f t="shared" si="171"/>
        <v>41995.662152777775</v>
      </c>
      <c r="T3697" s="14">
        <f t="shared" si="172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5">
        <f t="shared" si="173"/>
        <v>39</v>
      </c>
      <c r="Q3698" t="s">
        <v>8317</v>
      </c>
      <c r="R3698" t="s">
        <v>8318</v>
      </c>
      <c r="S3698" s="16">
        <f t="shared" si="171"/>
        <v>41988.408749999995</v>
      </c>
      <c r="T3698" s="14">
        <f t="shared" si="172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5">
        <f t="shared" si="173"/>
        <v>72</v>
      </c>
      <c r="Q3699" t="s">
        <v>8317</v>
      </c>
      <c r="R3699" t="s">
        <v>8318</v>
      </c>
      <c r="S3699" s="16">
        <f t="shared" si="171"/>
        <v>42479.2575</v>
      </c>
      <c r="T3699" s="14">
        <f t="shared" si="172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5">
        <f t="shared" si="173"/>
        <v>40</v>
      </c>
      <c r="Q3700" t="s">
        <v>8317</v>
      </c>
      <c r="R3700" t="s">
        <v>8318</v>
      </c>
      <c r="S3700" s="16">
        <f t="shared" si="171"/>
        <v>42401.598229166666</v>
      </c>
      <c r="T3700" s="14">
        <f t="shared" si="172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5">
        <f t="shared" si="173"/>
        <v>63</v>
      </c>
      <c r="Q3701" t="s">
        <v>8317</v>
      </c>
      <c r="R3701" t="s">
        <v>8318</v>
      </c>
      <c r="S3701" s="16">
        <f t="shared" si="171"/>
        <v>41897.393703703703</v>
      </c>
      <c r="T3701" s="14">
        <f t="shared" si="172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5">
        <f t="shared" si="173"/>
        <v>33</v>
      </c>
      <c r="Q3702" t="s">
        <v>8317</v>
      </c>
      <c r="R3702" t="s">
        <v>8318</v>
      </c>
      <c r="S3702" s="16">
        <f t="shared" si="171"/>
        <v>41882.37731481481</v>
      </c>
      <c r="T3702" s="14">
        <f t="shared" si="172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5">
        <f t="shared" si="173"/>
        <v>38</v>
      </c>
      <c r="Q3703" t="s">
        <v>8317</v>
      </c>
      <c r="R3703" t="s">
        <v>8318</v>
      </c>
      <c r="S3703" s="16">
        <f t="shared" si="171"/>
        <v>42129.333252314813</v>
      </c>
      <c r="T3703" s="14">
        <f t="shared" si="172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5">
        <f t="shared" si="173"/>
        <v>155</v>
      </c>
      <c r="Q3704" t="s">
        <v>8317</v>
      </c>
      <c r="R3704" t="s">
        <v>8318</v>
      </c>
      <c r="S3704" s="16">
        <f t="shared" si="171"/>
        <v>42524.329675925925</v>
      </c>
      <c r="T3704" s="14">
        <f t="shared" si="172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5">
        <f t="shared" si="173"/>
        <v>43</v>
      </c>
      <c r="Q3705" t="s">
        <v>8317</v>
      </c>
      <c r="R3705" t="s">
        <v>8318</v>
      </c>
      <c r="S3705" s="16">
        <f t="shared" si="171"/>
        <v>42556.296157407407</v>
      </c>
      <c r="T3705" s="14">
        <f t="shared" si="172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5">
        <f t="shared" si="173"/>
        <v>15</v>
      </c>
      <c r="Q3706" t="s">
        <v>8317</v>
      </c>
      <c r="R3706" t="s">
        <v>8318</v>
      </c>
      <c r="S3706" s="16">
        <f t="shared" si="171"/>
        <v>42461.481412037036</v>
      </c>
      <c r="T3706" s="14">
        <f t="shared" si="172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5">
        <f t="shared" si="173"/>
        <v>83</v>
      </c>
      <c r="Q3707" t="s">
        <v>8317</v>
      </c>
      <c r="R3707" t="s">
        <v>8318</v>
      </c>
      <c r="S3707" s="16">
        <f t="shared" si="171"/>
        <v>41792.334652777776</v>
      </c>
      <c r="T3707" s="14">
        <f t="shared" si="172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5">
        <f t="shared" si="173"/>
        <v>140</v>
      </c>
      <c r="Q3708" t="s">
        <v>8317</v>
      </c>
      <c r="R3708" t="s">
        <v>8318</v>
      </c>
      <c r="S3708" s="16">
        <f t="shared" si="171"/>
        <v>41879.705428240741</v>
      </c>
      <c r="T3708" s="14">
        <f t="shared" si="172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5">
        <f t="shared" si="173"/>
        <v>80</v>
      </c>
      <c r="Q3709" t="s">
        <v>8317</v>
      </c>
      <c r="R3709" t="s">
        <v>8318</v>
      </c>
      <c r="S3709" s="16">
        <f t="shared" si="171"/>
        <v>42551.840023148143</v>
      </c>
      <c r="T3709" s="14">
        <f t="shared" si="172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5">
        <f t="shared" si="173"/>
        <v>53</v>
      </c>
      <c r="Q3710" t="s">
        <v>8317</v>
      </c>
      <c r="R3710" t="s">
        <v>8318</v>
      </c>
      <c r="S3710" s="16">
        <f t="shared" si="171"/>
        <v>41809.933865740742</v>
      </c>
      <c r="T3710" s="14">
        <f t="shared" si="172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5">
        <f t="shared" si="173"/>
        <v>30</v>
      </c>
      <c r="Q3711" t="s">
        <v>8317</v>
      </c>
      <c r="R3711" t="s">
        <v>8318</v>
      </c>
      <c r="S3711" s="16">
        <f t="shared" si="171"/>
        <v>41785.499374999999</v>
      </c>
      <c r="T3711" s="14">
        <f t="shared" si="172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5">
        <f t="shared" si="173"/>
        <v>67</v>
      </c>
      <c r="Q3712" t="s">
        <v>8317</v>
      </c>
      <c r="R3712" t="s">
        <v>8318</v>
      </c>
      <c r="S3712" s="16">
        <f t="shared" si="171"/>
        <v>42072.367916666662</v>
      </c>
      <c r="T3712" s="14">
        <f t="shared" si="172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5">
        <f t="shared" si="173"/>
        <v>27</v>
      </c>
      <c r="Q3713" t="s">
        <v>8317</v>
      </c>
      <c r="R3713" t="s">
        <v>8318</v>
      </c>
      <c r="S3713" s="16">
        <f t="shared" si="171"/>
        <v>41779.5158912037</v>
      </c>
      <c r="T3713" s="14">
        <f t="shared" si="172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5">
        <f t="shared" si="173"/>
        <v>110</v>
      </c>
      <c r="Q3714" t="s">
        <v>8317</v>
      </c>
      <c r="R3714" t="s">
        <v>8318</v>
      </c>
      <c r="S3714" s="16">
        <f t="shared" si="171"/>
        <v>42133.963738425919</v>
      </c>
      <c r="T3714" s="14">
        <f t="shared" si="172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5">
        <f t="shared" si="173"/>
        <v>106</v>
      </c>
      <c r="Q3715" t="s">
        <v>8317</v>
      </c>
      <c r="R3715" t="s">
        <v>8318</v>
      </c>
      <c r="S3715" s="16">
        <f t="shared" ref="S3715:S3778" si="174">(J3715/86400)+25569+(-5/24)</f>
        <v>42505.529699074068</v>
      </c>
      <c r="T3715" s="14">
        <f t="shared" ref="T3715:T3778" si="17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5">
        <f t="shared" ref="P3716:P3779" si="176">QUOTIENT(E3716,L3716)</f>
        <v>105</v>
      </c>
      <c r="Q3716" t="s">
        <v>8317</v>
      </c>
      <c r="R3716" t="s">
        <v>8318</v>
      </c>
      <c r="S3716" s="16">
        <f t="shared" si="174"/>
        <v>42118.347997685181</v>
      </c>
      <c r="T3716" s="14">
        <f t="shared" si="17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5">
        <f t="shared" si="176"/>
        <v>132</v>
      </c>
      <c r="Q3717" t="s">
        <v>8317</v>
      </c>
      <c r="R3717" t="s">
        <v>8318</v>
      </c>
      <c r="S3717" s="16">
        <f t="shared" si="174"/>
        <v>42036.787256944437</v>
      </c>
      <c r="T3717" s="14">
        <f t="shared" si="17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5">
        <f t="shared" si="176"/>
        <v>51</v>
      </c>
      <c r="Q3718" t="s">
        <v>8317</v>
      </c>
      <c r="R3718" t="s">
        <v>8318</v>
      </c>
      <c r="S3718" s="16">
        <f t="shared" si="174"/>
        <v>42360.679502314808</v>
      </c>
      <c r="T3718" s="14">
        <f t="shared" si="17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5">
        <f t="shared" si="176"/>
        <v>310</v>
      </c>
      <c r="Q3719" t="s">
        <v>8317</v>
      </c>
      <c r="R3719" t="s">
        <v>8318</v>
      </c>
      <c r="S3719" s="16">
        <f t="shared" si="174"/>
        <v>42102.657974537033</v>
      </c>
      <c r="T3719" s="14">
        <f t="shared" si="17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5">
        <f t="shared" si="176"/>
        <v>26</v>
      </c>
      <c r="Q3720" t="s">
        <v>8317</v>
      </c>
      <c r="R3720" t="s">
        <v>8318</v>
      </c>
      <c r="S3720" s="16">
        <f t="shared" si="174"/>
        <v>42032.507812499993</v>
      </c>
      <c r="T3720" s="14">
        <f t="shared" si="17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5">
        <f t="shared" si="176"/>
        <v>105</v>
      </c>
      <c r="Q3721" t="s">
        <v>8317</v>
      </c>
      <c r="R3721" t="s">
        <v>8318</v>
      </c>
      <c r="S3721" s="16">
        <f t="shared" si="174"/>
        <v>42147.521597222221</v>
      </c>
      <c r="T3721" s="14">
        <f t="shared" si="17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5">
        <f t="shared" si="176"/>
        <v>86</v>
      </c>
      <c r="Q3722" t="s">
        <v>8317</v>
      </c>
      <c r="R3722" t="s">
        <v>8318</v>
      </c>
      <c r="S3722" s="16">
        <f t="shared" si="174"/>
        <v>42165.784791666665</v>
      </c>
      <c r="T3722" s="14">
        <f t="shared" si="17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5">
        <f t="shared" si="176"/>
        <v>114</v>
      </c>
      <c r="Q3723" t="s">
        <v>8317</v>
      </c>
      <c r="R3723" t="s">
        <v>8318</v>
      </c>
      <c r="S3723" s="16">
        <f t="shared" si="174"/>
        <v>41927.727824074071</v>
      </c>
      <c r="T3723" s="14">
        <f t="shared" si="17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5">
        <f t="shared" si="176"/>
        <v>47</v>
      </c>
      <c r="Q3724" t="s">
        <v>8317</v>
      </c>
      <c r="R3724" t="s">
        <v>8318</v>
      </c>
      <c r="S3724" s="16">
        <f t="shared" si="174"/>
        <v>42381.463506944441</v>
      </c>
      <c r="T3724" s="14">
        <f t="shared" si="17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5">
        <f t="shared" si="176"/>
        <v>72</v>
      </c>
      <c r="Q3725" t="s">
        <v>8317</v>
      </c>
      <c r="R3725" t="s">
        <v>8318</v>
      </c>
      <c r="S3725" s="16">
        <f t="shared" si="174"/>
        <v>41943.544699074067</v>
      </c>
      <c r="T3725" s="14">
        <f t="shared" si="17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5">
        <f t="shared" si="176"/>
        <v>49</v>
      </c>
      <c r="Q3726" t="s">
        <v>8317</v>
      </c>
      <c r="R3726" t="s">
        <v>8318</v>
      </c>
      <c r="S3726" s="16">
        <f t="shared" si="174"/>
        <v>42465.283101851848</v>
      </c>
      <c r="T3726" s="14">
        <f t="shared" si="17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5">
        <f t="shared" si="176"/>
        <v>25</v>
      </c>
      <c r="Q3727" t="s">
        <v>8317</v>
      </c>
      <c r="R3727" t="s">
        <v>8318</v>
      </c>
      <c r="S3727" s="16">
        <f t="shared" si="174"/>
        <v>42401.736886574072</v>
      </c>
      <c r="T3727" s="14">
        <f t="shared" si="17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5">
        <f t="shared" si="176"/>
        <v>62</v>
      </c>
      <c r="Q3728" t="s">
        <v>8317</v>
      </c>
      <c r="R3728" t="s">
        <v>8318</v>
      </c>
      <c r="S3728" s="16">
        <f t="shared" si="174"/>
        <v>42461.932534722218</v>
      </c>
      <c r="T3728" s="14">
        <f t="shared" si="17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5">
        <f t="shared" si="176"/>
        <v>61</v>
      </c>
      <c r="Q3729" t="s">
        <v>8317</v>
      </c>
      <c r="R3729" t="s">
        <v>8318</v>
      </c>
      <c r="S3729" s="16">
        <f t="shared" si="174"/>
        <v>42632.139976851853</v>
      </c>
      <c r="T3729" s="14">
        <f t="shared" si="17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5">
        <f t="shared" si="176"/>
        <v>60</v>
      </c>
      <c r="Q3730" t="s">
        <v>8317</v>
      </c>
      <c r="R3730" t="s">
        <v>8318</v>
      </c>
      <c r="S3730" s="16">
        <f t="shared" si="174"/>
        <v>42204.962685185186</v>
      </c>
      <c r="T3730" s="14">
        <f t="shared" si="17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5">
        <f t="shared" si="176"/>
        <v>72</v>
      </c>
      <c r="Q3731" t="s">
        <v>8317</v>
      </c>
      <c r="R3731" t="s">
        <v>8318</v>
      </c>
      <c r="S3731" s="16">
        <f t="shared" si="174"/>
        <v>42040.996666666666</v>
      </c>
      <c r="T3731" s="14">
        <f t="shared" si="17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5">
        <f t="shared" si="176"/>
        <v>100</v>
      </c>
      <c r="Q3732" t="s">
        <v>8317</v>
      </c>
      <c r="R3732" t="s">
        <v>8318</v>
      </c>
      <c r="S3732" s="16">
        <f t="shared" si="174"/>
        <v>42203.46943287037</v>
      </c>
      <c r="T3732" s="14">
        <f t="shared" si="17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5">
        <f t="shared" si="176"/>
        <v>51</v>
      </c>
      <c r="Q3733" t="s">
        <v>8317</v>
      </c>
      <c r="R3733" t="s">
        <v>8318</v>
      </c>
      <c r="S3733" s="16">
        <f t="shared" si="174"/>
        <v>41983.544513888883</v>
      </c>
      <c r="T3733" s="14">
        <f t="shared" si="17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5">
        <f t="shared" si="176"/>
        <v>32</v>
      </c>
      <c r="Q3734" t="s">
        <v>8317</v>
      </c>
      <c r="R3734" t="s">
        <v>8318</v>
      </c>
      <c r="S3734" s="16">
        <f t="shared" si="174"/>
        <v>41968.469131944446</v>
      </c>
      <c r="T3734" s="14">
        <f t="shared" si="17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5" t="e">
        <f t="shared" si="176"/>
        <v>#DIV/0!</v>
      </c>
      <c r="Q3735" t="s">
        <v>8317</v>
      </c>
      <c r="R3735" t="s">
        <v>8318</v>
      </c>
      <c r="S3735" s="16">
        <f t="shared" si="174"/>
        <v>42102.816064814811</v>
      </c>
      <c r="T3735" s="14">
        <f t="shared" si="17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5">
        <f t="shared" si="176"/>
        <v>61</v>
      </c>
      <c r="Q3736" t="s">
        <v>8317</v>
      </c>
      <c r="R3736" t="s">
        <v>8318</v>
      </c>
      <c r="S3736" s="16">
        <f t="shared" si="174"/>
        <v>42089.693240740737</v>
      </c>
      <c r="T3736" s="14">
        <f t="shared" si="17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5">
        <f t="shared" si="176"/>
        <v>10</v>
      </c>
      <c r="Q3737" t="s">
        <v>8317</v>
      </c>
      <c r="R3737" t="s">
        <v>8318</v>
      </c>
      <c r="S3737" s="16">
        <f t="shared" si="174"/>
        <v>42122.484826388885</v>
      </c>
      <c r="T3737" s="14">
        <f t="shared" si="17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5">
        <f t="shared" si="176"/>
        <v>10</v>
      </c>
      <c r="Q3738" t="s">
        <v>8317</v>
      </c>
      <c r="R3738" t="s">
        <v>8318</v>
      </c>
      <c r="S3738" s="16">
        <f t="shared" si="174"/>
        <v>42048.503391203696</v>
      </c>
      <c r="T3738" s="14">
        <f t="shared" si="17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5">
        <f t="shared" si="176"/>
        <v>37</v>
      </c>
      <c r="Q3739" t="s">
        <v>8317</v>
      </c>
      <c r="R3739" t="s">
        <v>8318</v>
      </c>
      <c r="S3739" s="16">
        <f t="shared" si="174"/>
        <v>42297.482673611106</v>
      </c>
      <c r="T3739" s="14">
        <f t="shared" si="17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5">
        <f t="shared" si="176"/>
        <v>45</v>
      </c>
      <c r="Q3740" t="s">
        <v>8317</v>
      </c>
      <c r="R3740" t="s">
        <v>8318</v>
      </c>
      <c r="S3740" s="16">
        <f t="shared" si="174"/>
        <v>41813.730381944442</v>
      </c>
      <c r="T3740" s="14">
        <f t="shared" si="17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5">
        <f t="shared" si="176"/>
        <v>100</v>
      </c>
      <c r="Q3741" t="s">
        <v>8317</v>
      </c>
      <c r="R3741" t="s">
        <v>8318</v>
      </c>
      <c r="S3741" s="16">
        <f t="shared" si="174"/>
        <v>42548.241527777776</v>
      </c>
      <c r="T3741" s="14">
        <f t="shared" si="17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5">
        <f t="shared" si="176"/>
        <v>25</v>
      </c>
      <c r="Q3742" t="s">
        <v>8317</v>
      </c>
      <c r="R3742" t="s">
        <v>8318</v>
      </c>
      <c r="S3742" s="16">
        <f t="shared" si="174"/>
        <v>41832.881423611107</v>
      </c>
      <c r="T3742" s="14">
        <f t="shared" si="17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5" t="e">
        <f t="shared" si="176"/>
        <v>#DIV/0!</v>
      </c>
      <c r="Q3743" t="s">
        <v>8317</v>
      </c>
      <c r="R3743" t="s">
        <v>8318</v>
      </c>
      <c r="S3743" s="16">
        <f t="shared" si="174"/>
        <v>42325.712384259255</v>
      </c>
      <c r="T3743" s="14">
        <f t="shared" si="17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5">
        <f t="shared" si="176"/>
        <v>25</v>
      </c>
      <c r="Q3744" t="s">
        <v>8317</v>
      </c>
      <c r="R3744" t="s">
        <v>8318</v>
      </c>
      <c r="S3744" s="16">
        <f t="shared" si="174"/>
        <v>41858.006296296291</v>
      </c>
      <c r="T3744" s="14">
        <f t="shared" si="17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5" t="e">
        <f t="shared" si="176"/>
        <v>#DIV/0!</v>
      </c>
      <c r="Q3745" t="s">
        <v>8317</v>
      </c>
      <c r="R3745" t="s">
        <v>8318</v>
      </c>
      <c r="S3745" s="16">
        <f t="shared" si="174"/>
        <v>41793.501898148148</v>
      </c>
      <c r="T3745" s="14">
        <f t="shared" si="17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5" t="e">
        <f t="shared" si="176"/>
        <v>#DIV/0!</v>
      </c>
      <c r="Q3746" t="s">
        <v>8317</v>
      </c>
      <c r="R3746" t="s">
        <v>8318</v>
      </c>
      <c r="S3746" s="16">
        <f t="shared" si="174"/>
        <v>41793.605925925927</v>
      </c>
      <c r="T3746" s="14">
        <f t="shared" si="17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5">
        <f t="shared" si="176"/>
        <v>10</v>
      </c>
      <c r="Q3747" t="s">
        <v>8317</v>
      </c>
      <c r="R3747" t="s">
        <v>8318</v>
      </c>
      <c r="S3747" s="16">
        <f t="shared" si="174"/>
        <v>41831.489606481475</v>
      </c>
      <c r="T3747" s="14">
        <f t="shared" si="17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5">
        <f t="shared" si="176"/>
        <v>202</v>
      </c>
      <c r="Q3748" t="s">
        <v>8317</v>
      </c>
      <c r="R3748" t="s">
        <v>8318</v>
      </c>
      <c r="S3748" s="16">
        <f t="shared" si="174"/>
        <v>42621.18100694444</v>
      </c>
      <c r="T3748" s="14">
        <f t="shared" si="17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5">
        <f t="shared" si="176"/>
        <v>25</v>
      </c>
      <c r="Q3749" t="s">
        <v>8317</v>
      </c>
      <c r="R3749" t="s">
        <v>8318</v>
      </c>
      <c r="S3749" s="16">
        <f t="shared" si="174"/>
        <v>42164.091388888883</v>
      </c>
      <c r="T3749" s="14">
        <f t="shared" si="17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5">
        <f t="shared" si="176"/>
        <v>99</v>
      </c>
      <c r="Q3750" t="s">
        <v>8317</v>
      </c>
      <c r="R3750" t="s">
        <v>8359</v>
      </c>
      <c r="S3750" s="16">
        <f t="shared" si="174"/>
        <v>42395.498101851852</v>
      </c>
      <c r="T3750" s="14">
        <f t="shared" si="17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5">
        <f t="shared" si="176"/>
        <v>75</v>
      </c>
      <c r="Q3751" t="s">
        <v>8317</v>
      </c>
      <c r="R3751" t="s">
        <v>8359</v>
      </c>
      <c r="S3751" s="16">
        <f t="shared" si="174"/>
        <v>42457.918842592589</v>
      </c>
      <c r="T3751" s="14">
        <f t="shared" si="17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5">
        <f t="shared" si="176"/>
        <v>215</v>
      </c>
      <c r="Q3752" t="s">
        <v>8317</v>
      </c>
      <c r="R3752" t="s">
        <v>8359</v>
      </c>
      <c r="S3752" s="16">
        <f t="shared" si="174"/>
        <v>42016.773240740738</v>
      </c>
      <c r="T3752" s="14">
        <f t="shared" si="17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5">
        <f t="shared" si="176"/>
        <v>120</v>
      </c>
      <c r="Q3753" t="s">
        <v>8317</v>
      </c>
      <c r="R3753" t="s">
        <v>8359</v>
      </c>
      <c r="S3753" s="16">
        <f t="shared" si="174"/>
        <v>42402.827233796292</v>
      </c>
      <c r="T3753" s="14">
        <f t="shared" si="17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5">
        <f t="shared" si="176"/>
        <v>37</v>
      </c>
      <c r="Q3754" t="s">
        <v>8317</v>
      </c>
      <c r="R3754" t="s">
        <v>8359</v>
      </c>
      <c r="S3754" s="16">
        <f t="shared" si="174"/>
        <v>42619.594155092585</v>
      </c>
      <c r="T3754" s="14">
        <f t="shared" si="17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5">
        <f t="shared" si="176"/>
        <v>172</v>
      </c>
      <c r="Q3755" t="s">
        <v>8317</v>
      </c>
      <c r="R3755" t="s">
        <v>8359</v>
      </c>
      <c r="S3755" s="16">
        <f t="shared" si="174"/>
        <v>42128.615740740737</v>
      </c>
      <c r="T3755" s="14">
        <f t="shared" si="17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5">
        <f t="shared" si="176"/>
        <v>111</v>
      </c>
      <c r="Q3756" t="s">
        <v>8317</v>
      </c>
      <c r="R3756" t="s">
        <v>8359</v>
      </c>
      <c r="S3756" s="16">
        <f t="shared" si="174"/>
        <v>41808.67288194444</v>
      </c>
      <c r="T3756" s="14">
        <f t="shared" si="17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5">
        <f t="shared" si="176"/>
        <v>25</v>
      </c>
      <c r="Q3757" t="s">
        <v>8317</v>
      </c>
      <c r="R3757" t="s">
        <v>8359</v>
      </c>
      <c r="S3757" s="16">
        <f t="shared" si="174"/>
        <v>42445.658645833326</v>
      </c>
      <c r="T3757" s="14">
        <f t="shared" si="17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5">
        <f t="shared" si="176"/>
        <v>267</v>
      </c>
      <c r="Q3758" t="s">
        <v>8317</v>
      </c>
      <c r="R3758" t="s">
        <v>8359</v>
      </c>
      <c r="S3758" s="16">
        <f t="shared" si="174"/>
        <v>41771.606458333328</v>
      </c>
      <c r="T3758" s="14">
        <f t="shared" si="17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5">
        <f t="shared" si="176"/>
        <v>75</v>
      </c>
      <c r="Q3759" t="s">
        <v>8317</v>
      </c>
      <c r="R3759" t="s">
        <v>8359</v>
      </c>
      <c r="S3759" s="16">
        <f t="shared" si="174"/>
        <v>41954.642534722218</v>
      </c>
      <c r="T3759" s="14">
        <f t="shared" si="17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5">
        <f t="shared" si="176"/>
        <v>59</v>
      </c>
      <c r="Q3760" t="s">
        <v>8317</v>
      </c>
      <c r="R3760" t="s">
        <v>8359</v>
      </c>
      <c r="S3760" s="16">
        <f t="shared" si="174"/>
        <v>41747.263171296298</v>
      </c>
      <c r="T3760" s="14">
        <f t="shared" si="17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5">
        <f t="shared" si="176"/>
        <v>50</v>
      </c>
      <c r="Q3761" t="s">
        <v>8317</v>
      </c>
      <c r="R3761" t="s">
        <v>8359</v>
      </c>
      <c r="S3761" s="16">
        <f t="shared" si="174"/>
        <v>42181.899918981479</v>
      </c>
      <c r="T3761" s="14">
        <f t="shared" si="17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5">
        <f t="shared" si="176"/>
        <v>55</v>
      </c>
      <c r="Q3762" t="s">
        <v>8317</v>
      </c>
      <c r="R3762" t="s">
        <v>8359</v>
      </c>
      <c r="S3762" s="16">
        <f t="shared" si="174"/>
        <v>41739.316967592589</v>
      </c>
      <c r="T3762" s="14">
        <f t="shared" si="17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5">
        <f t="shared" si="176"/>
        <v>166</v>
      </c>
      <c r="Q3763" t="s">
        <v>8317</v>
      </c>
      <c r="R3763" t="s">
        <v>8359</v>
      </c>
      <c r="S3763" s="16">
        <f t="shared" si="174"/>
        <v>42173.258530092593</v>
      </c>
      <c r="T3763" s="14">
        <f t="shared" si="17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5">
        <f t="shared" si="176"/>
        <v>47</v>
      </c>
      <c r="Q3764" t="s">
        <v>8317</v>
      </c>
      <c r="R3764" t="s">
        <v>8359</v>
      </c>
      <c r="S3764" s="16">
        <f t="shared" si="174"/>
        <v>42193.605196759258</v>
      </c>
      <c r="T3764" s="14">
        <f t="shared" si="17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5">
        <f t="shared" si="176"/>
        <v>64</v>
      </c>
      <c r="Q3765" t="s">
        <v>8317</v>
      </c>
      <c r="R3765" t="s">
        <v>8359</v>
      </c>
      <c r="S3765" s="16">
        <f t="shared" si="174"/>
        <v>42065.541967592588</v>
      </c>
      <c r="T3765" s="14">
        <f t="shared" si="17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5">
        <f t="shared" si="176"/>
        <v>55</v>
      </c>
      <c r="Q3766" t="s">
        <v>8317</v>
      </c>
      <c r="R3766" t="s">
        <v>8359</v>
      </c>
      <c r="S3766" s="16">
        <f t="shared" si="174"/>
        <v>42499.634629629632</v>
      </c>
      <c r="T3766" s="14">
        <f t="shared" si="17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5">
        <f t="shared" si="176"/>
        <v>74</v>
      </c>
      <c r="Q3767" t="s">
        <v>8317</v>
      </c>
      <c r="R3767" t="s">
        <v>8359</v>
      </c>
      <c r="S3767" s="16">
        <f t="shared" si="174"/>
        <v>41820.568078703705</v>
      </c>
      <c r="T3767" s="14">
        <f t="shared" si="17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5">
        <f t="shared" si="176"/>
        <v>106</v>
      </c>
      <c r="Q3768" t="s">
        <v>8317</v>
      </c>
      <c r="R3768" t="s">
        <v>8359</v>
      </c>
      <c r="S3768" s="16">
        <f t="shared" si="174"/>
        <v>41787.958854166667</v>
      </c>
      <c r="T3768" s="14">
        <f t="shared" si="17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5">
        <f t="shared" si="176"/>
        <v>41</v>
      </c>
      <c r="Q3769" t="s">
        <v>8317</v>
      </c>
      <c r="R3769" t="s">
        <v>8359</v>
      </c>
      <c r="S3769" s="16">
        <f t="shared" si="174"/>
        <v>42049.811307870368</v>
      </c>
      <c r="T3769" s="14">
        <f t="shared" si="17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5">
        <f t="shared" si="176"/>
        <v>74</v>
      </c>
      <c r="Q3770" t="s">
        <v>8317</v>
      </c>
      <c r="R3770" t="s">
        <v>8359</v>
      </c>
      <c r="S3770" s="16">
        <f t="shared" si="174"/>
        <v>41772.519560185181</v>
      </c>
      <c r="T3770" s="14">
        <f t="shared" si="17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5">
        <f t="shared" si="176"/>
        <v>73</v>
      </c>
      <c r="Q3771" t="s">
        <v>8317</v>
      </c>
      <c r="R3771" t="s">
        <v>8359</v>
      </c>
      <c r="S3771" s="16">
        <f t="shared" si="174"/>
        <v>42445.389803240738</v>
      </c>
      <c r="T3771" s="14">
        <f t="shared" si="17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5">
        <f t="shared" si="176"/>
        <v>100</v>
      </c>
      <c r="Q3772" t="s">
        <v>8317</v>
      </c>
      <c r="R3772" t="s">
        <v>8359</v>
      </c>
      <c r="S3772" s="16">
        <f t="shared" si="174"/>
        <v>42138.722337962965</v>
      </c>
      <c r="T3772" s="14">
        <f t="shared" si="17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5">
        <f t="shared" si="176"/>
        <v>38</v>
      </c>
      <c r="Q3773" t="s">
        <v>8317</v>
      </c>
      <c r="R3773" t="s">
        <v>8359</v>
      </c>
      <c r="S3773" s="16">
        <f t="shared" si="174"/>
        <v>42493.64875</v>
      </c>
      <c r="T3773" s="14">
        <f t="shared" si="17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5">
        <f t="shared" si="176"/>
        <v>166</v>
      </c>
      <c r="Q3774" t="s">
        <v>8317</v>
      </c>
      <c r="R3774" t="s">
        <v>8359</v>
      </c>
      <c r="S3774" s="16">
        <f t="shared" si="174"/>
        <v>42682.408634259256</v>
      </c>
      <c r="T3774" s="14">
        <f t="shared" si="17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5">
        <f t="shared" si="176"/>
        <v>94</v>
      </c>
      <c r="Q3775" t="s">
        <v>8317</v>
      </c>
      <c r="R3775" t="s">
        <v>8359</v>
      </c>
      <c r="S3775" s="16">
        <f t="shared" si="174"/>
        <v>42655.796840277777</v>
      </c>
      <c r="T3775" s="14">
        <f t="shared" si="17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5">
        <f t="shared" si="176"/>
        <v>100</v>
      </c>
      <c r="Q3776" t="s">
        <v>8317</v>
      </c>
      <c r="R3776" t="s">
        <v>8359</v>
      </c>
      <c r="S3776" s="16">
        <f t="shared" si="174"/>
        <v>42087.583969907406</v>
      </c>
      <c r="T3776" s="14">
        <f t="shared" si="17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5">
        <f t="shared" si="176"/>
        <v>143</v>
      </c>
      <c r="Q3777" t="s">
        <v>8317</v>
      </c>
      <c r="R3777" t="s">
        <v>8359</v>
      </c>
      <c r="S3777" s="16">
        <f t="shared" si="174"/>
        <v>42075.734293981477</v>
      </c>
      <c r="T3777" s="14">
        <f t="shared" si="17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5">
        <f t="shared" si="176"/>
        <v>90</v>
      </c>
      <c r="Q3778" t="s">
        <v>8317</v>
      </c>
      <c r="R3778" t="s">
        <v>8359</v>
      </c>
      <c r="S3778" s="16">
        <f t="shared" si="174"/>
        <v>41814.159467592588</v>
      </c>
      <c r="T3778" s="14">
        <f t="shared" si="17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5">
        <f t="shared" si="176"/>
        <v>48</v>
      </c>
      <c r="Q3779" t="s">
        <v>8317</v>
      </c>
      <c r="R3779" t="s">
        <v>8359</v>
      </c>
      <c r="S3779" s="16">
        <f t="shared" ref="S3779:S3842" si="177">(J3779/86400)+25569+(-5/24)</f>
        <v>41886.903020833335</v>
      </c>
      <c r="T3779" s="14">
        <f t="shared" ref="T3779:T3842" si="17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5">
        <f t="shared" ref="P3780:P3843" si="179">QUOTIENT(E3780,L3780)</f>
        <v>70</v>
      </c>
      <c r="Q3780" t="s">
        <v>8317</v>
      </c>
      <c r="R3780" t="s">
        <v>8359</v>
      </c>
      <c r="S3780" s="16">
        <f t="shared" si="177"/>
        <v>41989.610879629625</v>
      </c>
      <c r="T3780" s="14">
        <f t="shared" si="17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5">
        <f t="shared" si="179"/>
        <v>135</v>
      </c>
      <c r="Q3781" t="s">
        <v>8317</v>
      </c>
      <c r="R3781" t="s">
        <v>8359</v>
      </c>
      <c r="S3781" s="16">
        <f t="shared" si="177"/>
        <v>42425.527083333327</v>
      </c>
      <c r="T3781" s="14">
        <f t="shared" si="17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5">
        <f t="shared" si="179"/>
        <v>100</v>
      </c>
      <c r="Q3782" t="s">
        <v>8317</v>
      </c>
      <c r="R3782" t="s">
        <v>8359</v>
      </c>
      <c r="S3782" s="16">
        <f t="shared" si="177"/>
        <v>42166.011400462965</v>
      </c>
      <c r="T3782" s="14">
        <f t="shared" si="17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5">
        <f t="shared" si="179"/>
        <v>94</v>
      </c>
      <c r="Q3783" t="s">
        <v>8317</v>
      </c>
      <c r="R3783" t="s">
        <v>8359</v>
      </c>
      <c r="S3783" s="16">
        <f t="shared" si="177"/>
        <v>41865.674594907403</v>
      </c>
      <c r="T3783" s="14">
        <f t="shared" si="17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5">
        <f t="shared" si="179"/>
        <v>75</v>
      </c>
      <c r="Q3784" t="s">
        <v>8317</v>
      </c>
      <c r="R3784" t="s">
        <v>8359</v>
      </c>
      <c r="S3784" s="16">
        <f t="shared" si="177"/>
        <v>42546.653900462959</v>
      </c>
      <c r="T3784" s="14">
        <f t="shared" si="17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5">
        <f t="shared" si="179"/>
        <v>64</v>
      </c>
      <c r="Q3785" t="s">
        <v>8317</v>
      </c>
      <c r="R3785" t="s">
        <v>8359</v>
      </c>
      <c r="S3785" s="16">
        <f t="shared" si="177"/>
        <v>42419.931944444441</v>
      </c>
      <c r="T3785" s="14">
        <f t="shared" si="17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5">
        <f t="shared" si="179"/>
        <v>115</v>
      </c>
      <c r="Q3786" t="s">
        <v>8317</v>
      </c>
      <c r="R3786" t="s">
        <v>8359</v>
      </c>
      <c r="S3786" s="16">
        <f t="shared" si="177"/>
        <v>42531.772361111107</v>
      </c>
      <c r="T3786" s="14">
        <f t="shared" si="17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5">
        <f t="shared" si="179"/>
        <v>100</v>
      </c>
      <c r="Q3787" t="s">
        <v>8317</v>
      </c>
      <c r="R3787" t="s">
        <v>8359</v>
      </c>
      <c r="S3787" s="16">
        <f t="shared" si="177"/>
        <v>42548.430196759255</v>
      </c>
      <c r="T3787" s="14">
        <f t="shared" si="17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5">
        <f t="shared" si="179"/>
        <v>93</v>
      </c>
      <c r="Q3788" t="s">
        <v>8317</v>
      </c>
      <c r="R3788" t="s">
        <v>8359</v>
      </c>
      <c r="S3788" s="16">
        <f t="shared" si="177"/>
        <v>42486.829571759255</v>
      </c>
      <c r="T3788" s="14">
        <f t="shared" si="17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5">
        <f t="shared" si="179"/>
        <v>35</v>
      </c>
      <c r="Q3789" t="s">
        <v>8317</v>
      </c>
      <c r="R3789" t="s">
        <v>8359</v>
      </c>
      <c r="S3789" s="16">
        <f t="shared" si="177"/>
        <v>42167.326458333329</v>
      </c>
      <c r="T3789" s="14">
        <f t="shared" si="17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5">
        <f t="shared" si="179"/>
        <v>500</v>
      </c>
      <c r="Q3790" t="s">
        <v>8317</v>
      </c>
      <c r="R3790" t="s">
        <v>8359</v>
      </c>
      <c r="S3790" s="16">
        <f t="shared" si="177"/>
        <v>42333.487488425926</v>
      </c>
      <c r="T3790" s="14">
        <f t="shared" si="17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5">
        <f t="shared" si="179"/>
        <v>29</v>
      </c>
      <c r="Q3791" t="s">
        <v>8317</v>
      </c>
      <c r="R3791" t="s">
        <v>8359</v>
      </c>
      <c r="S3791" s="16">
        <f t="shared" si="177"/>
        <v>42138.590486111112</v>
      </c>
      <c r="T3791" s="14">
        <f t="shared" si="17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5" t="e">
        <f t="shared" si="179"/>
        <v>#DIV/0!</v>
      </c>
      <c r="Q3792" t="s">
        <v>8317</v>
      </c>
      <c r="R3792" t="s">
        <v>8359</v>
      </c>
      <c r="S3792" s="16">
        <f t="shared" si="177"/>
        <v>42666.458599537036</v>
      </c>
      <c r="T3792" s="14">
        <f t="shared" si="17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5" t="e">
        <f t="shared" si="179"/>
        <v>#DIV/0!</v>
      </c>
      <c r="Q3793" t="s">
        <v>8317</v>
      </c>
      <c r="R3793" t="s">
        <v>8359</v>
      </c>
      <c r="S3793" s="16">
        <f t="shared" si="177"/>
        <v>41766.4837037037</v>
      </c>
      <c r="T3793" s="14">
        <f t="shared" si="17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5">
        <f t="shared" si="179"/>
        <v>17</v>
      </c>
      <c r="Q3794" t="s">
        <v>8317</v>
      </c>
      <c r="R3794" t="s">
        <v>8359</v>
      </c>
      <c r="S3794" s="16">
        <f t="shared" si="177"/>
        <v>42170.238680555551</v>
      </c>
      <c r="T3794" s="14">
        <f t="shared" si="17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5">
        <f t="shared" si="179"/>
        <v>174</v>
      </c>
      <c r="Q3795" t="s">
        <v>8317</v>
      </c>
      <c r="R3795" t="s">
        <v>8359</v>
      </c>
      <c r="S3795" s="16">
        <f t="shared" si="177"/>
        <v>41968.73065972222</v>
      </c>
      <c r="T3795" s="14">
        <f t="shared" si="17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5">
        <f t="shared" si="179"/>
        <v>50</v>
      </c>
      <c r="Q3796" t="s">
        <v>8317</v>
      </c>
      <c r="R3796" t="s">
        <v>8359</v>
      </c>
      <c r="S3796" s="16">
        <f t="shared" si="177"/>
        <v>42132.372152777774</v>
      </c>
      <c r="T3796" s="14">
        <f t="shared" si="17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5">
        <f t="shared" si="179"/>
        <v>5</v>
      </c>
      <c r="Q3797" t="s">
        <v>8317</v>
      </c>
      <c r="R3797" t="s">
        <v>8359</v>
      </c>
      <c r="S3797" s="16">
        <f t="shared" si="177"/>
        <v>42201.227893518517</v>
      </c>
      <c r="T3797" s="14">
        <f t="shared" si="17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5">
        <f t="shared" si="179"/>
        <v>1</v>
      </c>
      <c r="Q3798" t="s">
        <v>8317</v>
      </c>
      <c r="R3798" t="s">
        <v>8359</v>
      </c>
      <c r="S3798" s="16">
        <f t="shared" si="177"/>
        <v>42688.821250000001</v>
      </c>
      <c r="T3798" s="14">
        <f t="shared" si="17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5">
        <f t="shared" si="179"/>
        <v>145</v>
      </c>
      <c r="Q3799" t="s">
        <v>8317</v>
      </c>
      <c r="R3799" t="s">
        <v>8359</v>
      </c>
      <c r="S3799" s="16">
        <f t="shared" si="177"/>
        <v>42084.673206018517</v>
      </c>
      <c r="T3799" s="14">
        <f t="shared" si="17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5">
        <f t="shared" si="179"/>
        <v>205</v>
      </c>
      <c r="Q3800" t="s">
        <v>8317</v>
      </c>
      <c r="R3800" t="s">
        <v>8359</v>
      </c>
      <c r="S3800" s="16">
        <f t="shared" si="177"/>
        <v>41831.514444444438</v>
      </c>
      <c r="T3800" s="14">
        <f t="shared" si="17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5">
        <f t="shared" si="179"/>
        <v>100</v>
      </c>
      <c r="Q3801" t="s">
        <v>8317</v>
      </c>
      <c r="R3801" t="s">
        <v>8359</v>
      </c>
      <c r="S3801" s="16">
        <f t="shared" si="177"/>
        <v>42410.722719907404</v>
      </c>
      <c r="T3801" s="14">
        <f t="shared" si="17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5">
        <f t="shared" si="179"/>
        <v>55</v>
      </c>
      <c r="Q3802" t="s">
        <v>8317</v>
      </c>
      <c r="R3802" t="s">
        <v>8359</v>
      </c>
      <c r="S3802" s="16">
        <f t="shared" si="177"/>
        <v>41982.528738425921</v>
      </c>
      <c r="T3802" s="14">
        <f t="shared" si="17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5">
        <f t="shared" si="179"/>
        <v>47</v>
      </c>
      <c r="Q3803" t="s">
        <v>8317</v>
      </c>
      <c r="R3803" t="s">
        <v>8359</v>
      </c>
      <c r="S3803" s="16">
        <f t="shared" si="177"/>
        <v>41975.467777777776</v>
      </c>
      <c r="T3803" s="14">
        <f t="shared" si="17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5" t="e">
        <f t="shared" si="179"/>
        <v>#DIV/0!</v>
      </c>
      <c r="Q3804" t="s">
        <v>8317</v>
      </c>
      <c r="R3804" t="s">
        <v>8359</v>
      </c>
      <c r="S3804" s="16">
        <f t="shared" si="177"/>
        <v>42268.917893518512</v>
      </c>
      <c r="T3804" s="14">
        <f t="shared" si="17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5">
        <f t="shared" si="179"/>
        <v>58</v>
      </c>
      <c r="Q3805" t="s">
        <v>8317</v>
      </c>
      <c r="R3805" t="s">
        <v>8359</v>
      </c>
      <c r="S3805" s="16">
        <f t="shared" si="177"/>
        <v>42403.763518518514</v>
      </c>
      <c r="T3805" s="14">
        <f t="shared" si="17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5" t="e">
        <f t="shared" si="179"/>
        <v>#DIV/0!</v>
      </c>
      <c r="Q3806" t="s">
        <v>8317</v>
      </c>
      <c r="R3806" t="s">
        <v>8359</v>
      </c>
      <c r="S3806" s="16">
        <f t="shared" si="177"/>
        <v>42526.801203703704</v>
      </c>
      <c r="T3806" s="14">
        <f t="shared" si="17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5">
        <f t="shared" si="179"/>
        <v>1</v>
      </c>
      <c r="Q3807" t="s">
        <v>8317</v>
      </c>
      <c r="R3807" t="s">
        <v>8359</v>
      </c>
      <c r="S3807" s="16">
        <f t="shared" si="177"/>
        <v>41849.678703703699</v>
      </c>
      <c r="T3807" s="14">
        <f t="shared" si="17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5">
        <f t="shared" si="179"/>
        <v>5</v>
      </c>
      <c r="Q3808" t="s">
        <v>8317</v>
      </c>
      <c r="R3808" t="s">
        <v>8359</v>
      </c>
      <c r="S3808" s="16">
        <f t="shared" si="177"/>
        <v>41799.050706018512</v>
      </c>
      <c r="T3808" s="14">
        <f t="shared" si="17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5">
        <f t="shared" si="179"/>
        <v>50</v>
      </c>
      <c r="Q3809" t="s">
        <v>8317</v>
      </c>
      <c r="R3809" t="s">
        <v>8359</v>
      </c>
      <c r="S3809" s="16">
        <f t="shared" si="177"/>
        <v>42090.700682870367</v>
      </c>
      <c r="T3809" s="14">
        <f t="shared" si="17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5">
        <f t="shared" si="179"/>
        <v>41</v>
      </c>
      <c r="Q3810" t="s">
        <v>8317</v>
      </c>
      <c r="R3810" t="s">
        <v>8318</v>
      </c>
      <c r="S3810" s="16">
        <f t="shared" si="177"/>
        <v>42059.24559027778</v>
      </c>
      <c r="T3810" s="14">
        <f t="shared" si="17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5">
        <f t="shared" si="179"/>
        <v>53</v>
      </c>
      <c r="Q3811" t="s">
        <v>8317</v>
      </c>
      <c r="R3811" t="s">
        <v>8318</v>
      </c>
      <c r="S3811" s="16">
        <f t="shared" si="177"/>
        <v>41800.318368055552</v>
      </c>
      <c r="T3811" s="14">
        <f t="shared" si="17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5">
        <f t="shared" si="179"/>
        <v>70</v>
      </c>
      <c r="Q3812" t="s">
        <v>8317</v>
      </c>
      <c r="R3812" t="s">
        <v>8318</v>
      </c>
      <c r="S3812" s="16">
        <f t="shared" si="177"/>
        <v>42054.640717592592</v>
      </c>
      <c r="T3812" s="14">
        <f t="shared" si="17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5">
        <f t="shared" si="179"/>
        <v>43</v>
      </c>
      <c r="Q3813" t="s">
        <v>8317</v>
      </c>
      <c r="R3813" t="s">
        <v>8318</v>
      </c>
      <c r="S3813" s="16">
        <f t="shared" si="177"/>
        <v>42487.418668981474</v>
      </c>
      <c r="T3813" s="14">
        <f t="shared" si="17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5">
        <f t="shared" si="179"/>
        <v>199</v>
      </c>
      <c r="Q3814" t="s">
        <v>8317</v>
      </c>
      <c r="R3814" t="s">
        <v>8318</v>
      </c>
      <c r="S3814" s="16">
        <f t="shared" si="177"/>
        <v>42109.542916666665</v>
      </c>
      <c r="T3814" s="14">
        <f t="shared" si="17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5">
        <f t="shared" si="179"/>
        <v>78</v>
      </c>
      <c r="Q3815" t="s">
        <v>8317</v>
      </c>
      <c r="R3815" t="s">
        <v>8318</v>
      </c>
      <c r="S3815" s="16">
        <f t="shared" si="177"/>
        <v>42497.067372685182</v>
      </c>
      <c r="T3815" s="14">
        <f t="shared" si="17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5">
        <f t="shared" si="179"/>
        <v>61</v>
      </c>
      <c r="Q3816" t="s">
        <v>8317</v>
      </c>
      <c r="R3816" t="s">
        <v>8318</v>
      </c>
      <c r="S3816" s="16">
        <f t="shared" si="177"/>
        <v>42058.695740740739</v>
      </c>
      <c r="T3816" s="14">
        <f t="shared" si="17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5">
        <f t="shared" si="179"/>
        <v>50</v>
      </c>
      <c r="Q3817" t="s">
        <v>8317</v>
      </c>
      <c r="R3817" t="s">
        <v>8318</v>
      </c>
      <c r="S3817" s="16">
        <f t="shared" si="177"/>
        <v>42207.051585648143</v>
      </c>
      <c r="T3817" s="14">
        <f t="shared" si="17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5">
        <f t="shared" si="179"/>
        <v>48</v>
      </c>
      <c r="Q3818" t="s">
        <v>8317</v>
      </c>
      <c r="R3818" t="s">
        <v>8318</v>
      </c>
      <c r="S3818" s="16">
        <f t="shared" si="177"/>
        <v>41807.481747685182</v>
      </c>
      <c r="T3818" s="14">
        <f t="shared" si="17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5">
        <f t="shared" si="179"/>
        <v>107</v>
      </c>
      <c r="Q3819" t="s">
        <v>8317</v>
      </c>
      <c r="R3819" t="s">
        <v>8318</v>
      </c>
      <c r="S3819" s="16">
        <f t="shared" si="177"/>
        <v>42284.488611111105</v>
      </c>
      <c r="T3819" s="14">
        <f t="shared" si="17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5">
        <f t="shared" si="179"/>
        <v>57</v>
      </c>
      <c r="Q3820" t="s">
        <v>8317</v>
      </c>
      <c r="R3820" t="s">
        <v>8318</v>
      </c>
      <c r="S3820" s="16">
        <f t="shared" si="177"/>
        <v>42045.634050925924</v>
      </c>
      <c r="T3820" s="14">
        <f t="shared" si="17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5">
        <f t="shared" si="179"/>
        <v>40</v>
      </c>
      <c r="Q3821" t="s">
        <v>8317</v>
      </c>
      <c r="R3821" t="s">
        <v>8318</v>
      </c>
      <c r="S3821" s="16">
        <f t="shared" si="177"/>
        <v>42184.001203703701</v>
      </c>
      <c r="T3821" s="14">
        <f t="shared" si="17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5">
        <f t="shared" si="179"/>
        <v>21</v>
      </c>
      <c r="Q3822" t="s">
        <v>8317</v>
      </c>
      <c r="R3822" t="s">
        <v>8318</v>
      </c>
      <c r="S3822" s="16">
        <f t="shared" si="177"/>
        <v>42160.443483796298</v>
      </c>
      <c r="T3822" s="14">
        <f t="shared" si="17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5">
        <f t="shared" si="179"/>
        <v>79</v>
      </c>
      <c r="Q3823" t="s">
        <v>8317</v>
      </c>
      <c r="R3823" t="s">
        <v>8318</v>
      </c>
      <c r="S3823" s="16">
        <f t="shared" si="177"/>
        <v>42340.972303240742</v>
      </c>
      <c r="T3823" s="14">
        <f t="shared" si="17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5">
        <f t="shared" si="179"/>
        <v>72</v>
      </c>
      <c r="Q3824" t="s">
        <v>8317</v>
      </c>
      <c r="R3824" t="s">
        <v>8318</v>
      </c>
      <c r="S3824" s="16">
        <f t="shared" si="177"/>
        <v>42329.629826388882</v>
      </c>
      <c r="T3824" s="14">
        <f t="shared" si="17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5">
        <f t="shared" si="179"/>
        <v>64</v>
      </c>
      <c r="Q3825" t="s">
        <v>8317</v>
      </c>
      <c r="R3825" t="s">
        <v>8318</v>
      </c>
      <c r="S3825" s="16">
        <f t="shared" si="177"/>
        <v>42170.701898148145</v>
      </c>
      <c r="T3825" s="14">
        <f t="shared" si="17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5">
        <f t="shared" si="179"/>
        <v>38</v>
      </c>
      <c r="Q3826" t="s">
        <v>8317</v>
      </c>
      <c r="R3826" t="s">
        <v>8318</v>
      </c>
      <c r="S3826" s="16">
        <f t="shared" si="177"/>
        <v>42571.417858796289</v>
      </c>
      <c r="T3826" s="14">
        <f t="shared" si="17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5">
        <f t="shared" si="179"/>
        <v>107</v>
      </c>
      <c r="Q3827" t="s">
        <v>8317</v>
      </c>
      <c r="R3827" t="s">
        <v>8318</v>
      </c>
      <c r="S3827" s="16">
        <f t="shared" si="177"/>
        <v>42150.861273148148</v>
      </c>
      <c r="T3827" s="14">
        <f t="shared" si="17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5">
        <f t="shared" si="179"/>
        <v>27</v>
      </c>
      <c r="Q3828" t="s">
        <v>8317</v>
      </c>
      <c r="R3828" t="s">
        <v>8318</v>
      </c>
      <c r="S3828" s="16">
        <f t="shared" si="177"/>
        <v>42101.215208333328</v>
      </c>
      <c r="T3828" s="14">
        <f t="shared" si="17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5">
        <f t="shared" si="179"/>
        <v>70</v>
      </c>
      <c r="Q3829" t="s">
        <v>8317</v>
      </c>
      <c r="R3829" t="s">
        <v>8318</v>
      </c>
      <c r="S3829" s="16">
        <f t="shared" si="177"/>
        <v>42034.719918981478</v>
      </c>
      <c r="T3829" s="14">
        <f t="shared" si="17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5">
        <f t="shared" si="179"/>
        <v>178</v>
      </c>
      <c r="Q3830" t="s">
        <v>8317</v>
      </c>
      <c r="R3830" t="s">
        <v>8318</v>
      </c>
      <c r="S3830" s="16">
        <f t="shared" si="177"/>
        <v>41944.319293981483</v>
      </c>
      <c r="T3830" s="14">
        <f t="shared" si="17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5">
        <f t="shared" si="179"/>
        <v>62</v>
      </c>
      <c r="Q3831" t="s">
        <v>8317</v>
      </c>
      <c r="R3831" t="s">
        <v>8318</v>
      </c>
      <c r="S3831" s="16">
        <f t="shared" si="177"/>
        <v>42593.657071759262</v>
      </c>
      <c r="T3831" s="14">
        <f t="shared" si="17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5">
        <f t="shared" si="179"/>
        <v>75</v>
      </c>
      <c r="Q3832" t="s">
        <v>8317</v>
      </c>
      <c r="R3832" t="s">
        <v>8318</v>
      </c>
      <c r="S3832" s="16">
        <f t="shared" si="177"/>
        <v>42503.532534722217</v>
      </c>
      <c r="T3832" s="14">
        <f t="shared" si="17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5">
        <f t="shared" si="179"/>
        <v>58</v>
      </c>
      <c r="Q3833" t="s">
        <v>8317</v>
      </c>
      <c r="R3833" t="s">
        <v>8318</v>
      </c>
      <c r="S3833" s="16">
        <f t="shared" si="177"/>
        <v>41927.640567129631</v>
      </c>
      <c r="T3833" s="14">
        <f t="shared" si="17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5">
        <f t="shared" si="179"/>
        <v>139</v>
      </c>
      <c r="Q3834" t="s">
        <v>8317</v>
      </c>
      <c r="R3834" t="s">
        <v>8318</v>
      </c>
      <c r="S3834" s="16">
        <f t="shared" si="177"/>
        <v>42374.906655092585</v>
      </c>
      <c r="T3834" s="14">
        <f t="shared" si="17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5">
        <f t="shared" si="179"/>
        <v>70</v>
      </c>
      <c r="Q3835" t="s">
        <v>8317</v>
      </c>
      <c r="R3835" t="s">
        <v>8318</v>
      </c>
      <c r="S3835" s="16">
        <f t="shared" si="177"/>
        <v>41963.664027777777</v>
      </c>
      <c r="T3835" s="14">
        <f t="shared" si="17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5">
        <f t="shared" si="179"/>
        <v>57</v>
      </c>
      <c r="Q3836" t="s">
        <v>8317</v>
      </c>
      <c r="R3836" t="s">
        <v>8318</v>
      </c>
      <c r="S3836" s="16">
        <f t="shared" si="177"/>
        <v>42143.236886574072</v>
      </c>
      <c r="T3836" s="14">
        <f t="shared" si="17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5">
        <f t="shared" si="179"/>
        <v>40</v>
      </c>
      <c r="Q3837" t="s">
        <v>8317</v>
      </c>
      <c r="R3837" t="s">
        <v>8318</v>
      </c>
      <c r="S3837" s="16">
        <f t="shared" si="177"/>
        <v>42460.733888888884</v>
      </c>
      <c r="T3837" s="14">
        <f t="shared" si="17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5">
        <f t="shared" si="179"/>
        <v>64</v>
      </c>
      <c r="Q3838" t="s">
        <v>8317</v>
      </c>
      <c r="R3838" t="s">
        <v>8318</v>
      </c>
      <c r="S3838" s="16">
        <f t="shared" si="177"/>
        <v>42553.718194444438</v>
      </c>
      <c r="T3838" s="14">
        <f t="shared" si="17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5">
        <f t="shared" si="179"/>
        <v>120</v>
      </c>
      <c r="Q3839" t="s">
        <v>8317</v>
      </c>
      <c r="R3839" t="s">
        <v>8318</v>
      </c>
      <c r="S3839" s="16">
        <f t="shared" si="177"/>
        <v>42152.557384259257</v>
      </c>
      <c r="T3839" s="14">
        <f t="shared" si="17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5">
        <f t="shared" si="179"/>
        <v>1008</v>
      </c>
      <c r="Q3840" t="s">
        <v>8317</v>
      </c>
      <c r="R3840" t="s">
        <v>8318</v>
      </c>
      <c r="S3840" s="16">
        <f t="shared" si="177"/>
        <v>42116.502418981479</v>
      </c>
      <c r="T3840" s="14">
        <f t="shared" si="17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5">
        <f t="shared" si="179"/>
        <v>63</v>
      </c>
      <c r="Q3841" t="s">
        <v>8317</v>
      </c>
      <c r="R3841" t="s">
        <v>8318</v>
      </c>
      <c r="S3841" s="16">
        <f t="shared" si="177"/>
        <v>42154.934305555558</v>
      </c>
      <c r="T3841" s="14">
        <f t="shared" si="17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5">
        <f t="shared" si="179"/>
        <v>21</v>
      </c>
      <c r="Q3842" t="s">
        <v>8317</v>
      </c>
      <c r="R3842" t="s">
        <v>8318</v>
      </c>
      <c r="S3842" s="16">
        <f t="shared" si="177"/>
        <v>42432.493391203701</v>
      </c>
      <c r="T3842" s="14">
        <f t="shared" si="17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5">
        <f t="shared" si="179"/>
        <v>25</v>
      </c>
      <c r="Q3843" t="s">
        <v>8317</v>
      </c>
      <c r="R3843" t="s">
        <v>8318</v>
      </c>
      <c r="S3843" s="16">
        <f t="shared" ref="S3843:S3906" si="180">(J3843/86400)+25569+(-5/24)</f>
        <v>41780.57739583333</v>
      </c>
      <c r="T3843" s="14">
        <f t="shared" ref="T3843:T3906" si="181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5">
        <f t="shared" ref="P3844:P3907" si="182">QUOTIENT(E3844,L3844)</f>
        <v>47</v>
      </c>
      <c r="Q3844" t="s">
        <v>8317</v>
      </c>
      <c r="R3844" t="s">
        <v>8318</v>
      </c>
      <c r="S3844" s="16">
        <f t="shared" si="180"/>
        <v>41740.285324074073</v>
      </c>
      <c r="T3844" s="14">
        <f t="shared" si="181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5">
        <f t="shared" si="182"/>
        <v>56</v>
      </c>
      <c r="Q3845" t="s">
        <v>8317</v>
      </c>
      <c r="R3845" t="s">
        <v>8318</v>
      </c>
      <c r="S3845" s="16">
        <f t="shared" si="180"/>
        <v>41765.864166666666</v>
      </c>
      <c r="T3845" s="14">
        <f t="shared" si="181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5">
        <f t="shared" si="182"/>
        <v>81</v>
      </c>
      <c r="Q3846" t="s">
        <v>8317</v>
      </c>
      <c r="R3846" t="s">
        <v>8318</v>
      </c>
      <c r="S3846" s="16">
        <f t="shared" si="180"/>
        <v>41766.408958333333</v>
      </c>
      <c r="T3846" s="14">
        <f t="shared" si="181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5">
        <f t="shared" si="182"/>
        <v>70</v>
      </c>
      <c r="Q3847" t="s">
        <v>8317</v>
      </c>
      <c r="R3847" t="s">
        <v>8318</v>
      </c>
      <c r="S3847" s="16">
        <f t="shared" si="180"/>
        <v>42248.418680555558</v>
      </c>
      <c r="T3847" s="14">
        <f t="shared" si="181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5">
        <f t="shared" si="182"/>
        <v>23</v>
      </c>
      <c r="Q3848" t="s">
        <v>8317</v>
      </c>
      <c r="R3848" t="s">
        <v>8318</v>
      </c>
      <c r="S3848" s="16">
        <f t="shared" si="180"/>
        <v>41885.01321759259</v>
      </c>
      <c r="T3848" s="14">
        <f t="shared" si="181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5">
        <f t="shared" si="182"/>
        <v>188</v>
      </c>
      <c r="Q3849" t="s">
        <v>8317</v>
      </c>
      <c r="R3849" t="s">
        <v>8318</v>
      </c>
      <c r="S3849" s="16">
        <f t="shared" si="180"/>
        <v>42159.016099537032</v>
      </c>
      <c r="T3849" s="14">
        <f t="shared" si="181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5">
        <f t="shared" si="182"/>
        <v>49</v>
      </c>
      <c r="Q3850" t="s">
        <v>8317</v>
      </c>
      <c r="R3850" t="s">
        <v>8318</v>
      </c>
      <c r="S3850" s="16">
        <f t="shared" si="180"/>
        <v>42265.608668981477</v>
      </c>
      <c r="T3850" s="14">
        <f t="shared" si="181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5">
        <f t="shared" si="182"/>
        <v>75</v>
      </c>
      <c r="Q3851" t="s">
        <v>8317</v>
      </c>
      <c r="R3851" t="s">
        <v>8318</v>
      </c>
      <c r="S3851" s="16">
        <f t="shared" si="180"/>
        <v>42136.558842592589</v>
      </c>
      <c r="T3851" s="14">
        <f t="shared" si="181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5">
        <f t="shared" si="182"/>
        <v>9</v>
      </c>
      <c r="Q3852" t="s">
        <v>8317</v>
      </c>
      <c r="R3852" t="s">
        <v>8318</v>
      </c>
      <c r="S3852" s="16">
        <f t="shared" si="180"/>
        <v>41974.916006944441</v>
      </c>
      <c r="T3852" s="14">
        <f t="shared" si="181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5">
        <f t="shared" si="182"/>
        <v>35</v>
      </c>
      <c r="Q3853" t="s">
        <v>8317</v>
      </c>
      <c r="R3853" t="s">
        <v>8318</v>
      </c>
      <c r="S3853" s="16">
        <f t="shared" si="180"/>
        <v>42172.23123842592</v>
      </c>
      <c r="T3853" s="14">
        <f t="shared" si="181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5">
        <f t="shared" si="182"/>
        <v>10</v>
      </c>
      <c r="Q3854" t="s">
        <v>8317</v>
      </c>
      <c r="R3854" t="s">
        <v>8318</v>
      </c>
      <c r="S3854" s="16">
        <f t="shared" si="180"/>
        <v>42064.982361111113</v>
      </c>
      <c r="T3854" s="14">
        <f t="shared" si="181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5">
        <f t="shared" si="182"/>
        <v>13</v>
      </c>
      <c r="Q3855" t="s">
        <v>8317</v>
      </c>
      <c r="R3855" t="s">
        <v>8318</v>
      </c>
      <c r="S3855" s="16">
        <f t="shared" si="180"/>
        <v>41848.631689814814</v>
      </c>
      <c r="T3855" s="14">
        <f t="shared" si="181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5">
        <f t="shared" si="182"/>
        <v>89</v>
      </c>
      <c r="Q3856" t="s">
        <v>8317</v>
      </c>
      <c r="R3856" t="s">
        <v>8318</v>
      </c>
      <c r="S3856" s="16">
        <f t="shared" si="180"/>
        <v>42103.67659722222</v>
      </c>
      <c r="T3856" s="14">
        <f t="shared" si="181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5">
        <f t="shared" si="182"/>
        <v>25</v>
      </c>
      <c r="Q3857" t="s">
        <v>8317</v>
      </c>
      <c r="R3857" t="s">
        <v>8318</v>
      </c>
      <c r="S3857" s="16">
        <f t="shared" si="180"/>
        <v>42059.762395833335</v>
      </c>
      <c r="T3857" s="14">
        <f t="shared" si="181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5">
        <f t="shared" si="182"/>
        <v>1</v>
      </c>
      <c r="Q3858" t="s">
        <v>8317</v>
      </c>
      <c r="R3858" t="s">
        <v>8318</v>
      </c>
      <c r="S3858" s="16">
        <f t="shared" si="180"/>
        <v>42041.534756944442</v>
      </c>
      <c r="T3858" s="14">
        <f t="shared" si="181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5">
        <f t="shared" si="182"/>
        <v>65</v>
      </c>
      <c r="Q3859" t="s">
        <v>8317</v>
      </c>
      <c r="R3859" t="s">
        <v>8318</v>
      </c>
      <c r="S3859" s="16">
        <f t="shared" si="180"/>
        <v>41829.528819444444</v>
      </c>
      <c r="T3859" s="14">
        <f t="shared" si="181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5">
        <f t="shared" si="182"/>
        <v>10</v>
      </c>
      <c r="Q3860" t="s">
        <v>8317</v>
      </c>
      <c r="R3860" t="s">
        <v>8318</v>
      </c>
      <c r="S3860" s="16">
        <f t="shared" si="180"/>
        <v>42128.222731481474</v>
      </c>
      <c r="T3860" s="14">
        <f t="shared" si="181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5">
        <f t="shared" si="182"/>
        <v>1</v>
      </c>
      <c r="Q3861" t="s">
        <v>8317</v>
      </c>
      <c r="R3861" t="s">
        <v>8318</v>
      </c>
      <c r="S3861" s="16">
        <f t="shared" si="180"/>
        <v>41789.685266203705</v>
      </c>
      <c r="T3861" s="14">
        <f t="shared" si="181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5">
        <f t="shared" si="182"/>
        <v>81</v>
      </c>
      <c r="Q3862" t="s">
        <v>8317</v>
      </c>
      <c r="R3862" t="s">
        <v>8318</v>
      </c>
      <c r="S3862" s="16">
        <f t="shared" si="180"/>
        <v>41833.452662037038</v>
      </c>
      <c r="T3862" s="14">
        <f t="shared" si="181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5">
        <f t="shared" si="182"/>
        <v>100</v>
      </c>
      <c r="Q3863" t="s">
        <v>8317</v>
      </c>
      <c r="R3863" t="s">
        <v>8318</v>
      </c>
      <c r="S3863" s="16">
        <f t="shared" si="180"/>
        <v>41914.381678240738</v>
      </c>
      <c r="T3863" s="14">
        <f t="shared" si="181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5">
        <f t="shared" si="182"/>
        <v>1</v>
      </c>
      <c r="Q3864" t="s">
        <v>8317</v>
      </c>
      <c r="R3864" t="s">
        <v>8318</v>
      </c>
      <c r="S3864" s="16">
        <f t="shared" si="180"/>
        <v>42611.052731481475</v>
      </c>
      <c r="T3864" s="14">
        <f t="shared" si="181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5" t="e">
        <f t="shared" si="182"/>
        <v>#DIV/0!</v>
      </c>
      <c r="Q3865" t="s">
        <v>8317</v>
      </c>
      <c r="R3865" t="s">
        <v>8318</v>
      </c>
      <c r="S3865" s="16">
        <f t="shared" si="180"/>
        <v>42253.424826388888</v>
      </c>
      <c r="T3865" s="14">
        <f t="shared" si="181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5">
        <f t="shared" si="182"/>
        <v>20</v>
      </c>
      <c r="Q3866" t="s">
        <v>8317</v>
      </c>
      <c r="R3866" t="s">
        <v>8318</v>
      </c>
      <c r="S3866" s="16">
        <f t="shared" si="180"/>
        <v>42295.683495370373</v>
      </c>
      <c r="T3866" s="14">
        <f t="shared" si="181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5">
        <f t="shared" si="182"/>
        <v>46</v>
      </c>
      <c r="Q3867" t="s">
        <v>8317</v>
      </c>
      <c r="R3867" t="s">
        <v>8318</v>
      </c>
      <c r="S3867" s="16">
        <f t="shared" si="180"/>
        <v>41841.44326388889</v>
      </c>
      <c r="T3867" s="14">
        <f t="shared" si="181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5">
        <f t="shared" si="182"/>
        <v>5</v>
      </c>
      <c r="Q3868" t="s">
        <v>8317</v>
      </c>
      <c r="R3868" t="s">
        <v>8318</v>
      </c>
      <c r="S3868" s="16">
        <f t="shared" si="180"/>
        <v>42402.738668981481</v>
      </c>
      <c r="T3868" s="14">
        <f t="shared" si="181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5">
        <f t="shared" si="182"/>
        <v>50</v>
      </c>
      <c r="Q3869" t="s">
        <v>8317</v>
      </c>
      <c r="R3869" t="s">
        <v>8318</v>
      </c>
      <c r="S3869" s="16">
        <f t="shared" si="180"/>
        <v>42509.605775462966</v>
      </c>
      <c r="T3869" s="14">
        <f t="shared" si="181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5">
        <f t="shared" si="182"/>
        <v>10</v>
      </c>
      <c r="Q3870" t="s">
        <v>8317</v>
      </c>
      <c r="R3870" t="s">
        <v>8359</v>
      </c>
      <c r="S3870" s="16">
        <f t="shared" si="180"/>
        <v>41865.45144675926</v>
      </c>
      <c r="T3870" s="14">
        <f t="shared" si="181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5">
        <f t="shared" si="182"/>
        <v>30</v>
      </c>
      <c r="Q3871" t="s">
        <v>8317</v>
      </c>
      <c r="R3871" t="s">
        <v>8359</v>
      </c>
      <c r="S3871" s="16">
        <f t="shared" si="180"/>
        <v>42047.516111111108</v>
      </c>
      <c r="T3871" s="14">
        <f t="shared" si="181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5">
        <f t="shared" si="182"/>
        <v>150</v>
      </c>
      <c r="Q3872" t="s">
        <v>8317</v>
      </c>
      <c r="R3872" t="s">
        <v>8359</v>
      </c>
      <c r="S3872" s="16">
        <f t="shared" si="180"/>
        <v>41792.963865740741</v>
      </c>
      <c r="T3872" s="14">
        <f t="shared" si="181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5">
        <f t="shared" si="182"/>
        <v>13</v>
      </c>
      <c r="Q3873" t="s">
        <v>8317</v>
      </c>
      <c r="R3873" t="s">
        <v>8359</v>
      </c>
      <c r="S3873" s="16">
        <f t="shared" si="180"/>
        <v>42763.572337962956</v>
      </c>
      <c r="T3873" s="14">
        <f t="shared" si="181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5" t="e">
        <f t="shared" si="182"/>
        <v>#DIV/0!</v>
      </c>
      <c r="Q3874" t="s">
        <v>8317</v>
      </c>
      <c r="R3874" t="s">
        <v>8359</v>
      </c>
      <c r="S3874" s="16">
        <f t="shared" si="180"/>
        <v>42179.9374537037</v>
      </c>
      <c r="T3874" s="14">
        <f t="shared" si="181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5" t="e">
        <f t="shared" si="182"/>
        <v>#DIV/0!</v>
      </c>
      <c r="Q3875" t="s">
        <v>8317</v>
      </c>
      <c r="R3875" t="s">
        <v>8359</v>
      </c>
      <c r="S3875" s="16">
        <f t="shared" si="180"/>
        <v>42255.487673611111</v>
      </c>
      <c r="T3875" s="14">
        <f t="shared" si="181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5" t="e">
        <f t="shared" si="182"/>
        <v>#DIV/0!</v>
      </c>
      <c r="Q3876" t="s">
        <v>8317</v>
      </c>
      <c r="R3876" t="s">
        <v>8359</v>
      </c>
      <c r="S3876" s="16">
        <f t="shared" si="180"/>
        <v>42006.808124999996</v>
      </c>
      <c r="T3876" s="14">
        <f t="shared" si="181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5" t="e">
        <f t="shared" si="182"/>
        <v>#DIV/0!</v>
      </c>
      <c r="Q3877" t="s">
        <v>8317</v>
      </c>
      <c r="R3877" t="s">
        <v>8359</v>
      </c>
      <c r="S3877" s="16">
        <f t="shared" si="180"/>
        <v>42615.138483796291</v>
      </c>
      <c r="T3877" s="14">
        <f t="shared" si="181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5">
        <f t="shared" si="182"/>
        <v>44</v>
      </c>
      <c r="Q3878" t="s">
        <v>8317</v>
      </c>
      <c r="R3878" t="s">
        <v>8359</v>
      </c>
      <c r="S3878" s="16">
        <f t="shared" si="180"/>
        <v>42372.415833333333</v>
      </c>
      <c r="T3878" s="14">
        <f t="shared" si="181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5">
        <f t="shared" si="182"/>
        <v>88</v>
      </c>
      <c r="Q3879" t="s">
        <v>8317</v>
      </c>
      <c r="R3879" t="s">
        <v>8359</v>
      </c>
      <c r="S3879" s="16">
        <f t="shared" si="180"/>
        <v>42682.469351851854</v>
      </c>
      <c r="T3879" s="14">
        <f t="shared" si="181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5">
        <f t="shared" si="182"/>
        <v>10</v>
      </c>
      <c r="Q3880" t="s">
        <v>8317</v>
      </c>
      <c r="R3880" t="s">
        <v>8359</v>
      </c>
      <c r="S3880" s="16">
        <f t="shared" si="180"/>
        <v>42154.610486111109</v>
      </c>
      <c r="T3880" s="14">
        <f t="shared" si="181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5" t="e">
        <f t="shared" si="182"/>
        <v>#DIV/0!</v>
      </c>
      <c r="Q3881" t="s">
        <v>8317</v>
      </c>
      <c r="R3881" t="s">
        <v>8359</v>
      </c>
      <c r="S3881" s="16">
        <f t="shared" si="180"/>
        <v>41999.652731481481</v>
      </c>
      <c r="T3881" s="14">
        <f t="shared" si="181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5">
        <f t="shared" si="182"/>
        <v>57</v>
      </c>
      <c r="Q3882" t="s">
        <v>8317</v>
      </c>
      <c r="R3882" t="s">
        <v>8359</v>
      </c>
      <c r="S3882" s="16">
        <f t="shared" si="180"/>
        <v>41815.606712962959</v>
      </c>
      <c r="T3882" s="14">
        <f t="shared" si="181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5">
        <f t="shared" si="182"/>
        <v>25</v>
      </c>
      <c r="Q3883" t="s">
        <v>8317</v>
      </c>
      <c r="R3883" t="s">
        <v>8359</v>
      </c>
      <c r="S3883" s="16">
        <f t="shared" si="180"/>
        <v>42755.810173611106</v>
      </c>
      <c r="T3883" s="14">
        <f t="shared" si="181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5" t="e">
        <f t="shared" si="182"/>
        <v>#DIV/0!</v>
      </c>
      <c r="Q3884" t="s">
        <v>8317</v>
      </c>
      <c r="R3884" t="s">
        <v>8359</v>
      </c>
      <c r="S3884" s="16">
        <f t="shared" si="180"/>
        <v>42373.77511574074</v>
      </c>
      <c r="T3884" s="14">
        <f t="shared" si="181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5" t="e">
        <f t="shared" si="182"/>
        <v>#DIV/0!</v>
      </c>
      <c r="Q3885" t="s">
        <v>8317</v>
      </c>
      <c r="R3885" t="s">
        <v>8359</v>
      </c>
      <c r="S3885" s="16">
        <f t="shared" si="180"/>
        <v>41854.394317129627</v>
      </c>
      <c r="T3885" s="14">
        <f t="shared" si="181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5" t="e">
        <f t="shared" si="182"/>
        <v>#DIV/0!</v>
      </c>
      <c r="Q3886" t="s">
        <v>8317</v>
      </c>
      <c r="R3886" t="s">
        <v>8359</v>
      </c>
      <c r="S3886" s="16">
        <f t="shared" si="180"/>
        <v>42065.583240740736</v>
      </c>
      <c r="T3886" s="14">
        <f t="shared" si="181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5" t="e">
        <f t="shared" si="182"/>
        <v>#DIV/0!</v>
      </c>
      <c r="Q3887" t="s">
        <v>8317</v>
      </c>
      <c r="R3887" t="s">
        <v>8359</v>
      </c>
      <c r="S3887" s="16">
        <f t="shared" si="180"/>
        <v>42469.742951388886</v>
      </c>
      <c r="T3887" s="14">
        <f t="shared" si="181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5" t="e">
        <f t="shared" si="182"/>
        <v>#DIV/0!</v>
      </c>
      <c r="Q3888" t="s">
        <v>8317</v>
      </c>
      <c r="R3888" t="s">
        <v>8359</v>
      </c>
      <c r="S3888" s="16">
        <f t="shared" si="180"/>
        <v>41954.019699074073</v>
      </c>
      <c r="T3888" s="14">
        <f t="shared" si="181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5">
        <f t="shared" si="182"/>
        <v>17</v>
      </c>
      <c r="Q3889" t="s">
        <v>8317</v>
      </c>
      <c r="R3889" t="s">
        <v>8359</v>
      </c>
      <c r="S3889" s="16">
        <f t="shared" si="180"/>
        <v>42079.649641203701</v>
      </c>
      <c r="T3889" s="14">
        <f t="shared" si="181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5">
        <f t="shared" si="182"/>
        <v>38</v>
      </c>
      <c r="Q3890" t="s">
        <v>8317</v>
      </c>
      <c r="R3890" t="s">
        <v>8318</v>
      </c>
      <c r="S3890" s="16">
        <f t="shared" si="180"/>
        <v>42762.337476851848</v>
      </c>
      <c r="T3890" s="14">
        <f t="shared" si="181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5">
        <f t="shared" si="182"/>
        <v>13</v>
      </c>
      <c r="Q3891" t="s">
        <v>8317</v>
      </c>
      <c r="R3891" t="s">
        <v>8318</v>
      </c>
      <c r="S3891" s="16">
        <f t="shared" si="180"/>
        <v>41976.796643518515</v>
      </c>
      <c r="T3891" s="14">
        <f t="shared" si="181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5">
        <f t="shared" si="182"/>
        <v>315</v>
      </c>
      <c r="Q3892" t="s">
        <v>8317</v>
      </c>
      <c r="R3892" t="s">
        <v>8318</v>
      </c>
      <c r="S3892" s="16">
        <f t="shared" si="180"/>
        <v>42171.55027777778</v>
      </c>
      <c r="T3892" s="14">
        <f t="shared" si="181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5">
        <f t="shared" si="182"/>
        <v>37</v>
      </c>
      <c r="Q3893" t="s">
        <v>8317</v>
      </c>
      <c r="R3893" t="s">
        <v>8318</v>
      </c>
      <c r="S3893" s="16">
        <f t="shared" si="180"/>
        <v>42055.924120370364</v>
      </c>
      <c r="T3893" s="14">
        <f t="shared" si="181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5" t="e">
        <f t="shared" si="182"/>
        <v>#DIV/0!</v>
      </c>
      <c r="Q3894" t="s">
        <v>8317</v>
      </c>
      <c r="R3894" t="s">
        <v>8318</v>
      </c>
      <c r="S3894" s="16">
        <f t="shared" si="180"/>
        <v>41867.443946759253</v>
      </c>
      <c r="T3894" s="14">
        <f t="shared" si="181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5">
        <f t="shared" si="182"/>
        <v>128</v>
      </c>
      <c r="Q3895" t="s">
        <v>8317</v>
      </c>
      <c r="R3895" t="s">
        <v>8318</v>
      </c>
      <c r="S3895" s="16">
        <f t="shared" si="180"/>
        <v>41779.449537037035</v>
      </c>
      <c r="T3895" s="14">
        <f t="shared" si="181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5">
        <f t="shared" si="182"/>
        <v>47</v>
      </c>
      <c r="Q3896" t="s">
        <v>8317</v>
      </c>
      <c r="R3896" t="s">
        <v>8318</v>
      </c>
      <c r="S3896" s="16">
        <f t="shared" si="180"/>
        <v>42679.750138888885</v>
      </c>
      <c r="T3896" s="14">
        <f t="shared" si="181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5">
        <f t="shared" si="182"/>
        <v>50</v>
      </c>
      <c r="Q3897" t="s">
        <v>8317</v>
      </c>
      <c r="R3897" t="s">
        <v>8318</v>
      </c>
      <c r="S3897" s="16">
        <f t="shared" si="180"/>
        <v>42032.041875000003</v>
      </c>
      <c r="T3897" s="14">
        <f t="shared" si="181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5">
        <f t="shared" si="182"/>
        <v>42</v>
      </c>
      <c r="Q3898" t="s">
        <v>8317</v>
      </c>
      <c r="R3898" t="s">
        <v>8318</v>
      </c>
      <c r="S3898" s="16">
        <f t="shared" si="180"/>
        <v>41792.983541666668</v>
      </c>
      <c r="T3898" s="14">
        <f t="shared" si="181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5">
        <f t="shared" si="182"/>
        <v>44</v>
      </c>
      <c r="Q3899" t="s">
        <v>8317</v>
      </c>
      <c r="R3899" t="s">
        <v>8318</v>
      </c>
      <c r="S3899" s="16">
        <f t="shared" si="180"/>
        <v>41982.665312499994</v>
      </c>
      <c r="T3899" s="14">
        <f t="shared" si="181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5">
        <f t="shared" si="182"/>
        <v>50</v>
      </c>
      <c r="Q3900" t="s">
        <v>8317</v>
      </c>
      <c r="R3900" t="s">
        <v>8318</v>
      </c>
      <c r="S3900" s="16">
        <f t="shared" si="180"/>
        <v>42193.273958333331</v>
      </c>
      <c r="T3900" s="14">
        <f t="shared" si="181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5">
        <f t="shared" si="182"/>
        <v>62</v>
      </c>
      <c r="Q3901" t="s">
        <v>8317</v>
      </c>
      <c r="R3901" t="s">
        <v>8318</v>
      </c>
      <c r="S3901" s="16">
        <f t="shared" si="180"/>
        <v>41843.566678240742</v>
      </c>
      <c r="T3901" s="14">
        <f t="shared" si="181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5">
        <f t="shared" si="182"/>
        <v>27</v>
      </c>
      <c r="Q3902" t="s">
        <v>8317</v>
      </c>
      <c r="R3902" t="s">
        <v>8318</v>
      </c>
      <c r="S3902" s="16">
        <f t="shared" si="180"/>
        <v>42135.884155092594</v>
      </c>
      <c r="T3902" s="14">
        <f t="shared" si="181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5">
        <f t="shared" si="182"/>
        <v>25</v>
      </c>
      <c r="Q3903" t="s">
        <v>8317</v>
      </c>
      <c r="R3903" t="s">
        <v>8318</v>
      </c>
      <c r="S3903" s="16">
        <f t="shared" si="180"/>
        <v>42317.618043981478</v>
      </c>
      <c r="T3903" s="14">
        <f t="shared" si="181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5">
        <f t="shared" si="182"/>
        <v>47</v>
      </c>
      <c r="Q3904" t="s">
        <v>8317</v>
      </c>
      <c r="R3904" t="s">
        <v>8318</v>
      </c>
      <c r="S3904" s="16">
        <f t="shared" si="180"/>
        <v>42663.259745370371</v>
      </c>
      <c r="T3904" s="14">
        <f t="shared" si="181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5" t="e">
        <f t="shared" si="182"/>
        <v>#DIV/0!</v>
      </c>
      <c r="Q3905" t="s">
        <v>8317</v>
      </c>
      <c r="R3905" t="s">
        <v>8318</v>
      </c>
      <c r="S3905" s="16">
        <f t="shared" si="180"/>
        <v>42185.802835648145</v>
      </c>
      <c r="T3905" s="14">
        <f t="shared" si="181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5">
        <f t="shared" si="182"/>
        <v>1</v>
      </c>
      <c r="Q3906" t="s">
        <v>8317</v>
      </c>
      <c r="R3906" t="s">
        <v>8318</v>
      </c>
      <c r="S3906" s="16">
        <f t="shared" si="180"/>
        <v>42095.020833333336</v>
      </c>
      <c r="T3906" s="14">
        <f t="shared" si="181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5">
        <f t="shared" si="182"/>
        <v>24</v>
      </c>
      <c r="Q3907" t="s">
        <v>8317</v>
      </c>
      <c r="R3907" t="s">
        <v>8318</v>
      </c>
      <c r="S3907" s="16">
        <f t="shared" ref="S3907:S3970" si="183">(J3907/86400)+25569+(-5/24)</f>
        <v>42124.415543981479</v>
      </c>
      <c r="T3907" s="14">
        <f t="shared" ref="T3907:T3970" si="184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5">
        <f t="shared" ref="P3908:P3971" si="185">QUOTIENT(E3908,L3908)</f>
        <v>63</v>
      </c>
      <c r="Q3908" t="s">
        <v>8317</v>
      </c>
      <c r="R3908" t="s">
        <v>8318</v>
      </c>
      <c r="S3908" s="16">
        <f t="shared" si="183"/>
        <v>42143.709409722222</v>
      </c>
      <c r="T3908" s="14">
        <f t="shared" si="184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5">
        <f t="shared" si="185"/>
        <v>38</v>
      </c>
      <c r="Q3909" t="s">
        <v>8317</v>
      </c>
      <c r="R3909" t="s">
        <v>8318</v>
      </c>
      <c r="S3909" s="16">
        <f t="shared" si="183"/>
        <v>41906.611180555556</v>
      </c>
      <c r="T3909" s="14">
        <f t="shared" si="184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5">
        <f t="shared" si="185"/>
        <v>16</v>
      </c>
      <c r="Q3910" t="s">
        <v>8317</v>
      </c>
      <c r="R3910" t="s">
        <v>8318</v>
      </c>
      <c r="S3910" s="16">
        <f t="shared" si="183"/>
        <v>41833.927037037036</v>
      </c>
      <c r="T3910" s="14">
        <f t="shared" si="184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5">
        <f t="shared" si="185"/>
        <v>33</v>
      </c>
      <c r="Q3911" t="s">
        <v>8317</v>
      </c>
      <c r="R3911" t="s">
        <v>8318</v>
      </c>
      <c r="S3911" s="16">
        <f t="shared" si="183"/>
        <v>41863.150949074072</v>
      </c>
      <c r="T3911" s="14">
        <f t="shared" si="184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5">
        <f t="shared" si="185"/>
        <v>61</v>
      </c>
      <c r="Q3912" t="s">
        <v>8317</v>
      </c>
      <c r="R3912" t="s">
        <v>8318</v>
      </c>
      <c r="S3912" s="16">
        <f t="shared" si="183"/>
        <v>42224.548576388886</v>
      </c>
      <c r="T3912" s="14">
        <f t="shared" si="184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5">
        <f t="shared" si="185"/>
        <v>83</v>
      </c>
      <c r="Q3913" t="s">
        <v>8317</v>
      </c>
      <c r="R3913" t="s">
        <v>8318</v>
      </c>
      <c r="S3913" s="16">
        <f t="shared" si="183"/>
        <v>41939.603900462964</v>
      </c>
      <c r="T3913" s="14">
        <f t="shared" si="184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5">
        <f t="shared" si="185"/>
        <v>1</v>
      </c>
      <c r="Q3914" t="s">
        <v>8317</v>
      </c>
      <c r="R3914" t="s">
        <v>8318</v>
      </c>
      <c r="S3914" s="16">
        <f t="shared" si="183"/>
        <v>42059.061689814807</v>
      </c>
      <c r="T3914" s="14">
        <f t="shared" si="184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5">
        <f t="shared" si="185"/>
        <v>142</v>
      </c>
      <c r="Q3915" t="s">
        <v>8317</v>
      </c>
      <c r="R3915" t="s">
        <v>8318</v>
      </c>
      <c r="S3915" s="16">
        <f t="shared" si="183"/>
        <v>42308.002881944441</v>
      </c>
      <c r="T3915" s="14">
        <f t="shared" si="184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5">
        <f t="shared" si="185"/>
        <v>33</v>
      </c>
      <c r="Q3916" t="s">
        <v>8317</v>
      </c>
      <c r="R3916" t="s">
        <v>8318</v>
      </c>
      <c r="S3916" s="16">
        <f t="shared" si="183"/>
        <v>42114.610601851855</v>
      </c>
      <c r="T3916" s="14">
        <f t="shared" si="184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5">
        <f t="shared" si="185"/>
        <v>5</v>
      </c>
      <c r="Q3917" t="s">
        <v>8317</v>
      </c>
      <c r="R3917" t="s">
        <v>8318</v>
      </c>
      <c r="S3917" s="16">
        <f t="shared" si="183"/>
        <v>42492.776724537034</v>
      </c>
      <c r="T3917" s="14">
        <f t="shared" si="184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5" t="e">
        <f t="shared" si="185"/>
        <v>#DIV/0!</v>
      </c>
      <c r="Q3918" t="s">
        <v>8317</v>
      </c>
      <c r="R3918" t="s">
        <v>8318</v>
      </c>
      <c r="S3918" s="16">
        <f t="shared" si="183"/>
        <v>42494.263333333329</v>
      </c>
      <c r="T3918" s="14">
        <f t="shared" si="184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5">
        <f t="shared" si="185"/>
        <v>10</v>
      </c>
      <c r="Q3919" t="s">
        <v>8317</v>
      </c>
      <c r="R3919" t="s">
        <v>8318</v>
      </c>
      <c r="S3919" s="16">
        <f t="shared" si="183"/>
        <v>41863.318993055553</v>
      </c>
      <c r="T3919" s="14">
        <f t="shared" si="184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5">
        <f t="shared" si="185"/>
        <v>40</v>
      </c>
      <c r="Q3920" t="s">
        <v>8317</v>
      </c>
      <c r="R3920" t="s">
        <v>8318</v>
      </c>
      <c r="S3920" s="16">
        <f t="shared" si="183"/>
        <v>41843.456284722219</v>
      </c>
      <c r="T3920" s="14">
        <f t="shared" si="184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5">
        <f t="shared" si="185"/>
        <v>30</v>
      </c>
      <c r="Q3921" t="s">
        <v>8317</v>
      </c>
      <c r="R3921" t="s">
        <v>8318</v>
      </c>
      <c r="S3921" s="16">
        <f t="shared" si="183"/>
        <v>42358.476539351854</v>
      </c>
      <c r="T3921" s="14">
        <f t="shared" si="184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5">
        <f t="shared" si="185"/>
        <v>45</v>
      </c>
      <c r="Q3922" t="s">
        <v>8317</v>
      </c>
      <c r="R3922" t="s">
        <v>8318</v>
      </c>
      <c r="S3922" s="16">
        <f t="shared" si="183"/>
        <v>42657.178935185184</v>
      </c>
      <c r="T3922" s="14">
        <f t="shared" si="184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5" t="e">
        <f t="shared" si="185"/>
        <v>#DIV/0!</v>
      </c>
      <c r="Q3923" t="s">
        <v>8317</v>
      </c>
      <c r="R3923" t="s">
        <v>8318</v>
      </c>
      <c r="S3923" s="16">
        <f t="shared" si="183"/>
        <v>41926.333969907406</v>
      </c>
      <c r="T3923" s="14">
        <f t="shared" si="184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5">
        <f t="shared" si="185"/>
        <v>10</v>
      </c>
      <c r="Q3924" t="s">
        <v>8317</v>
      </c>
      <c r="R3924" t="s">
        <v>8318</v>
      </c>
      <c r="S3924" s="16">
        <f t="shared" si="183"/>
        <v>42020.560300925928</v>
      </c>
      <c r="T3924" s="14">
        <f t="shared" si="184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5">
        <f t="shared" si="185"/>
        <v>81</v>
      </c>
      <c r="Q3925" t="s">
        <v>8317</v>
      </c>
      <c r="R3925" t="s">
        <v>8318</v>
      </c>
      <c r="S3925" s="16">
        <f t="shared" si="183"/>
        <v>42075.771655092591</v>
      </c>
      <c r="T3925" s="14">
        <f t="shared" si="184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5">
        <f t="shared" si="185"/>
        <v>57</v>
      </c>
      <c r="Q3926" t="s">
        <v>8317</v>
      </c>
      <c r="R3926" t="s">
        <v>8318</v>
      </c>
      <c r="S3926" s="16">
        <f t="shared" si="183"/>
        <v>41786.751412037032</v>
      </c>
      <c r="T3926" s="14">
        <f t="shared" si="184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5">
        <f t="shared" si="185"/>
        <v>5</v>
      </c>
      <c r="Q3927" t="s">
        <v>8317</v>
      </c>
      <c r="R3927" t="s">
        <v>8318</v>
      </c>
      <c r="S3927" s="16">
        <f t="shared" si="183"/>
        <v>41820.662488425922</v>
      </c>
      <c r="T3927" s="14">
        <f t="shared" si="184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5">
        <f t="shared" si="185"/>
        <v>15</v>
      </c>
      <c r="Q3928" t="s">
        <v>8317</v>
      </c>
      <c r="R3928" t="s">
        <v>8318</v>
      </c>
      <c r="S3928" s="16">
        <f t="shared" si="183"/>
        <v>41969.876712962963</v>
      </c>
      <c r="T3928" s="14">
        <f t="shared" si="184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5">
        <f t="shared" si="185"/>
        <v>12</v>
      </c>
      <c r="Q3929" t="s">
        <v>8317</v>
      </c>
      <c r="R3929" t="s">
        <v>8318</v>
      </c>
      <c r="S3929" s="16">
        <f t="shared" si="183"/>
        <v>41830.059074074074</v>
      </c>
      <c r="T3929" s="14">
        <f t="shared" si="184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5">
        <f t="shared" si="185"/>
        <v>93</v>
      </c>
      <c r="Q3930" t="s">
        <v>8317</v>
      </c>
      <c r="R3930" t="s">
        <v>8318</v>
      </c>
      <c r="S3930" s="16">
        <f t="shared" si="183"/>
        <v>42265.474849537037</v>
      </c>
      <c r="T3930" s="14">
        <f t="shared" si="184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5">
        <f t="shared" si="185"/>
        <v>32</v>
      </c>
      <c r="Q3931" t="s">
        <v>8317</v>
      </c>
      <c r="R3931" t="s">
        <v>8318</v>
      </c>
      <c r="S3931" s="16">
        <f t="shared" si="183"/>
        <v>42601.618807870364</v>
      </c>
      <c r="T3931" s="14">
        <f t="shared" si="184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5" t="e">
        <f t="shared" si="185"/>
        <v>#DIV/0!</v>
      </c>
      <c r="Q3932" t="s">
        <v>8317</v>
      </c>
      <c r="R3932" t="s">
        <v>8318</v>
      </c>
      <c r="S3932" s="16">
        <f t="shared" si="183"/>
        <v>42433.13041666666</v>
      </c>
      <c r="T3932" s="14">
        <f t="shared" si="184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5" t="e">
        <f t="shared" si="185"/>
        <v>#DIV/0!</v>
      </c>
      <c r="Q3933" t="s">
        <v>8317</v>
      </c>
      <c r="R3933" t="s">
        <v>8318</v>
      </c>
      <c r="S3933" s="16">
        <f t="shared" si="183"/>
        <v>42227.943368055552</v>
      </c>
      <c r="T3933" s="14">
        <f t="shared" si="184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5">
        <f t="shared" si="185"/>
        <v>1</v>
      </c>
      <c r="Q3934" t="s">
        <v>8317</v>
      </c>
      <c r="R3934" t="s">
        <v>8318</v>
      </c>
      <c r="S3934" s="16">
        <f t="shared" si="183"/>
        <v>42414.960231481477</v>
      </c>
      <c r="T3934" s="14">
        <f t="shared" si="184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5">
        <f t="shared" si="185"/>
        <v>91</v>
      </c>
      <c r="Q3935" t="s">
        <v>8317</v>
      </c>
      <c r="R3935" t="s">
        <v>8318</v>
      </c>
      <c r="S3935" s="16">
        <f t="shared" si="183"/>
        <v>42538.759976851848</v>
      </c>
      <c r="T3935" s="14">
        <f t="shared" si="184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5">
        <f t="shared" si="185"/>
        <v>45</v>
      </c>
      <c r="Q3936" t="s">
        <v>8317</v>
      </c>
      <c r="R3936" t="s">
        <v>8318</v>
      </c>
      <c r="S3936" s="16">
        <f t="shared" si="183"/>
        <v>42233.463414351849</v>
      </c>
      <c r="T3936" s="14">
        <f t="shared" si="184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5">
        <f t="shared" si="185"/>
        <v>57</v>
      </c>
      <c r="Q3937" t="s">
        <v>8317</v>
      </c>
      <c r="R3937" t="s">
        <v>8318</v>
      </c>
      <c r="S3937" s="16">
        <f t="shared" si="183"/>
        <v>42221.448449074072</v>
      </c>
      <c r="T3937" s="14">
        <f t="shared" si="184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5" t="e">
        <f t="shared" si="185"/>
        <v>#DIV/0!</v>
      </c>
      <c r="Q3938" t="s">
        <v>8317</v>
      </c>
      <c r="R3938" t="s">
        <v>8318</v>
      </c>
      <c r="S3938" s="16">
        <f t="shared" si="183"/>
        <v>42675.054629629631</v>
      </c>
      <c r="T3938" s="14">
        <f t="shared" si="184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5">
        <f t="shared" si="185"/>
        <v>248</v>
      </c>
      <c r="Q3939" t="s">
        <v>8317</v>
      </c>
      <c r="R3939" t="s">
        <v>8318</v>
      </c>
      <c r="S3939" s="16">
        <f t="shared" si="183"/>
        <v>42534.423148148147</v>
      </c>
      <c r="T3939" s="14">
        <f t="shared" si="184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5">
        <f t="shared" si="185"/>
        <v>79</v>
      </c>
      <c r="Q3940" t="s">
        <v>8317</v>
      </c>
      <c r="R3940" t="s">
        <v>8318</v>
      </c>
      <c r="S3940" s="16">
        <f t="shared" si="183"/>
        <v>42151.697384259256</v>
      </c>
      <c r="T3940" s="14">
        <f t="shared" si="184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5">
        <f t="shared" si="185"/>
        <v>5</v>
      </c>
      <c r="Q3941" t="s">
        <v>8317</v>
      </c>
      <c r="R3941" t="s">
        <v>8318</v>
      </c>
      <c r="S3941" s="16">
        <f t="shared" si="183"/>
        <v>41915.191886574074</v>
      </c>
      <c r="T3941" s="14">
        <f t="shared" si="184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5">
        <f t="shared" si="185"/>
        <v>5</v>
      </c>
      <c r="Q3942" t="s">
        <v>8317</v>
      </c>
      <c r="R3942" t="s">
        <v>8318</v>
      </c>
      <c r="S3942" s="16">
        <f t="shared" si="183"/>
        <v>41961.284155092588</v>
      </c>
      <c r="T3942" s="14">
        <f t="shared" si="184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5">
        <f t="shared" si="185"/>
        <v>25</v>
      </c>
      <c r="Q3943" t="s">
        <v>8317</v>
      </c>
      <c r="R3943" t="s">
        <v>8318</v>
      </c>
      <c r="S3943" s="16">
        <f t="shared" si="183"/>
        <v>41940.378900462958</v>
      </c>
      <c r="T3943" s="14">
        <f t="shared" si="184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5" t="e">
        <f t="shared" si="185"/>
        <v>#DIV/0!</v>
      </c>
      <c r="Q3944" t="s">
        <v>8317</v>
      </c>
      <c r="R3944" t="s">
        <v>8318</v>
      </c>
      <c r="S3944" s="16">
        <f t="shared" si="183"/>
        <v>42111.695763888885</v>
      </c>
      <c r="T3944" s="14">
        <f t="shared" si="184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5">
        <f t="shared" si="185"/>
        <v>137</v>
      </c>
      <c r="Q3945" t="s">
        <v>8317</v>
      </c>
      <c r="R3945" t="s">
        <v>8318</v>
      </c>
      <c r="S3945" s="16">
        <f t="shared" si="183"/>
        <v>42279.570231481477</v>
      </c>
      <c r="T3945" s="14">
        <f t="shared" si="184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5" t="e">
        <f t="shared" si="185"/>
        <v>#DIV/0!</v>
      </c>
      <c r="Q3946" t="s">
        <v>8317</v>
      </c>
      <c r="R3946" t="s">
        <v>8318</v>
      </c>
      <c r="S3946" s="16">
        <f t="shared" si="183"/>
        <v>42213.454571759255</v>
      </c>
      <c r="T3946" s="14">
        <f t="shared" si="184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5">
        <f t="shared" si="185"/>
        <v>5</v>
      </c>
      <c r="Q3947" t="s">
        <v>8317</v>
      </c>
      <c r="R3947" t="s">
        <v>8318</v>
      </c>
      <c r="S3947" s="16">
        <f t="shared" si="183"/>
        <v>42109.593379629623</v>
      </c>
      <c r="T3947" s="14">
        <f t="shared" si="184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5">
        <f t="shared" si="185"/>
        <v>39</v>
      </c>
      <c r="Q3948" t="s">
        <v>8317</v>
      </c>
      <c r="R3948" t="s">
        <v>8318</v>
      </c>
      <c r="S3948" s="16">
        <f t="shared" si="183"/>
        <v>42031.625254629624</v>
      </c>
      <c r="T3948" s="14">
        <f t="shared" si="184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5">
        <f t="shared" si="185"/>
        <v>50</v>
      </c>
      <c r="Q3949" t="s">
        <v>8317</v>
      </c>
      <c r="R3949" t="s">
        <v>8318</v>
      </c>
      <c r="S3949" s="16">
        <f t="shared" si="183"/>
        <v>42614.934537037036</v>
      </c>
      <c r="T3949" s="14">
        <f t="shared" si="184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5" t="e">
        <f t="shared" si="185"/>
        <v>#DIV/0!</v>
      </c>
      <c r="Q3950" t="s">
        <v>8317</v>
      </c>
      <c r="R3950" t="s">
        <v>8318</v>
      </c>
      <c r="S3950" s="16">
        <f t="shared" si="183"/>
        <v>41829.117164351854</v>
      </c>
      <c r="T3950" s="14">
        <f t="shared" si="184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5">
        <f t="shared" si="185"/>
        <v>49</v>
      </c>
      <c r="Q3951" t="s">
        <v>8317</v>
      </c>
      <c r="R3951" t="s">
        <v>8318</v>
      </c>
      <c r="S3951" s="16">
        <f t="shared" si="183"/>
        <v>42015.912280092591</v>
      </c>
      <c r="T3951" s="14">
        <f t="shared" si="184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5">
        <f t="shared" si="185"/>
        <v>25</v>
      </c>
      <c r="Q3952" t="s">
        <v>8317</v>
      </c>
      <c r="R3952" t="s">
        <v>8318</v>
      </c>
      <c r="S3952" s="16">
        <f t="shared" si="183"/>
        <v>42439.493981481479</v>
      </c>
      <c r="T3952" s="14">
        <f t="shared" si="184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5">
        <f t="shared" si="185"/>
        <v>1</v>
      </c>
      <c r="Q3953" t="s">
        <v>8317</v>
      </c>
      <c r="R3953" t="s">
        <v>8318</v>
      </c>
      <c r="S3953" s="16">
        <f t="shared" si="183"/>
        <v>42433.617384259262</v>
      </c>
      <c r="T3953" s="14">
        <f t="shared" si="184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5">
        <f t="shared" si="185"/>
        <v>25</v>
      </c>
      <c r="Q3954" t="s">
        <v>8317</v>
      </c>
      <c r="R3954" t="s">
        <v>8318</v>
      </c>
      <c r="S3954" s="16">
        <f t="shared" si="183"/>
        <v>42243.582060185181</v>
      </c>
      <c r="T3954" s="14">
        <f t="shared" si="184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5" t="e">
        <f t="shared" si="185"/>
        <v>#DIV/0!</v>
      </c>
      <c r="Q3955" t="s">
        <v>8317</v>
      </c>
      <c r="R3955" t="s">
        <v>8318</v>
      </c>
      <c r="S3955" s="16">
        <f t="shared" si="183"/>
        <v>42549.840115740742</v>
      </c>
      <c r="T3955" s="14">
        <f t="shared" si="184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5" t="e">
        <f t="shared" si="185"/>
        <v>#DIV/0!</v>
      </c>
      <c r="Q3956" t="s">
        <v>8317</v>
      </c>
      <c r="R3956" t="s">
        <v>8318</v>
      </c>
      <c r="S3956" s="16">
        <f t="shared" si="183"/>
        <v>41774.442870370367</v>
      </c>
      <c r="T3956" s="14">
        <f t="shared" si="184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5">
        <f t="shared" si="185"/>
        <v>53</v>
      </c>
      <c r="Q3957" t="s">
        <v>8317</v>
      </c>
      <c r="R3957" t="s">
        <v>8318</v>
      </c>
      <c r="S3957" s="16">
        <f t="shared" si="183"/>
        <v>42306.640520833331</v>
      </c>
      <c r="T3957" s="14">
        <f t="shared" si="184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5" t="e">
        <f t="shared" si="185"/>
        <v>#DIV/0!</v>
      </c>
      <c r="Q3958" t="s">
        <v>8317</v>
      </c>
      <c r="R3958" t="s">
        <v>8318</v>
      </c>
      <c r="S3958" s="16">
        <f t="shared" si="183"/>
        <v>42457.723692129628</v>
      </c>
      <c r="T3958" s="14">
        <f t="shared" si="184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5">
        <f t="shared" si="185"/>
        <v>7</v>
      </c>
      <c r="Q3959" t="s">
        <v>8317</v>
      </c>
      <c r="R3959" t="s">
        <v>8318</v>
      </c>
      <c r="S3959" s="16">
        <f t="shared" si="183"/>
        <v>42513.76798611111</v>
      </c>
      <c r="T3959" s="14">
        <f t="shared" si="184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5">
        <f t="shared" si="185"/>
        <v>40</v>
      </c>
      <c r="Q3960" t="s">
        <v>8317</v>
      </c>
      <c r="R3960" t="s">
        <v>8318</v>
      </c>
      <c r="S3960" s="16">
        <f t="shared" si="183"/>
        <v>41816.742037037031</v>
      </c>
      <c r="T3960" s="14">
        <f t="shared" si="184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5">
        <f t="shared" si="185"/>
        <v>24</v>
      </c>
      <c r="Q3961" t="s">
        <v>8317</v>
      </c>
      <c r="R3961" t="s">
        <v>8318</v>
      </c>
      <c r="S3961" s="16">
        <f t="shared" si="183"/>
        <v>41880.580509259256</v>
      </c>
      <c r="T3961" s="14">
        <f t="shared" si="184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5">
        <f t="shared" si="185"/>
        <v>11</v>
      </c>
      <c r="Q3962" t="s">
        <v>8317</v>
      </c>
      <c r="R3962" t="s">
        <v>8318</v>
      </c>
      <c r="S3962" s="16">
        <f t="shared" si="183"/>
        <v>42342.63722222222</v>
      </c>
      <c r="T3962" s="14">
        <f t="shared" si="184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5">
        <f t="shared" si="185"/>
        <v>10</v>
      </c>
      <c r="Q3963" t="s">
        <v>8317</v>
      </c>
      <c r="R3963" t="s">
        <v>8318</v>
      </c>
      <c r="S3963" s="16">
        <f t="shared" si="183"/>
        <v>41745.682986111111</v>
      </c>
      <c r="T3963" s="14">
        <f t="shared" si="184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5">
        <f t="shared" si="185"/>
        <v>15</v>
      </c>
      <c r="Q3964" t="s">
        <v>8317</v>
      </c>
      <c r="R3964" t="s">
        <v>8318</v>
      </c>
      <c r="S3964" s="16">
        <f t="shared" si="183"/>
        <v>42311.413124999999</v>
      </c>
      <c r="T3964" s="14">
        <f t="shared" si="184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5" t="e">
        <f t="shared" si="185"/>
        <v>#DIV/0!</v>
      </c>
      <c r="Q3965" t="s">
        <v>8317</v>
      </c>
      <c r="R3965" t="s">
        <v>8318</v>
      </c>
      <c r="S3965" s="16">
        <f t="shared" si="183"/>
        <v>42295.945798611108</v>
      </c>
      <c r="T3965" s="14">
        <f t="shared" si="184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5">
        <f t="shared" si="185"/>
        <v>42</v>
      </c>
      <c r="Q3966" t="s">
        <v>8317</v>
      </c>
      <c r="R3966" t="s">
        <v>8318</v>
      </c>
      <c r="S3966" s="16">
        <f t="shared" si="183"/>
        <v>42053.513726851852</v>
      </c>
      <c r="T3966" s="14">
        <f t="shared" si="184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5">
        <f t="shared" si="185"/>
        <v>71</v>
      </c>
      <c r="Q3967" t="s">
        <v>8317</v>
      </c>
      <c r="R3967" t="s">
        <v>8318</v>
      </c>
      <c r="S3967" s="16">
        <f t="shared" si="183"/>
        <v>42414.027546296296</v>
      </c>
      <c r="T3967" s="14">
        <f t="shared" si="184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5">
        <f t="shared" si="185"/>
        <v>22</v>
      </c>
      <c r="Q3968" t="s">
        <v>8317</v>
      </c>
      <c r="R3968" t="s">
        <v>8318</v>
      </c>
      <c r="S3968" s="16">
        <f t="shared" si="183"/>
        <v>41801.503217592588</v>
      </c>
      <c r="T3968" s="14">
        <f t="shared" si="184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5">
        <f t="shared" si="185"/>
        <v>41</v>
      </c>
      <c r="Q3969" t="s">
        <v>8317</v>
      </c>
      <c r="R3969" t="s">
        <v>8318</v>
      </c>
      <c r="S3969" s="16">
        <f t="shared" si="183"/>
        <v>42770.082256944443</v>
      </c>
      <c r="T3969" s="14">
        <f t="shared" si="184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5">
        <f t="shared" si="185"/>
        <v>47</v>
      </c>
      <c r="Q3970" t="s">
        <v>8317</v>
      </c>
      <c r="R3970" t="s">
        <v>8318</v>
      </c>
      <c r="S3970" s="16">
        <f t="shared" si="183"/>
        <v>42452.60732638889</v>
      </c>
      <c r="T3970" s="14">
        <f t="shared" si="184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5">
        <f t="shared" si="185"/>
        <v>35</v>
      </c>
      <c r="Q3971" t="s">
        <v>8317</v>
      </c>
      <c r="R3971" t="s">
        <v>8318</v>
      </c>
      <c r="S3971" s="16">
        <f t="shared" ref="S3971:S4034" si="186">(J3971/86400)+25569+(-5/24)</f>
        <v>42601.646365740737</v>
      </c>
      <c r="T3971" s="14">
        <f t="shared" ref="T3971:T4034" si="18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5">
        <f t="shared" ref="P3972:P4035" si="188">QUOTIENT(E3972,L3972)</f>
        <v>5</v>
      </c>
      <c r="Q3972" t="s">
        <v>8317</v>
      </c>
      <c r="R3972" t="s">
        <v>8318</v>
      </c>
      <c r="S3972" s="16">
        <f t="shared" si="186"/>
        <v>42447.655219907407</v>
      </c>
      <c r="T3972" s="14">
        <f t="shared" si="18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5">
        <f t="shared" si="188"/>
        <v>22</v>
      </c>
      <c r="Q3973" t="s">
        <v>8317</v>
      </c>
      <c r="R3973" t="s">
        <v>8318</v>
      </c>
      <c r="S3973" s="16">
        <f t="shared" si="186"/>
        <v>41811.327847222223</v>
      </c>
      <c r="T3973" s="14">
        <f t="shared" si="18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5">
        <f t="shared" si="188"/>
        <v>26</v>
      </c>
      <c r="Q3974" t="s">
        <v>8317</v>
      </c>
      <c r="R3974" t="s">
        <v>8318</v>
      </c>
      <c r="S3974" s="16">
        <f t="shared" si="186"/>
        <v>41980.859189814808</v>
      </c>
      <c r="T3974" s="14">
        <f t="shared" si="18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5">
        <f t="shared" si="188"/>
        <v>105</v>
      </c>
      <c r="Q3975" t="s">
        <v>8317</v>
      </c>
      <c r="R3975" t="s">
        <v>8318</v>
      </c>
      <c r="S3975" s="16">
        <f t="shared" si="186"/>
        <v>42469.475810185184</v>
      </c>
      <c r="T3975" s="14">
        <f t="shared" si="18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5">
        <f t="shared" si="188"/>
        <v>29</v>
      </c>
      <c r="Q3976" t="s">
        <v>8317</v>
      </c>
      <c r="R3976" t="s">
        <v>8318</v>
      </c>
      <c r="S3976" s="16">
        <f t="shared" si="186"/>
        <v>42493.338518518511</v>
      </c>
      <c r="T3976" s="14">
        <f t="shared" si="18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5" t="e">
        <f t="shared" si="188"/>
        <v>#DIV/0!</v>
      </c>
      <c r="Q3977" t="s">
        <v>8317</v>
      </c>
      <c r="R3977" t="s">
        <v>8318</v>
      </c>
      <c r="S3977" s="16">
        <f t="shared" si="186"/>
        <v>42534.658541666664</v>
      </c>
      <c r="T3977" s="14">
        <f t="shared" si="18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5">
        <f t="shared" si="188"/>
        <v>62</v>
      </c>
      <c r="Q3978" t="s">
        <v>8317</v>
      </c>
      <c r="R3978" t="s">
        <v>8318</v>
      </c>
      <c r="S3978" s="16">
        <f t="shared" si="186"/>
        <v>41830.650011574071</v>
      </c>
      <c r="T3978" s="14">
        <f t="shared" si="18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5">
        <f t="shared" si="188"/>
        <v>217</v>
      </c>
      <c r="Q3979" t="s">
        <v>8317</v>
      </c>
      <c r="R3979" t="s">
        <v>8318</v>
      </c>
      <c r="S3979" s="16">
        <f t="shared" si="186"/>
        <v>42543.580231481479</v>
      </c>
      <c r="T3979" s="14">
        <f t="shared" si="18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5">
        <f t="shared" si="188"/>
        <v>26</v>
      </c>
      <c r="Q3980" t="s">
        <v>8317</v>
      </c>
      <c r="R3980" t="s">
        <v>8318</v>
      </c>
      <c r="S3980" s="16">
        <f t="shared" si="186"/>
        <v>41975.434641203705</v>
      </c>
      <c r="T3980" s="14">
        <f t="shared" si="18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5">
        <f t="shared" si="188"/>
        <v>18</v>
      </c>
      <c r="Q3981" t="s">
        <v>8317</v>
      </c>
      <c r="R3981" t="s">
        <v>8318</v>
      </c>
      <c r="S3981" s="16">
        <f t="shared" si="186"/>
        <v>42069.695104166669</v>
      </c>
      <c r="T3981" s="14">
        <f t="shared" si="18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5">
        <f t="shared" si="188"/>
        <v>64</v>
      </c>
      <c r="Q3982" t="s">
        <v>8317</v>
      </c>
      <c r="R3982" t="s">
        <v>8318</v>
      </c>
      <c r="S3982" s="16">
        <f t="shared" si="186"/>
        <v>41795.390590277777</v>
      </c>
      <c r="T3982" s="14">
        <f t="shared" si="18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5">
        <f t="shared" si="188"/>
        <v>175</v>
      </c>
      <c r="Q3983" t="s">
        <v>8317</v>
      </c>
      <c r="R3983" t="s">
        <v>8318</v>
      </c>
      <c r="S3983" s="16">
        <f t="shared" si="186"/>
        <v>42507.971631944441</v>
      </c>
      <c r="T3983" s="14">
        <f t="shared" si="18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5">
        <f t="shared" si="188"/>
        <v>34</v>
      </c>
      <c r="Q3984" t="s">
        <v>8317</v>
      </c>
      <c r="R3984" t="s">
        <v>8318</v>
      </c>
      <c r="S3984" s="16">
        <f t="shared" si="186"/>
        <v>42132.601620370369</v>
      </c>
      <c r="T3984" s="14">
        <f t="shared" si="18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5">
        <f t="shared" si="188"/>
        <v>84</v>
      </c>
      <c r="Q3985" t="s">
        <v>8317</v>
      </c>
      <c r="R3985" t="s">
        <v>8318</v>
      </c>
      <c r="S3985" s="16">
        <f t="shared" si="186"/>
        <v>41747.661527777775</v>
      </c>
      <c r="T3985" s="14">
        <f t="shared" si="18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5">
        <f t="shared" si="188"/>
        <v>9</v>
      </c>
      <c r="Q3986" t="s">
        <v>8317</v>
      </c>
      <c r="R3986" t="s">
        <v>8318</v>
      </c>
      <c r="S3986" s="16">
        <f t="shared" si="186"/>
        <v>41920.75513888889</v>
      </c>
      <c r="T3986" s="14">
        <f t="shared" si="18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5">
        <f t="shared" si="188"/>
        <v>33</v>
      </c>
      <c r="Q3987" t="s">
        <v>8317</v>
      </c>
      <c r="R3987" t="s">
        <v>8318</v>
      </c>
      <c r="S3987" s="16">
        <f t="shared" si="186"/>
        <v>42399.499074074069</v>
      </c>
      <c r="T3987" s="14">
        <f t="shared" si="18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5">
        <f t="shared" si="188"/>
        <v>37</v>
      </c>
      <c r="Q3988" t="s">
        <v>8317</v>
      </c>
      <c r="R3988" t="s">
        <v>8318</v>
      </c>
      <c r="S3988" s="16">
        <f t="shared" si="186"/>
        <v>42467.340208333328</v>
      </c>
      <c r="T3988" s="14">
        <f t="shared" si="18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5">
        <f t="shared" si="188"/>
        <v>11</v>
      </c>
      <c r="Q3989" t="s">
        <v>8317</v>
      </c>
      <c r="R3989" t="s">
        <v>8318</v>
      </c>
      <c r="S3989" s="16">
        <f t="shared" si="186"/>
        <v>41765.716319444444</v>
      </c>
      <c r="T3989" s="14">
        <f t="shared" si="18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5">
        <f t="shared" si="188"/>
        <v>8</v>
      </c>
      <c r="Q3990" t="s">
        <v>8317</v>
      </c>
      <c r="R3990" t="s">
        <v>8318</v>
      </c>
      <c r="S3990" s="16">
        <f t="shared" si="186"/>
        <v>42229.872835648144</v>
      </c>
      <c r="T3990" s="14">
        <f t="shared" si="18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5" t="e">
        <f t="shared" si="188"/>
        <v>#DIV/0!</v>
      </c>
      <c r="Q3991" t="s">
        <v>8317</v>
      </c>
      <c r="R3991" t="s">
        <v>8318</v>
      </c>
      <c r="S3991" s="16">
        <f t="shared" si="186"/>
        <v>42286.541446759256</v>
      </c>
      <c r="T3991" s="14">
        <f t="shared" si="18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5">
        <f t="shared" si="188"/>
        <v>23</v>
      </c>
      <c r="Q3992" t="s">
        <v>8317</v>
      </c>
      <c r="R3992" t="s">
        <v>8318</v>
      </c>
      <c r="S3992" s="16">
        <f t="shared" si="186"/>
        <v>42401.464039351849</v>
      </c>
      <c r="T3992" s="14">
        <f t="shared" si="18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5">
        <f t="shared" si="188"/>
        <v>100</v>
      </c>
      <c r="Q3993" t="s">
        <v>8317</v>
      </c>
      <c r="R3993" t="s">
        <v>8318</v>
      </c>
      <c r="S3993" s="16">
        <f t="shared" si="186"/>
        <v>42125.436134259253</v>
      </c>
      <c r="T3993" s="14">
        <f t="shared" si="18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5">
        <f t="shared" si="188"/>
        <v>60</v>
      </c>
      <c r="Q3994" t="s">
        <v>8317</v>
      </c>
      <c r="R3994" t="s">
        <v>8318</v>
      </c>
      <c r="S3994" s="16">
        <f t="shared" si="186"/>
        <v>42289.732164351844</v>
      </c>
      <c r="T3994" s="14">
        <f t="shared" si="18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5">
        <f t="shared" si="188"/>
        <v>3</v>
      </c>
      <c r="Q3995" t="s">
        <v>8317</v>
      </c>
      <c r="R3995" t="s">
        <v>8318</v>
      </c>
      <c r="S3995" s="16">
        <f t="shared" si="186"/>
        <v>42107.656388888885</v>
      </c>
      <c r="T3995" s="14">
        <f t="shared" si="18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5">
        <f t="shared" si="188"/>
        <v>5</v>
      </c>
      <c r="Q3996" t="s">
        <v>8317</v>
      </c>
      <c r="R3996" t="s">
        <v>8318</v>
      </c>
      <c r="S3996" s="16">
        <f t="shared" si="186"/>
        <v>41809.181597222218</v>
      </c>
      <c r="T3996" s="14">
        <f t="shared" si="18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5">
        <f t="shared" si="188"/>
        <v>17</v>
      </c>
      <c r="Q3997" t="s">
        <v>8317</v>
      </c>
      <c r="R3997" t="s">
        <v>8318</v>
      </c>
      <c r="S3997" s="16">
        <f t="shared" si="186"/>
        <v>42019.475428240738</v>
      </c>
      <c r="T3997" s="14">
        <f t="shared" si="18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5">
        <f t="shared" si="188"/>
        <v>29</v>
      </c>
      <c r="Q3998" t="s">
        <v>8317</v>
      </c>
      <c r="R3998" t="s">
        <v>8318</v>
      </c>
      <c r="S3998" s="16">
        <f t="shared" si="186"/>
        <v>41950.058611111112</v>
      </c>
      <c r="T3998" s="14">
        <f t="shared" si="18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5" t="e">
        <f t="shared" si="188"/>
        <v>#DIV/0!</v>
      </c>
      <c r="Q3999" t="s">
        <v>8317</v>
      </c>
      <c r="R3999" t="s">
        <v>8318</v>
      </c>
      <c r="S3999" s="16">
        <f t="shared" si="186"/>
        <v>42069.183113425919</v>
      </c>
      <c r="T3999" s="14">
        <f t="shared" si="18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5">
        <f t="shared" si="188"/>
        <v>59</v>
      </c>
      <c r="Q4000" t="s">
        <v>8317</v>
      </c>
      <c r="R4000" t="s">
        <v>8318</v>
      </c>
      <c r="S4000" s="16">
        <f t="shared" si="186"/>
        <v>42061.754930555551</v>
      </c>
      <c r="T4000" s="14">
        <f t="shared" si="18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5">
        <f t="shared" si="188"/>
        <v>82</v>
      </c>
      <c r="Q4001" t="s">
        <v>8317</v>
      </c>
      <c r="R4001" t="s">
        <v>8318</v>
      </c>
      <c r="S4001" s="16">
        <f t="shared" si="186"/>
        <v>41842.620347222219</v>
      </c>
      <c r="T4001" s="14">
        <f t="shared" si="18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5">
        <f t="shared" si="188"/>
        <v>10</v>
      </c>
      <c r="Q4002" t="s">
        <v>8317</v>
      </c>
      <c r="R4002" t="s">
        <v>8318</v>
      </c>
      <c r="S4002" s="16">
        <f t="shared" si="186"/>
        <v>42437.437013888884</v>
      </c>
      <c r="T4002" s="14">
        <f t="shared" si="18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5">
        <f t="shared" si="188"/>
        <v>32</v>
      </c>
      <c r="Q4003" t="s">
        <v>8317</v>
      </c>
      <c r="R4003" t="s">
        <v>8318</v>
      </c>
      <c r="S4003" s="16">
        <f t="shared" si="186"/>
        <v>42775.755879629629</v>
      </c>
      <c r="T4003" s="14">
        <f t="shared" si="18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5">
        <f t="shared" si="188"/>
        <v>5</v>
      </c>
      <c r="Q4004" t="s">
        <v>8317</v>
      </c>
      <c r="R4004" t="s">
        <v>8318</v>
      </c>
      <c r="S4004" s="16">
        <f t="shared" si="186"/>
        <v>41878.835196759253</v>
      </c>
      <c r="T4004" s="14">
        <f t="shared" si="18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5">
        <f t="shared" si="188"/>
        <v>100</v>
      </c>
      <c r="Q4005" t="s">
        <v>8317</v>
      </c>
      <c r="R4005" t="s">
        <v>8318</v>
      </c>
      <c r="S4005" s="16">
        <f t="shared" si="186"/>
        <v>42020.379016203697</v>
      </c>
      <c r="T4005" s="14">
        <f t="shared" si="18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5">
        <f t="shared" si="188"/>
        <v>1</v>
      </c>
      <c r="Q4006" t="s">
        <v>8317</v>
      </c>
      <c r="R4006" t="s">
        <v>8318</v>
      </c>
      <c r="S4006" s="16">
        <f t="shared" si="186"/>
        <v>41889.954363425924</v>
      </c>
      <c r="T4006" s="14">
        <f t="shared" si="18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5">
        <f t="shared" si="188"/>
        <v>20</v>
      </c>
      <c r="Q4007" t="s">
        <v>8317</v>
      </c>
      <c r="R4007" t="s">
        <v>8318</v>
      </c>
      <c r="S4007" s="16">
        <f t="shared" si="186"/>
        <v>41872.599363425921</v>
      </c>
      <c r="T4007" s="14">
        <f t="shared" si="18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5">
        <f t="shared" si="188"/>
        <v>2</v>
      </c>
      <c r="Q4008" t="s">
        <v>8317</v>
      </c>
      <c r="R4008" t="s">
        <v>8318</v>
      </c>
      <c r="S4008" s="16">
        <f t="shared" si="186"/>
        <v>42391.564664351848</v>
      </c>
      <c r="T4008" s="14">
        <f t="shared" si="18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5">
        <f t="shared" si="188"/>
        <v>5</v>
      </c>
      <c r="Q4009" t="s">
        <v>8317</v>
      </c>
      <c r="R4009" t="s">
        <v>8318</v>
      </c>
      <c r="S4009" s="16">
        <f t="shared" si="186"/>
        <v>41848.564594907402</v>
      </c>
      <c r="T4009" s="14">
        <f t="shared" si="18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5">
        <f t="shared" si="188"/>
        <v>15</v>
      </c>
      <c r="Q4010" t="s">
        <v>8317</v>
      </c>
      <c r="R4010" t="s">
        <v>8318</v>
      </c>
      <c r="S4010" s="16">
        <f t="shared" si="186"/>
        <v>42177.755868055552</v>
      </c>
      <c r="T4010" s="14">
        <f t="shared" si="18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5">
        <f t="shared" si="188"/>
        <v>25</v>
      </c>
      <c r="Q4011" t="s">
        <v>8317</v>
      </c>
      <c r="R4011" t="s">
        <v>8318</v>
      </c>
      <c r="S4011" s="16">
        <f t="shared" si="186"/>
        <v>41851.492592592593</v>
      </c>
      <c r="T4011" s="14">
        <f t="shared" si="18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5">
        <f t="shared" si="188"/>
        <v>45</v>
      </c>
      <c r="Q4012" t="s">
        <v>8317</v>
      </c>
      <c r="R4012" t="s">
        <v>8318</v>
      </c>
      <c r="S4012" s="16">
        <f t="shared" si="186"/>
        <v>41921.562106481477</v>
      </c>
      <c r="T4012" s="14">
        <f t="shared" si="18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5">
        <f t="shared" si="188"/>
        <v>4</v>
      </c>
      <c r="Q4013" t="s">
        <v>8317</v>
      </c>
      <c r="R4013" t="s">
        <v>8318</v>
      </c>
      <c r="S4013" s="16">
        <f t="shared" si="186"/>
        <v>42002.336550925924</v>
      </c>
      <c r="T4013" s="14">
        <f t="shared" si="18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5" t="e">
        <f t="shared" si="188"/>
        <v>#DIV/0!</v>
      </c>
      <c r="Q4014" t="s">
        <v>8317</v>
      </c>
      <c r="R4014" t="s">
        <v>8318</v>
      </c>
      <c r="S4014" s="16">
        <f t="shared" si="186"/>
        <v>42096.336215277777</v>
      </c>
      <c r="T4014" s="14">
        <f t="shared" si="18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5">
        <f t="shared" si="188"/>
        <v>13</v>
      </c>
      <c r="Q4015" t="s">
        <v>8317</v>
      </c>
      <c r="R4015" t="s">
        <v>8318</v>
      </c>
      <c r="S4015" s="16">
        <f t="shared" si="186"/>
        <v>42021.092858796292</v>
      </c>
      <c r="T4015" s="14">
        <f t="shared" si="18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5" t="e">
        <f t="shared" si="188"/>
        <v>#DIV/0!</v>
      </c>
      <c r="Q4016" t="s">
        <v>8317</v>
      </c>
      <c r="R4016" t="s">
        <v>8318</v>
      </c>
      <c r="S4016" s="16">
        <f t="shared" si="186"/>
        <v>42419.037835648145</v>
      </c>
      <c r="T4016" s="14">
        <f t="shared" si="18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5">
        <f t="shared" si="188"/>
        <v>1</v>
      </c>
      <c r="Q4017" t="s">
        <v>8317</v>
      </c>
      <c r="R4017" t="s">
        <v>8318</v>
      </c>
      <c r="S4017" s="16">
        <f t="shared" si="186"/>
        <v>42174.572488425925</v>
      </c>
      <c r="T4017" s="14">
        <f t="shared" si="18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5">
        <f t="shared" si="188"/>
        <v>10</v>
      </c>
      <c r="Q4018" t="s">
        <v>8317</v>
      </c>
      <c r="R4018" t="s">
        <v>8318</v>
      </c>
      <c r="S4018" s="16">
        <f t="shared" si="186"/>
        <v>41869.664351851847</v>
      </c>
      <c r="T4018" s="14">
        <f t="shared" si="18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5">
        <f t="shared" si="188"/>
        <v>52</v>
      </c>
      <c r="Q4019" t="s">
        <v>8317</v>
      </c>
      <c r="R4019" t="s">
        <v>8318</v>
      </c>
      <c r="S4019" s="16">
        <f t="shared" si="186"/>
        <v>41856.463819444441</v>
      </c>
      <c r="T4019" s="14">
        <f t="shared" si="18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5">
        <f t="shared" si="188"/>
        <v>32</v>
      </c>
      <c r="Q4020" t="s">
        <v>8317</v>
      </c>
      <c r="R4020" t="s">
        <v>8318</v>
      </c>
      <c r="S4020" s="16">
        <f t="shared" si="186"/>
        <v>42620.702638888884</v>
      </c>
      <c r="T4020" s="14">
        <f t="shared" si="18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5">
        <f t="shared" si="188"/>
        <v>7</v>
      </c>
      <c r="Q4021" t="s">
        <v>8317</v>
      </c>
      <c r="R4021" t="s">
        <v>8318</v>
      </c>
      <c r="S4021" s="16">
        <f t="shared" si="186"/>
        <v>42417.467546296299</v>
      </c>
      <c r="T4021" s="14">
        <f t="shared" si="18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5">
        <f t="shared" si="188"/>
        <v>33</v>
      </c>
      <c r="Q4022" t="s">
        <v>8317</v>
      </c>
      <c r="R4022" t="s">
        <v>8318</v>
      </c>
      <c r="S4022" s="16">
        <f t="shared" si="186"/>
        <v>42056.982627314814</v>
      </c>
      <c r="T4022" s="14">
        <f t="shared" si="18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5">
        <f t="shared" si="188"/>
        <v>62</v>
      </c>
      <c r="Q4023" t="s">
        <v>8317</v>
      </c>
      <c r="R4023" t="s">
        <v>8318</v>
      </c>
      <c r="S4023" s="16">
        <f t="shared" si="186"/>
        <v>41878.703217592592</v>
      </c>
      <c r="T4023" s="14">
        <f t="shared" si="18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5">
        <f t="shared" si="188"/>
        <v>63</v>
      </c>
      <c r="Q4024" t="s">
        <v>8317</v>
      </c>
      <c r="R4024" t="s">
        <v>8318</v>
      </c>
      <c r="S4024" s="16">
        <f t="shared" si="186"/>
        <v>41990.375775462962</v>
      </c>
      <c r="T4024" s="14">
        <f t="shared" si="18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5" t="e">
        <f t="shared" si="188"/>
        <v>#DIV/0!</v>
      </c>
      <c r="Q4025" t="s">
        <v>8317</v>
      </c>
      <c r="R4025" t="s">
        <v>8318</v>
      </c>
      <c r="S4025" s="16">
        <f t="shared" si="186"/>
        <v>42408.791238425925</v>
      </c>
      <c r="T4025" s="14">
        <f t="shared" si="18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5">
        <f t="shared" si="188"/>
        <v>10</v>
      </c>
      <c r="Q4026" t="s">
        <v>8317</v>
      </c>
      <c r="R4026" t="s">
        <v>8318</v>
      </c>
      <c r="S4026" s="16">
        <f t="shared" si="186"/>
        <v>42217.461770833332</v>
      </c>
      <c r="T4026" s="14">
        <f t="shared" si="18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5">
        <f t="shared" si="188"/>
        <v>62</v>
      </c>
      <c r="Q4027" t="s">
        <v>8317</v>
      </c>
      <c r="R4027" t="s">
        <v>8318</v>
      </c>
      <c r="S4027" s="16">
        <f t="shared" si="186"/>
        <v>42151.029351851852</v>
      </c>
      <c r="T4027" s="14">
        <f t="shared" si="18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5" t="e">
        <f t="shared" si="188"/>
        <v>#DIV/0!</v>
      </c>
      <c r="Q4028" t="s">
        <v>8317</v>
      </c>
      <c r="R4028" t="s">
        <v>8318</v>
      </c>
      <c r="S4028" s="16">
        <f t="shared" si="186"/>
        <v>42282.447210648148</v>
      </c>
      <c r="T4028" s="14">
        <f t="shared" si="18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5">
        <f t="shared" si="188"/>
        <v>30</v>
      </c>
      <c r="Q4029" t="s">
        <v>8317</v>
      </c>
      <c r="R4029" t="s">
        <v>8318</v>
      </c>
      <c r="S4029" s="16">
        <f t="shared" si="186"/>
        <v>42768.762511574074</v>
      </c>
      <c r="T4029" s="14">
        <f t="shared" si="18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5">
        <f t="shared" si="188"/>
        <v>51</v>
      </c>
      <c r="Q4030" t="s">
        <v>8317</v>
      </c>
      <c r="R4030" t="s">
        <v>8318</v>
      </c>
      <c r="S4030" s="16">
        <f t="shared" si="186"/>
        <v>41765.730324074073</v>
      </c>
      <c r="T4030" s="14">
        <f t="shared" si="18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5" t="e">
        <f t="shared" si="188"/>
        <v>#DIV/0!</v>
      </c>
      <c r="Q4031" t="s">
        <v>8317</v>
      </c>
      <c r="R4031" t="s">
        <v>8318</v>
      </c>
      <c r="S4031" s="16">
        <f t="shared" si="186"/>
        <v>42321.816782407404</v>
      </c>
      <c r="T4031" s="14">
        <f t="shared" si="18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5">
        <f t="shared" si="188"/>
        <v>66</v>
      </c>
      <c r="Q4032" t="s">
        <v>8317</v>
      </c>
      <c r="R4032" t="s">
        <v>8318</v>
      </c>
      <c r="S4032" s="16">
        <f t="shared" si="186"/>
        <v>42374.446747685179</v>
      </c>
      <c r="T4032" s="14">
        <f t="shared" si="18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5" t="e">
        <f t="shared" si="188"/>
        <v>#DIV/0!</v>
      </c>
      <c r="Q4033" t="s">
        <v>8317</v>
      </c>
      <c r="R4033" t="s">
        <v>8318</v>
      </c>
      <c r="S4033" s="16">
        <f t="shared" si="186"/>
        <v>41941.376898148148</v>
      </c>
      <c r="T4033" s="14">
        <f t="shared" si="18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5">
        <f t="shared" si="188"/>
        <v>59</v>
      </c>
      <c r="Q4034" t="s">
        <v>8317</v>
      </c>
      <c r="R4034" t="s">
        <v>8318</v>
      </c>
      <c r="S4034" s="16">
        <f t="shared" si="186"/>
        <v>42293.60087962963</v>
      </c>
      <c r="T4034" s="14">
        <f t="shared" si="18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5">
        <f t="shared" si="188"/>
        <v>65</v>
      </c>
      <c r="Q4035" t="s">
        <v>8317</v>
      </c>
      <c r="R4035" t="s">
        <v>8318</v>
      </c>
      <c r="S4035" s="16">
        <f t="shared" ref="S4035:S4098" si="189">(J4035/86400)+25569+(-5/24)</f>
        <v>42614.06046296296</v>
      </c>
      <c r="T4035" s="14">
        <f t="shared" ref="T4035:T4098" si="190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5">
        <f t="shared" ref="P4036:P4099" si="191">QUOTIENT(E4036,L4036)</f>
        <v>100</v>
      </c>
      <c r="Q4036" t="s">
        <v>8317</v>
      </c>
      <c r="R4036" t="s">
        <v>8318</v>
      </c>
      <c r="S4036" s="16">
        <f t="shared" si="189"/>
        <v>42067.739004629628</v>
      </c>
      <c r="T4036" s="14">
        <f t="shared" si="190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5">
        <f t="shared" si="191"/>
        <v>147</v>
      </c>
      <c r="Q4037" t="s">
        <v>8317</v>
      </c>
      <c r="R4037" t="s">
        <v>8318</v>
      </c>
      <c r="S4037" s="16">
        <f t="shared" si="189"/>
        <v>41903.674618055556</v>
      </c>
      <c r="T4037" s="14">
        <f t="shared" si="190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5">
        <f t="shared" si="191"/>
        <v>166</v>
      </c>
      <c r="Q4038" t="s">
        <v>8317</v>
      </c>
      <c r="R4038" t="s">
        <v>8318</v>
      </c>
      <c r="S4038" s="16">
        <f t="shared" si="189"/>
        <v>41804.728750000002</v>
      </c>
      <c r="T4038" s="14">
        <f t="shared" si="190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5">
        <f t="shared" si="191"/>
        <v>40</v>
      </c>
      <c r="Q4039" t="s">
        <v>8317</v>
      </c>
      <c r="R4039" t="s">
        <v>8318</v>
      </c>
      <c r="S4039" s="16">
        <f t="shared" si="189"/>
        <v>42496.862442129626</v>
      </c>
      <c r="T4039" s="14">
        <f t="shared" si="190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5">
        <f t="shared" si="191"/>
        <v>75</v>
      </c>
      <c r="Q4040" t="s">
        <v>8317</v>
      </c>
      <c r="R4040" t="s">
        <v>8318</v>
      </c>
      <c r="S4040" s="16">
        <f t="shared" si="189"/>
        <v>41869.590393518512</v>
      </c>
      <c r="T4040" s="14">
        <f t="shared" si="190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5">
        <f t="shared" si="191"/>
        <v>60</v>
      </c>
      <c r="Q4041" t="s">
        <v>8317</v>
      </c>
      <c r="R4041" t="s">
        <v>8318</v>
      </c>
      <c r="S4041" s="16">
        <f t="shared" si="189"/>
        <v>42305.462581018517</v>
      </c>
      <c r="T4041" s="14">
        <f t="shared" si="190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5">
        <f t="shared" si="191"/>
        <v>1250</v>
      </c>
      <c r="Q4042" t="s">
        <v>8317</v>
      </c>
      <c r="R4042" t="s">
        <v>8318</v>
      </c>
      <c r="S4042" s="16">
        <f t="shared" si="189"/>
        <v>42144.023194444446</v>
      </c>
      <c r="T4042" s="14">
        <f t="shared" si="190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5">
        <f t="shared" si="191"/>
        <v>10</v>
      </c>
      <c r="Q4043" t="s">
        <v>8317</v>
      </c>
      <c r="R4043" t="s">
        <v>8318</v>
      </c>
      <c r="S4043" s="16">
        <f t="shared" si="189"/>
        <v>42559.265671296293</v>
      </c>
      <c r="T4043" s="14">
        <f t="shared" si="190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5">
        <f t="shared" si="191"/>
        <v>7</v>
      </c>
      <c r="Q4044" t="s">
        <v>8317</v>
      </c>
      <c r="R4044" t="s">
        <v>8318</v>
      </c>
      <c r="S4044" s="16">
        <f t="shared" si="189"/>
        <v>41994.875740740739</v>
      </c>
      <c r="T4044" s="14">
        <f t="shared" si="190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5" t="e">
        <f t="shared" si="191"/>
        <v>#DIV/0!</v>
      </c>
      <c r="Q4045" t="s">
        <v>8317</v>
      </c>
      <c r="R4045" t="s">
        <v>8318</v>
      </c>
      <c r="S4045" s="16">
        <f t="shared" si="189"/>
        <v>41948.749131944445</v>
      </c>
      <c r="T4045" s="14">
        <f t="shared" si="190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5">
        <f t="shared" si="191"/>
        <v>56</v>
      </c>
      <c r="Q4046" t="s">
        <v>8317</v>
      </c>
      <c r="R4046" t="s">
        <v>8318</v>
      </c>
      <c r="S4046" s="16">
        <f t="shared" si="189"/>
        <v>42074.011365740742</v>
      </c>
      <c r="T4046" s="14">
        <f t="shared" si="190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5">
        <f t="shared" si="191"/>
        <v>1</v>
      </c>
      <c r="Q4047" t="s">
        <v>8317</v>
      </c>
      <c r="R4047" t="s">
        <v>8318</v>
      </c>
      <c r="S4047" s="16">
        <f t="shared" si="189"/>
        <v>41841.992928240739</v>
      </c>
      <c r="T4047" s="14">
        <f t="shared" si="190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5">
        <f t="shared" si="191"/>
        <v>38</v>
      </c>
      <c r="Q4048" t="s">
        <v>8317</v>
      </c>
      <c r="R4048" t="s">
        <v>8318</v>
      </c>
      <c r="S4048" s="16">
        <f t="shared" si="189"/>
        <v>41904.442245370366</v>
      </c>
      <c r="T4048" s="14">
        <f t="shared" si="190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5">
        <f t="shared" si="191"/>
        <v>27</v>
      </c>
      <c r="Q4049" t="s">
        <v>8317</v>
      </c>
      <c r="R4049" t="s">
        <v>8318</v>
      </c>
      <c r="S4049" s="16">
        <f t="shared" si="189"/>
        <v>41990.814155092587</v>
      </c>
      <c r="T4049" s="14">
        <f t="shared" si="190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5">
        <f t="shared" si="191"/>
        <v>32</v>
      </c>
      <c r="Q4050" t="s">
        <v>8317</v>
      </c>
      <c r="R4050" t="s">
        <v>8318</v>
      </c>
      <c r="S4050" s="16">
        <f t="shared" si="189"/>
        <v>42436.300775462958</v>
      </c>
      <c r="T4050" s="14">
        <f t="shared" si="190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5">
        <f t="shared" si="191"/>
        <v>16</v>
      </c>
      <c r="Q4051" t="s">
        <v>8317</v>
      </c>
      <c r="R4051" t="s">
        <v>8318</v>
      </c>
      <c r="S4051" s="16">
        <f t="shared" si="189"/>
        <v>42169.750173611108</v>
      </c>
      <c r="T4051" s="14">
        <f t="shared" si="190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5">
        <f t="shared" si="191"/>
        <v>1</v>
      </c>
      <c r="Q4052" t="s">
        <v>8317</v>
      </c>
      <c r="R4052" t="s">
        <v>8318</v>
      </c>
      <c r="S4052" s="16">
        <f t="shared" si="189"/>
        <v>41905.428136574068</v>
      </c>
      <c r="T4052" s="14">
        <f t="shared" si="190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5" t="e">
        <f t="shared" si="191"/>
        <v>#DIV/0!</v>
      </c>
      <c r="Q4053" t="s">
        <v>8317</v>
      </c>
      <c r="R4053" t="s">
        <v>8318</v>
      </c>
      <c r="S4053" s="16">
        <f t="shared" si="189"/>
        <v>41761.601817129624</v>
      </c>
      <c r="T4053" s="14">
        <f t="shared" si="190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5">
        <f t="shared" si="191"/>
        <v>86</v>
      </c>
      <c r="Q4054" t="s">
        <v>8317</v>
      </c>
      <c r="R4054" t="s">
        <v>8318</v>
      </c>
      <c r="S4054" s="16">
        <f t="shared" si="189"/>
        <v>41865.670324074068</v>
      </c>
      <c r="T4054" s="14">
        <f t="shared" si="190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5">
        <f t="shared" si="191"/>
        <v>55</v>
      </c>
      <c r="Q4055" t="s">
        <v>8317</v>
      </c>
      <c r="R4055" t="s">
        <v>8318</v>
      </c>
      <c r="S4055" s="16">
        <f t="shared" si="189"/>
        <v>41928.481805555552</v>
      </c>
      <c r="T4055" s="14">
        <f t="shared" si="190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5" t="e">
        <f t="shared" si="191"/>
        <v>#DIV/0!</v>
      </c>
      <c r="Q4056" t="s">
        <v>8317</v>
      </c>
      <c r="R4056" t="s">
        <v>8318</v>
      </c>
      <c r="S4056" s="16">
        <f t="shared" si="189"/>
        <v>42613.632928240739</v>
      </c>
      <c r="T4056" s="14">
        <f t="shared" si="190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5">
        <f t="shared" si="191"/>
        <v>41</v>
      </c>
      <c r="Q4057" t="s">
        <v>8317</v>
      </c>
      <c r="R4057" t="s">
        <v>8318</v>
      </c>
      <c r="S4057" s="16">
        <f t="shared" si="189"/>
        <v>41779.44017361111</v>
      </c>
      <c r="T4057" s="14">
        <f t="shared" si="190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5">
        <f t="shared" si="191"/>
        <v>88</v>
      </c>
      <c r="Q4058" t="s">
        <v>8317</v>
      </c>
      <c r="R4058" t="s">
        <v>8318</v>
      </c>
      <c r="S4058" s="16">
        <f t="shared" si="189"/>
        <v>42534.724988425922</v>
      </c>
      <c r="T4058" s="14">
        <f t="shared" si="190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5">
        <f t="shared" si="191"/>
        <v>129</v>
      </c>
      <c r="Q4059" t="s">
        <v>8317</v>
      </c>
      <c r="R4059" t="s">
        <v>8318</v>
      </c>
      <c r="S4059" s="16">
        <f t="shared" si="189"/>
        <v>42310.760185185187</v>
      </c>
      <c r="T4059" s="14">
        <f t="shared" si="190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5">
        <f t="shared" si="191"/>
        <v>23</v>
      </c>
      <c r="Q4060" t="s">
        <v>8317</v>
      </c>
      <c r="R4060" t="s">
        <v>8318</v>
      </c>
      <c r="S4060" s="16">
        <f t="shared" si="189"/>
        <v>42445.852361111109</v>
      </c>
      <c r="T4060" s="14">
        <f t="shared" si="190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5">
        <f t="shared" si="191"/>
        <v>35</v>
      </c>
      <c r="Q4061" t="s">
        <v>8317</v>
      </c>
      <c r="R4061" t="s">
        <v>8318</v>
      </c>
      <c r="S4061" s="16">
        <f t="shared" si="189"/>
        <v>41866.432314814811</v>
      </c>
      <c r="T4061" s="14">
        <f t="shared" si="190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5">
        <f t="shared" si="191"/>
        <v>57</v>
      </c>
      <c r="Q4062" t="s">
        <v>8317</v>
      </c>
      <c r="R4062" t="s">
        <v>8318</v>
      </c>
      <c r="S4062" s="16">
        <f t="shared" si="189"/>
        <v>41779.486759259256</v>
      </c>
      <c r="T4062" s="14">
        <f t="shared" si="190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5" t="e">
        <f t="shared" si="191"/>
        <v>#DIV/0!</v>
      </c>
      <c r="Q4063" t="s">
        <v>8317</v>
      </c>
      <c r="R4063" t="s">
        <v>8318</v>
      </c>
      <c r="S4063" s="16">
        <f t="shared" si="189"/>
        <v>42420.933136574073</v>
      </c>
      <c r="T4063" s="14">
        <f t="shared" si="190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5">
        <f t="shared" si="191"/>
        <v>163</v>
      </c>
      <c r="Q4064" t="s">
        <v>8317</v>
      </c>
      <c r="R4064" t="s">
        <v>8318</v>
      </c>
      <c r="S4064" s="16">
        <f t="shared" si="189"/>
        <v>42523.530879629623</v>
      </c>
      <c r="T4064" s="14">
        <f t="shared" si="190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5">
        <f t="shared" si="191"/>
        <v>15</v>
      </c>
      <c r="Q4065" t="s">
        <v>8317</v>
      </c>
      <c r="R4065" t="s">
        <v>8318</v>
      </c>
      <c r="S4065" s="16">
        <f t="shared" si="189"/>
        <v>41787.473194444443</v>
      </c>
      <c r="T4065" s="14">
        <f t="shared" si="190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5">
        <f t="shared" si="191"/>
        <v>64</v>
      </c>
      <c r="Q4066" t="s">
        <v>8317</v>
      </c>
      <c r="R4066" t="s">
        <v>8318</v>
      </c>
      <c r="S4066" s="16">
        <f t="shared" si="189"/>
        <v>42093.379930555551</v>
      </c>
      <c r="T4066" s="14">
        <f t="shared" si="190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5">
        <f t="shared" si="191"/>
        <v>6</v>
      </c>
      <c r="Q4067" t="s">
        <v>8317</v>
      </c>
      <c r="R4067" t="s">
        <v>8318</v>
      </c>
      <c r="S4067" s="16">
        <f t="shared" si="189"/>
        <v>41833.74318287037</v>
      </c>
      <c r="T4067" s="14">
        <f t="shared" si="190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5">
        <f t="shared" si="191"/>
        <v>25</v>
      </c>
      <c r="Q4068" t="s">
        <v>8317</v>
      </c>
      <c r="R4068" t="s">
        <v>8318</v>
      </c>
      <c r="S4068" s="16">
        <f t="shared" si="189"/>
        <v>42478.830879629626</v>
      </c>
      <c r="T4068" s="14">
        <f t="shared" si="190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5">
        <f t="shared" si="191"/>
        <v>179</v>
      </c>
      <c r="Q4069" t="s">
        <v>8317</v>
      </c>
      <c r="R4069" t="s">
        <v>8318</v>
      </c>
      <c r="S4069" s="16">
        <f t="shared" si="189"/>
        <v>42234.909143518518</v>
      </c>
      <c r="T4069" s="14">
        <f t="shared" si="190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5">
        <f t="shared" si="191"/>
        <v>34</v>
      </c>
      <c r="Q4070" t="s">
        <v>8317</v>
      </c>
      <c r="R4070" t="s">
        <v>8318</v>
      </c>
      <c r="S4070" s="16">
        <f t="shared" si="189"/>
        <v>42718.755266203698</v>
      </c>
      <c r="T4070" s="14">
        <f t="shared" si="190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5">
        <f t="shared" si="191"/>
        <v>33</v>
      </c>
      <c r="Q4071" t="s">
        <v>8317</v>
      </c>
      <c r="R4071" t="s">
        <v>8318</v>
      </c>
      <c r="S4071" s="16">
        <f t="shared" si="189"/>
        <v>42022.453194444439</v>
      </c>
      <c r="T4071" s="14">
        <f t="shared" si="190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5">
        <f t="shared" si="191"/>
        <v>27</v>
      </c>
      <c r="Q4072" t="s">
        <v>8317</v>
      </c>
      <c r="R4072" t="s">
        <v>8318</v>
      </c>
      <c r="S4072" s="16">
        <f t="shared" si="189"/>
        <v>42031.458564814813</v>
      </c>
      <c r="T4072" s="14">
        <f t="shared" si="190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5" t="e">
        <f t="shared" si="191"/>
        <v>#DIV/0!</v>
      </c>
      <c r="Q4073" t="s">
        <v>8317</v>
      </c>
      <c r="R4073" t="s">
        <v>8318</v>
      </c>
      <c r="S4073" s="16">
        <f t="shared" si="189"/>
        <v>42700.59642361111</v>
      </c>
      <c r="T4073" s="14">
        <f t="shared" si="190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5">
        <f t="shared" si="191"/>
        <v>2</v>
      </c>
      <c r="Q4074" t="s">
        <v>8317</v>
      </c>
      <c r="R4074" t="s">
        <v>8318</v>
      </c>
      <c r="S4074" s="16">
        <f t="shared" si="189"/>
        <v>41812.566099537034</v>
      </c>
      <c r="T4074" s="14">
        <f t="shared" si="190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5">
        <f t="shared" si="191"/>
        <v>18</v>
      </c>
      <c r="Q4075" t="s">
        <v>8317</v>
      </c>
      <c r="R4075" t="s">
        <v>8318</v>
      </c>
      <c r="S4075" s="16">
        <f t="shared" si="189"/>
        <v>42078.136874999997</v>
      </c>
      <c r="T4075" s="14">
        <f t="shared" si="190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5">
        <f t="shared" si="191"/>
        <v>35</v>
      </c>
      <c r="Q4076" t="s">
        <v>8317</v>
      </c>
      <c r="R4076" t="s">
        <v>8318</v>
      </c>
      <c r="S4076" s="16">
        <f t="shared" si="189"/>
        <v>42283.344618055555</v>
      </c>
      <c r="T4076" s="14">
        <f t="shared" si="190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5">
        <f t="shared" si="191"/>
        <v>44</v>
      </c>
      <c r="Q4077" t="s">
        <v>8317</v>
      </c>
      <c r="R4077" t="s">
        <v>8318</v>
      </c>
      <c r="S4077" s="16">
        <f t="shared" si="189"/>
        <v>41778.837604166663</v>
      </c>
      <c r="T4077" s="14">
        <f t="shared" si="190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5" t="e">
        <f t="shared" si="191"/>
        <v>#DIV/0!</v>
      </c>
      <c r="Q4078" t="s">
        <v>8317</v>
      </c>
      <c r="R4078" t="s">
        <v>8318</v>
      </c>
      <c r="S4078" s="16">
        <f t="shared" si="189"/>
        <v>41905.587372685179</v>
      </c>
      <c r="T4078" s="14">
        <f t="shared" si="190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5">
        <f t="shared" si="191"/>
        <v>222</v>
      </c>
      <c r="Q4079" t="s">
        <v>8317</v>
      </c>
      <c r="R4079" t="s">
        <v>8318</v>
      </c>
      <c r="S4079" s="16">
        <f t="shared" si="189"/>
        <v>42695.502245370364</v>
      </c>
      <c r="T4079" s="14">
        <f t="shared" si="190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5" t="e">
        <f t="shared" si="191"/>
        <v>#DIV/0!</v>
      </c>
      <c r="Q4080" t="s">
        <v>8317</v>
      </c>
      <c r="R4080" t="s">
        <v>8318</v>
      </c>
      <c r="S4080" s="16">
        <f t="shared" si="189"/>
        <v>42732.579189814809</v>
      </c>
      <c r="T4080" s="14">
        <f t="shared" si="190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5">
        <f t="shared" si="191"/>
        <v>5</v>
      </c>
      <c r="Q4081" t="s">
        <v>8317</v>
      </c>
      <c r="R4081" t="s">
        <v>8318</v>
      </c>
      <c r="S4081" s="16">
        <f t="shared" si="189"/>
        <v>42510.730567129627</v>
      </c>
      <c r="T4081" s="14">
        <f t="shared" si="190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5" t="e">
        <f t="shared" si="191"/>
        <v>#DIV/0!</v>
      </c>
      <c r="Q4082" t="s">
        <v>8317</v>
      </c>
      <c r="R4082" t="s">
        <v>8318</v>
      </c>
      <c r="S4082" s="16">
        <f t="shared" si="189"/>
        <v>42511.489768518521</v>
      </c>
      <c r="T4082" s="14">
        <f t="shared" si="190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5">
        <f t="shared" si="191"/>
        <v>29</v>
      </c>
      <c r="Q4083" t="s">
        <v>8317</v>
      </c>
      <c r="R4083" t="s">
        <v>8318</v>
      </c>
      <c r="S4083" s="16">
        <f t="shared" si="189"/>
        <v>42041.372974537029</v>
      </c>
      <c r="T4083" s="14">
        <f t="shared" si="190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5">
        <f t="shared" si="191"/>
        <v>1</v>
      </c>
      <c r="Q4084" t="s">
        <v>8317</v>
      </c>
      <c r="R4084" t="s">
        <v>8318</v>
      </c>
      <c r="S4084" s="16">
        <f t="shared" si="189"/>
        <v>42306.980937499997</v>
      </c>
      <c r="T4084" s="14">
        <f t="shared" si="190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5">
        <f t="shared" si="191"/>
        <v>126</v>
      </c>
      <c r="Q4085" t="s">
        <v>8317</v>
      </c>
      <c r="R4085" t="s">
        <v>8318</v>
      </c>
      <c r="S4085" s="16">
        <f t="shared" si="189"/>
        <v>42353.553425925922</v>
      </c>
      <c r="T4085" s="14">
        <f t="shared" si="190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5">
        <f t="shared" si="191"/>
        <v>10</v>
      </c>
      <c r="Q4086" t="s">
        <v>8317</v>
      </c>
      <c r="R4086" t="s">
        <v>8318</v>
      </c>
      <c r="S4086" s="16">
        <f t="shared" si="189"/>
        <v>42622.228078703702</v>
      </c>
      <c r="T4086" s="14">
        <f t="shared" si="190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5">
        <f t="shared" si="191"/>
        <v>10</v>
      </c>
      <c r="Q4087" t="s">
        <v>8317</v>
      </c>
      <c r="R4087" t="s">
        <v>8318</v>
      </c>
      <c r="S4087" s="16">
        <f t="shared" si="189"/>
        <v>42058.395543981482</v>
      </c>
      <c r="T4087" s="14">
        <f t="shared" si="190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5">
        <f t="shared" si="191"/>
        <v>9</v>
      </c>
      <c r="Q4088" t="s">
        <v>8317</v>
      </c>
      <c r="R4088" t="s">
        <v>8318</v>
      </c>
      <c r="S4088" s="16">
        <f t="shared" si="189"/>
        <v>42304.732627314814</v>
      </c>
      <c r="T4088" s="14">
        <f t="shared" si="190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5" t="e">
        <f t="shared" si="191"/>
        <v>#DIV/0!</v>
      </c>
      <c r="Q4089" t="s">
        <v>8317</v>
      </c>
      <c r="R4089" t="s">
        <v>8318</v>
      </c>
      <c r="S4089" s="16">
        <f t="shared" si="189"/>
        <v>42538.53456018518</v>
      </c>
      <c r="T4089" s="14">
        <f t="shared" si="190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5">
        <f t="shared" si="191"/>
        <v>72</v>
      </c>
      <c r="Q4090" t="s">
        <v>8317</v>
      </c>
      <c r="R4090" t="s">
        <v>8318</v>
      </c>
      <c r="S4090" s="16">
        <f t="shared" si="189"/>
        <v>41990.40421296296</v>
      </c>
      <c r="T4090" s="14">
        <f t="shared" si="190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5">
        <f t="shared" si="191"/>
        <v>30</v>
      </c>
      <c r="Q4091" t="s">
        <v>8317</v>
      </c>
      <c r="R4091" t="s">
        <v>8318</v>
      </c>
      <c r="S4091" s="16">
        <f t="shared" si="189"/>
        <v>42122.524166666662</v>
      </c>
      <c r="T4091" s="14">
        <f t="shared" si="190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5">
        <f t="shared" si="191"/>
        <v>10</v>
      </c>
      <c r="Q4092" t="s">
        <v>8317</v>
      </c>
      <c r="R4092" t="s">
        <v>8318</v>
      </c>
      <c r="S4092" s="16">
        <f t="shared" si="189"/>
        <v>42209.464548611104</v>
      </c>
      <c r="T4092" s="14">
        <f t="shared" si="190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5">
        <f t="shared" si="191"/>
        <v>25</v>
      </c>
      <c r="Q4093" t="s">
        <v>8317</v>
      </c>
      <c r="R4093" t="s">
        <v>8318</v>
      </c>
      <c r="S4093" s="16">
        <f t="shared" si="189"/>
        <v>41990.298043981478</v>
      </c>
      <c r="T4093" s="14">
        <f t="shared" si="190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5">
        <f t="shared" si="191"/>
        <v>20</v>
      </c>
      <c r="Q4094" t="s">
        <v>8317</v>
      </c>
      <c r="R4094" t="s">
        <v>8318</v>
      </c>
      <c r="S4094" s="16">
        <f t="shared" si="189"/>
        <v>42038.986655092587</v>
      </c>
      <c r="T4094" s="14">
        <f t="shared" si="190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5">
        <f t="shared" si="191"/>
        <v>15</v>
      </c>
      <c r="Q4095" t="s">
        <v>8317</v>
      </c>
      <c r="R4095" t="s">
        <v>8318</v>
      </c>
      <c r="S4095" s="16">
        <f t="shared" si="189"/>
        <v>42178.607557870368</v>
      </c>
      <c r="T4095" s="14">
        <f t="shared" si="190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5">
        <f t="shared" si="191"/>
        <v>91</v>
      </c>
      <c r="Q4096" t="s">
        <v>8317</v>
      </c>
      <c r="R4096" t="s">
        <v>8318</v>
      </c>
      <c r="S4096" s="16">
        <f t="shared" si="189"/>
        <v>41889.878472222219</v>
      </c>
      <c r="T4096" s="14">
        <f t="shared" si="190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5">
        <f t="shared" si="191"/>
        <v>800</v>
      </c>
      <c r="Q4097" t="s">
        <v>8317</v>
      </c>
      <c r="R4097" t="s">
        <v>8318</v>
      </c>
      <c r="S4097" s="16">
        <f t="shared" si="189"/>
        <v>42692.823495370372</v>
      </c>
      <c r="T4097" s="14">
        <f t="shared" si="190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5">
        <f t="shared" si="191"/>
        <v>80</v>
      </c>
      <c r="Q4098" t="s">
        <v>8317</v>
      </c>
      <c r="R4098" t="s">
        <v>8318</v>
      </c>
      <c r="S4098" s="16">
        <f t="shared" si="189"/>
        <v>42750.321979166663</v>
      </c>
      <c r="T4098" s="14">
        <f t="shared" si="190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5" t="e">
        <f t="shared" si="191"/>
        <v>#DIV/0!</v>
      </c>
      <c r="Q4099" t="s">
        <v>8317</v>
      </c>
      <c r="R4099" t="s">
        <v>8318</v>
      </c>
      <c r="S4099" s="16">
        <f t="shared" ref="S4099:S4115" si="192">(J4099/86400)+25569+(-5/24)</f>
        <v>42344.616168981483</v>
      </c>
      <c r="T4099" s="14">
        <f t="shared" ref="T4099:T4115" si="193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5" t="e">
        <f t="shared" ref="P4100:P4115" si="194">QUOTIENT(E4100,L4100)</f>
        <v>#DIV/0!</v>
      </c>
      <c r="Q4100" t="s">
        <v>8317</v>
      </c>
      <c r="R4100" t="s">
        <v>8318</v>
      </c>
      <c r="S4100" s="16">
        <f t="shared" si="192"/>
        <v>42495.51385416666</v>
      </c>
      <c r="T4100" s="14">
        <f t="shared" si="193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5">
        <f t="shared" si="194"/>
        <v>50</v>
      </c>
      <c r="Q4101" t="s">
        <v>8317</v>
      </c>
      <c r="R4101" t="s">
        <v>8318</v>
      </c>
      <c r="S4101" s="16">
        <f t="shared" si="192"/>
        <v>42570.642048611109</v>
      </c>
      <c r="T4101" s="14">
        <f t="shared" si="193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5" t="e">
        <f t="shared" si="194"/>
        <v>#DIV/0!</v>
      </c>
      <c r="Q4102" t="s">
        <v>8317</v>
      </c>
      <c r="R4102" t="s">
        <v>8318</v>
      </c>
      <c r="S4102" s="16">
        <f t="shared" si="192"/>
        <v>41926.916550925926</v>
      </c>
      <c r="T4102" s="14">
        <f t="shared" si="193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5" t="e">
        <f t="shared" si="194"/>
        <v>#DIV/0!</v>
      </c>
      <c r="Q4103" t="s">
        <v>8317</v>
      </c>
      <c r="R4103" t="s">
        <v>8318</v>
      </c>
      <c r="S4103" s="16">
        <f t="shared" si="192"/>
        <v>42730.695393518516</v>
      </c>
      <c r="T4103" s="14">
        <f t="shared" si="193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5">
        <f t="shared" si="194"/>
        <v>22</v>
      </c>
      <c r="Q4104" t="s">
        <v>8317</v>
      </c>
      <c r="R4104" t="s">
        <v>8318</v>
      </c>
      <c r="S4104" s="16">
        <f t="shared" si="192"/>
        <v>42475.639733796292</v>
      </c>
      <c r="T4104" s="14">
        <f t="shared" si="193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5">
        <f t="shared" si="194"/>
        <v>16</v>
      </c>
      <c r="Q4105" t="s">
        <v>8317</v>
      </c>
      <c r="R4105" t="s">
        <v>8318</v>
      </c>
      <c r="S4105" s="16">
        <f t="shared" si="192"/>
        <v>42188.624606481484</v>
      </c>
      <c r="T4105" s="14">
        <f t="shared" si="193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5">
        <f t="shared" si="194"/>
        <v>45</v>
      </c>
      <c r="Q4106" t="s">
        <v>8317</v>
      </c>
      <c r="R4106" t="s">
        <v>8318</v>
      </c>
      <c r="S4106" s="16">
        <f t="shared" si="192"/>
        <v>42640.069837962961</v>
      </c>
      <c r="T4106" s="14">
        <f t="shared" si="193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5">
        <f t="shared" si="194"/>
        <v>383</v>
      </c>
      <c r="Q4107" t="s">
        <v>8317</v>
      </c>
      <c r="R4107" t="s">
        <v>8318</v>
      </c>
      <c r="S4107" s="16">
        <f t="shared" si="192"/>
        <v>42696.802187499998</v>
      </c>
      <c r="T4107" s="14">
        <f t="shared" si="193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5">
        <f t="shared" si="194"/>
        <v>106</v>
      </c>
      <c r="Q4108" t="s">
        <v>8317</v>
      </c>
      <c r="R4108" t="s">
        <v>8318</v>
      </c>
      <c r="S4108" s="16">
        <f t="shared" si="192"/>
        <v>42052.841041666667</v>
      </c>
      <c r="T4108" s="14">
        <f t="shared" si="193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5">
        <f t="shared" si="194"/>
        <v>10</v>
      </c>
      <c r="Q4109" t="s">
        <v>8317</v>
      </c>
      <c r="R4109" t="s">
        <v>8318</v>
      </c>
      <c r="S4109" s="16">
        <f t="shared" si="192"/>
        <v>41883.708344907405</v>
      </c>
      <c r="T4109" s="14">
        <f t="shared" si="193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5">
        <f t="shared" si="194"/>
        <v>59</v>
      </c>
      <c r="Q4110" t="s">
        <v>8317</v>
      </c>
      <c r="R4110" t="s">
        <v>8318</v>
      </c>
      <c r="S4110" s="16">
        <f t="shared" si="192"/>
        <v>42766.823344907403</v>
      </c>
      <c r="T4110" s="14">
        <f t="shared" si="193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5" t="e">
        <f t="shared" si="194"/>
        <v>#DIV/0!</v>
      </c>
      <c r="Q4111" t="s">
        <v>8317</v>
      </c>
      <c r="R4111" t="s">
        <v>8318</v>
      </c>
      <c r="S4111" s="16">
        <f t="shared" si="192"/>
        <v>42307.331064814811</v>
      </c>
      <c r="T4111" s="14">
        <f t="shared" si="193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5">
        <f t="shared" si="194"/>
        <v>14</v>
      </c>
      <c r="Q4112" t="s">
        <v>8317</v>
      </c>
      <c r="R4112" t="s">
        <v>8318</v>
      </c>
      <c r="S4112" s="16">
        <f t="shared" si="192"/>
        <v>42512.418414351851</v>
      </c>
      <c r="T4112" s="14">
        <f t="shared" si="193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5">
        <f t="shared" si="194"/>
        <v>15</v>
      </c>
      <c r="Q4113" t="s">
        <v>8317</v>
      </c>
      <c r="R4113" t="s">
        <v>8318</v>
      </c>
      <c r="S4113" s="16">
        <f t="shared" si="192"/>
        <v>42028.927546296291</v>
      </c>
      <c r="T4113" s="14">
        <f t="shared" si="193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5">
        <f t="shared" si="194"/>
        <v>1</v>
      </c>
      <c r="Q4114" t="s">
        <v>8317</v>
      </c>
      <c r="R4114" t="s">
        <v>8318</v>
      </c>
      <c r="S4114" s="16">
        <f t="shared" si="192"/>
        <v>42400.738263888888</v>
      </c>
      <c r="T4114" s="14">
        <f t="shared" si="193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5">
        <f t="shared" si="194"/>
        <v>1</v>
      </c>
      <c r="Q4115" t="s">
        <v>8317</v>
      </c>
      <c r="R4115" t="s">
        <v>8318</v>
      </c>
      <c r="S4115" s="16">
        <f t="shared" si="192"/>
        <v>42358.364849537036</v>
      </c>
      <c r="T4115" s="14">
        <f t="shared" si="193"/>
        <v>42377.06527777778</v>
      </c>
    </row>
  </sheetData>
  <conditionalFormatting sqref="F1:F1048576">
    <cfRule type="cellIs" dxfId="20" priority="5" operator="equal">
      <formula>"live"</formula>
    </cfRule>
    <cfRule type="cellIs" dxfId="19" priority="6" operator="equal">
      <formula>"canceled"</formula>
    </cfRule>
    <cfRule type="cellIs" dxfId="18" priority="7" operator="equal">
      <formula>"cancelled"</formula>
    </cfRule>
    <cfRule type="cellIs" dxfId="17" priority="8" operator="equal">
      <formula>"cancelled"</formula>
    </cfRule>
    <cfRule type="cellIs" dxfId="16" priority="9" operator="equal">
      <formula>"cancelled"</formula>
    </cfRule>
    <cfRule type="cellIs" dxfId="15" priority="10" operator="equal">
      <formula>"failed"</formula>
    </cfRule>
    <cfRule type="cellIs" dxfId="14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733E-ABCE-48D3-80BB-C60F109BA510}">
  <dimension ref="A1:F14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8380</v>
      </c>
    </row>
    <row r="3" spans="1:6" x14ac:dyDescent="0.3">
      <c r="A3" s="7" t="s">
        <v>8364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74B18-9CFF-443D-A480-B4857E4A10EA}">
  <dimension ref="A1:F47"/>
  <sheetViews>
    <sheetView topLeftCell="A4" workbookViewId="0">
      <selection activeCell="B2" sqref="B2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5546875" bestFit="1" customWidth="1"/>
    <col min="4" max="4" width="3.77734375" bestFit="1" customWidth="1"/>
    <col min="5" max="5" width="9.21875" bestFit="1" customWidth="1"/>
    <col min="6" max="6" width="10.5546875" bestFit="1" customWidth="1"/>
    <col min="7" max="7" width="10.77734375" bestFit="1" customWidth="1"/>
  </cols>
  <sheetData>
    <row r="1" spans="1:6" x14ac:dyDescent="0.3">
      <c r="A1" s="7" t="s">
        <v>8223</v>
      </c>
      <c r="B1" t="s">
        <v>8380</v>
      </c>
    </row>
    <row r="2" spans="1:6" x14ac:dyDescent="0.3">
      <c r="A2" s="7" t="s">
        <v>8308</v>
      </c>
      <c r="B2" t="s">
        <v>8380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1504-4E58-4756-852F-BD5CF85844E8}">
  <dimension ref="A1:F18"/>
  <sheetViews>
    <sheetView workbookViewId="0">
      <selection activeCell="C22" sqref="C22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8308</v>
      </c>
      <c r="B1" t="s">
        <v>8380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8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8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8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8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B9320-FC73-4CFA-94F0-1E30198DCF64}">
  <dimension ref="A1:AC110"/>
  <sheetViews>
    <sheetView workbookViewId="0">
      <selection activeCell="A17" sqref="A17"/>
    </sheetView>
  </sheetViews>
  <sheetFormatPr defaultRowHeight="14.4" x14ac:dyDescent="0.3"/>
  <cols>
    <col min="1" max="1" width="19.5546875" style="9" bestFit="1" customWidth="1"/>
    <col min="2" max="2" width="15.5546875" style="19" bestFit="1" customWidth="1"/>
    <col min="3" max="3" width="10.109375" style="19" bestFit="1" customWidth="1"/>
    <col min="4" max="4" width="11.109375" style="19" bestFit="1" customWidth="1"/>
    <col min="5" max="5" width="12.6640625" style="19" bestFit="1" customWidth="1"/>
    <col min="6" max="6" width="12.44140625" style="19" bestFit="1" customWidth="1"/>
    <col min="7" max="7" width="4.77734375" style="9" bestFit="1" customWidth="1"/>
    <col min="8" max="8" width="3.88671875" style="9" bestFit="1" customWidth="1"/>
    <col min="9" max="9" width="3.21875" style="9" bestFit="1" customWidth="1"/>
    <col min="10" max="10" width="4.33203125" style="9" bestFit="1" customWidth="1"/>
    <col min="11" max="11" width="4.109375" style="9" bestFit="1" customWidth="1"/>
    <col min="12" max="12" width="3.88671875" style="9" bestFit="1" customWidth="1"/>
    <col min="13" max="13" width="4.44140625" style="9" bestFit="1" customWidth="1"/>
    <col min="14" max="14" width="4.109375" style="9" bestFit="1" customWidth="1"/>
    <col min="15" max="15" width="10.77734375" style="9" bestFit="1" customWidth="1"/>
    <col min="16" max="16" width="30.109375" style="9" bestFit="1" customWidth="1"/>
    <col min="17" max="17" width="28.77734375" style="9" bestFit="1" customWidth="1"/>
    <col min="18" max="18" width="30.109375" style="9" bestFit="1" customWidth="1"/>
    <col min="19" max="19" width="28.77734375" style="9" bestFit="1" customWidth="1"/>
    <col min="20" max="20" width="30.109375" style="9" bestFit="1" customWidth="1"/>
    <col min="21" max="21" width="28.77734375" style="9" bestFit="1" customWidth="1"/>
    <col min="22" max="22" width="30.109375" style="9" bestFit="1" customWidth="1"/>
    <col min="23" max="23" width="28.77734375" style="9" bestFit="1" customWidth="1"/>
    <col min="24" max="24" width="30.109375" style="9" bestFit="1" customWidth="1"/>
    <col min="25" max="25" width="28.77734375" style="9" bestFit="1" customWidth="1"/>
    <col min="26" max="26" width="30.109375" style="9" bestFit="1" customWidth="1"/>
    <col min="27" max="27" width="28.77734375" style="9" bestFit="1" customWidth="1"/>
    <col min="28" max="28" width="34.88671875" style="9" bestFit="1" customWidth="1"/>
    <col min="29" max="29" width="33.6640625" style="9" bestFit="1" customWidth="1"/>
    <col min="30" max="94" width="15.5546875" style="9" bestFit="1" customWidth="1"/>
    <col min="95" max="95" width="10.77734375" style="9" bestFit="1" customWidth="1"/>
    <col min="96" max="4093" width="15.5546875" style="9" bestFit="1" customWidth="1"/>
    <col min="4094" max="4095" width="10.77734375" style="9" bestFit="1" customWidth="1"/>
    <col min="4096" max="4096" width="9.6640625" style="9" bestFit="1" customWidth="1"/>
    <col min="4097" max="4097" width="9.44140625" style="9" bestFit="1" customWidth="1"/>
    <col min="4098" max="4099" width="9.6640625" style="9" bestFit="1" customWidth="1"/>
    <col min="4100" max="4100" width="9.44140625" style="9" bestFit="1" customWidth="1"/>
    <col min="4101" max="4102" width="9.6640625" style="9" bestFit="1" customWidth="1"/>
    <col min="4103" max="4103" width="9.44140625" style="9" bestFit="1" customWidth="1"/>
    <col min="4104" max="4105" width="9.6640625" style="9" bestFit="1" customWidth="1"/>
    <col min="4106" max="4106" width="9.44140625" style="9" bestFit="1" customWidth="1"/>
    <col min="4107" max="4108" width="9.6640625" style="9" bestFit="1" customWidth="1"/>
    <col min="4109" max="4109" width="9.44140625" style="9" bestFit="1" customWidth="1"/>
    <col min="4110" max="4111" width="9.6640625" style="9" bestFit="1" customWidth="1"/>
    <col min="4112" max="4112" width="9.44140625" style="9" bestFit="1" customWidth="1"/>
    <col min="4113" max="4114" width="9.6640625" style="9" bestFit="1" customWidth="1"/>
    <col min="4115" max="4115" width="8" style="9" bestFit="1" customWidth="1"/>
    <col min="4116" max="4116" width="10.6640625" style="9" bestFit="1" customWidth="1"/>
    <col min="4117" max="4117" width="9.6640625" style="9" bestFit="1" customWidth="1"/>
    <col min="4118" max="4118" width="9.44140625" style="9" bestFit="1" customWidth="1"/>
    <col min="4119" max="4119" width="8.6640625" style="9" bestFit="1" customWidth="1"/>
    <col min="4120" max="4120" width="9.44140625" style="9" bestFit="1" customWidth="1"/>
    <col min="4121" max="4121" width="9.6640625" style="9" bestFit="1" customWidth="1"/>
    <col min="4122" max="4122" width="9.44140625" style="9" bestFit="1" customWidth="1"/>
    <col min="4123" max="4124" width="9.6640625" style="9" bestFit="1" customWidth="1"/>
    <col min="4125" max="4125" width="9.44140625" style="9" bestFit="1" customWidth="1"/>
    <col min="4126" max="4127" width="9.6640625" style="9" bestFit="1" customWidth="1"/>
    <col min="4128" max="4128" width="8.44140625" style="9" bestFit="1" customWidth="1"/>
    <col min="4129" max="4129" width="10.6640625" style="9" bestFit="1" customWidth="1"/>
    <col min="4130" max="4130" width="9.6640625" style="9" bestFit="1" customWidth="1"/>
    <col min="4131" max="4131" width="7" style="9" bestFit="1" customWidth="1"/>
    <col min="4132" max="4132" width="9.6640625" style="9" bestFit="1" customWidth="1"/>
    <col min="4133" max="4133" width="8" style="9" bestFit="1" customWidth="1"/>
    <col min="4134" max="4134" width="10.6640625" style="9" bestFit="1" customWidth="1"/>
    <col min="4135" max="4135" width="9.6640625" style="9" bestFit="1" customWidth="1"/>
    <col min="4136" max="4136" width="7" style="9" bestFit="1" customWidth="1"/>
    <col min="4137" max="4138" width="9.6640625" style="9" bestFit="1" customWidth="1"/>
    <col min="4139" max="4139" width="9.44140625" style="9" bestFit="1" customWidth="1"/>
    <col min="4140" max="4141" width="9.6640625" style="9" bestFit="1" customWidth="1"/>
    <col min="4142" max="4142" width="10" style="9" bestFit="1" customWidth="1"/>
    <col min="4143" max="4143" width="9.6640625" style="9" bestFit="1" customWidth="1"/>
    <col min="4144" max="4144" width="12.21875" style="9" bestFit="1" customWidth="1"/>
    <col min="4145" max="4145" width="8.44140625" style="9" bestFit="1" customWidth="1"/>
    <col min="4146" max="4146" width="10.6640625" style="9" bestFit="1" customWidth="1"/>
    <col min="4147" max="4147" width="9.6640625" style="9" bestFit="1" customWidth="1"/>
    <col min="4148" max="4148" width="9.44140625" style="9" bestFit="1" customWidth="1"/>
    <col min="4149" max="4149" width="9.6640625" style="9" bestFit="1" customWidth="1"/>
    <col min="4150" max="4150" width="8" style="9" bestFit="1" customWidth="1"/>
    <col min="4151" max="4151" width="10.6640625" style="9" bestFit="1" customWidth="1"/>
    <col min="4152" max="4152" width="9.6640625" style="9" bestFit="1" customWidth="1"/>
    <col min="4153" max="4153" width="9.44140625" style="9" bestFit="1" customWidth="1"/>
    <col min="4154" max="4155" width="9.6640625" style="9" bestFit="1" customWidth="1"/>
    <col min="4156" max="4156" width="8" style="9" bestFit="1" customWidth="1"/>
    <col min="4157" max="4157" width="10.6640625" style="9" bestFit="1" customWidth="1"/>
    <col min="4158" max="4158" width="9.6640625" style="9" bestFit="1" customWidth="1"/>
    <col min="4159" max="4159" width="9.44140625" style="9" bestFit="1" customWidth="1"/>
    <col min="4160" max="4161" width="9.6640625" style="9" bestFit="1" customWidth="1"/>
    <col min="4162" max="4162" width="10" style="9" bestFit="1" customWidth="1"/>
    <col min="4163" max="4163" width="9.6640625" style="9" bestFit="1" customWidth="1"/>
    <col min="4164" max="4164" width="12.21875" style="9" bestFit="1" customWidth="1"/>
    <col min="4165" max="4165" width="8" style="9" bestFit="1" customWidth="1"/>
    <col min="4166" max="4166" width="10.6640625" style="9" bestFit="1" customWidth="1"/>
    <col min="4167" max="4167" width="9.6640625" style="9" bestFit="1" customWidth="1"/>
    <col min="4168" max="4168" width="7" style="9" bestFit="1" customWidth="1"/>
    <col min="4169" max="4170" width="9.6640625" style="9" bestFit="1" customWidth="1"/>
    <col min="4171" max="4171" width="8.44140625" style="9" bestFit="1" customWidth="1"/>
    <col min="4172" max="4172" width="10.6640625" style="9" bestFit="1" customWidth="1"/>
    <col min="4173" max="4173" width="9.6640625" style="9" bestFit="1" customWidth="1"/>
    <col min="4174" max="4174" width="9.44140625" style="9" bestFit="1" customWidth="1"/>
    <col min="4175" max="4175" width="8.6640625" style="9" bestFit="1" customWidth="1"/>
    <col min="4176" max="4176" width="9.6640625" style="9" bestFit="1" customWidth="1"/>
    <col min="4177" max="4177" width="7" style="9" bestFit="1" customWidth="1"/>
    <col min="4178" max="4179" width="9.6640625" style="9" bestFit="1" customWidth="1"/>
    <col min="4180" max="4180" width="10" style="9" bestFit="1" customWidth="1"/>
    <col min="4181" max="4181" width="8.6640625" style="9" bestFit="1" customWidth="1"/>
    <col min="4182" max="4182" width="12.21875" style="9" bestFit="1" customWidth="1"/>
    <col min="4183" max="4183" width="8" style="9" bestFit="1" customWidth="1"/>
    <col min="4184" max="4184" width="10.6640625" style="9" bestFit="1" customWidth="1"/>
    <col min="4185" max="4185" width="9.6640625" style="9" bestFit="1" customWidth="1"/>
    <col min="4186" max="4186" width="7" style="9" bestFit="1" customWidth="1"/>
    <col min="4187" max="4188" width="9.6640625" style="9" bestFit="1" customWidth="1"/>
    <col min="4189" max="4189" width="9.44140625" style="9" bestFit="1" customWidth="1"/>
    <col min="4190" max="4191" width="9.6640625" style="9" bestFit="1" customWidth="1"/>
    <col min="4192" max="4192" width="8" style="9" bestFit="1" customWidth="1"/>
    <col min="4193" max="4193" width="10.6640625" style="9" bestFit="1" customWidth="1"/>
    <col min="4194" max="4194" width="9.6640625" style="9" bestFit="1" customWidth="1"/>
    <col min="4195" max="4195" width="7" style="9" bestFit="1" customWidth="1"/>
    <col min="4196" max="4197" width="9.6640625" style="9" bestFit="1" customWidth="1"/>
    <col min="4198" max="4198" width="9.44140625" style="9" bestFit="1" customWidth="1"/>
    <col min="4199" max="4200" width="9.6640625" style="9" bestFit="1" customWidth="1"/>
    <col min="4201" max="4201" width="9.44140625" style="9" bestFit="1" customWidth="1"/>
    <col min="4202" max="4203" width="9.6640625" style="9" bestFit="1" customWidth="1"/>
    <col min="4204" max="4204" width="9.44140625" style="9" bestFit="1" customWidth="1"/>
    <col min="4205" max="4205" width="9.6640625" style="9" bestFit="1" customWidth="1"/>
    <col min="4206" max="4206" width="9.44140625" style="9" bestFit="1" customWidth="1"/>
    <col min="4207" max="4207" width="9.6640625" style="9" bestFit="1" customWidth="1"/>
    <col min="4208" max="4208" width="8" style="9" bestFit="1" customWidth="1"/>
    <col min="4209" max="4209" width="10.6640625" style="9" bestFit="1" customWidth="1"/>
    <col min="4210" max="4210" width="9.6640625" style="9" bestFit="1" customWidth="1"/>
    <col min="4211" max="4211" width="7" style="9" bestFit="1" customWidth="1"/>
    <col min="4212" max="4213" width="9.6640625" style="9" bestFit="1" customWidth="1"/>
    <col min="4214" max="4214" width="9.44140625" style="9" bestFit="1" customWidth="1"/>
    <col min="4215" max="4215" width="9.6640625" style="9" bestFit="1" customWidth="1"/>
    <col min="4216" max="4216" width="8.44140625" style="9" bestFit="1" customWidth="1"/>
    <col min="4217" max="4217" width="10.6640625" style="9" bestFit="1" customWidth="1"/>
    <col min="4218" max="4218" width="9.6640625" style="9" bestFit="1" customWidth="1"/>
    <col min="4219" max="4219" width="8" style="9" bestFit="1" customWidth="1"/>
    <col min="4220" max="4220" width="10.6640625" style="9" bestFit="1" customWidth="1"/>
    <col min="4221" max="4221" width="9.6640625" style="9" bestFit="1" customWidth="1"/>
    <col min="4222" max="4222" width="10" style="9" bestFit="1" customWidth="1"/>
    <col min="4223" max="4223" width="9.6640625" style="9" bestFit="1" customWidth="1"/>
    <col min="4224" max="4224" width="12.21875" style="9" bestFit="1" customWidth="1"/>
    <col min="4225" max="4225" width="9.44140625" style="9" bestFit="1" customWidth="1"/>
    <col min="4226" max="4226" width="9.6640625" style="9" bestFit="1" customWidth="1"/>
    <col min="4227" max="4227" width="9.44140625" style="9" bestFit="1" customWidth="1"/>
    <col min="4228" max="4228" width="9.6640625" style="9" bestFit="1" customWidth="1"/>
    <col min="4229" max="4229" width="10" style="9" bestFit="1" customWidth="1"/>
    <col min="4230" max="4230" width="12.6640625" style="9" bestFit="1" customWidth="1"/>
    <col min="4231" max="4231" width="9.6640625" style="9" bestFit="1" customWidth="1"/>
    <col min="4232" max="4232" width="8" style="9" bestFit="1" customWidth="1"/>
    <col min="4233" max="4233" width="10.6640625" style="9" bestFit="1" customWidth="1"/>
    <col min="4234" max="4234" width="9.6640625" style="9" bestFit="1" customWidth="1"/>
    <col min="4235" max="4235" width="9.44140625" style="9" bestFit="1" customWidth="1"/>
    <col min="4236" max="4237" width="9.6640625" style="9" bestFit="1" customWidth="1"/>
    <col min="4238" max="4238" width="10" style="9" bestFit="1" customWidth="1"/>
    <col min="4239" max="4239" width="9.6640625" style="9" bestFit="1" customWidth="1"/>
    <col min="4240" max="4240" width="12.21875" style="9" bestFit="1" customWidth="1"/>
    <col min="4241" max="4241" width="9.44140625" style="9" bestFit="1" customWidth="1"/>
    <col min="4242" max="4243" width="9.6640625" style="9" bestFit="1" customWidth="1"/>
    <col min="4244" max="4244" width="8" style="9" bestFit="1" customWidth="1"/>
    <col min="4245" max="4245" width="10.6640625" style="9" bestFit="1" customWidth="1"/>
    <col min="4246" max="4246" width="9.6640625" style="9" bestFit="1" customWidth="1"/>
    <col min="4247" max="4247" width="8" style="9" bestFit="1" customWidth="1"/>
    <col min="4248" max="4248" width="10.6640625" style="9" bestFit="1" customWidth="1"/>
    <col min="4249" max="4249" width="9.6640625" style="9" bestFit="1" customWidth="1"/>
    <col min="4250" max="4250" width="9.44140625" style="9" bestFit="1" customWidth="1"/>
    <col min="4251" max="4252" width="9.6640625" style="9" bestFit="1" customWidth="1"/>
    <col min="4253" max="4253" width="8" style="9" bestFit="1" customWidth="1"/>
    <col min="4254" max="4254" width="10.6640625" style="9" bestFit="1" customWidth="1"/>
    <col min="4255" max="4255" width="9.6640625" style="9" bestFit="1" customWidth="1"/>
    <col min="4256" max="4256" width="9.44140625" style="9" bestFit="1" customWidth="1"/>
    <col min="4257" max="4257" width="9.6640625" style="9" bestFit="1" customWidth="1"/>
    <col min="4258" max="4258" width="8" style="9" bestFit="1" customWidth="1"/>
    <col min="4259" max="4259" width="10.6640625" style="9" bestFit="1" customWidth="1"/>
    <col min="4260" max="4260" width="9.6640625" style="9" bestFit="1" customWidth="1"/>
    <col min="4261" max="4261" width="9.44140625" style="9" bestFit="1" customWidth="1"/>
    <col min="4262" max="4263" width="9.6640625" style="9" bestFit="1" customWidth="1"/>
    <col min="4264" max="4264" width="9.44140625" style="9" bestFit="1" customWidth="1"/>
    <col min="4265" max="4266" width="9.6640625" style="9" bestFit="1" customWidth="1"/>
    <col min="4267" max="4267" width="10" style="9" bestFit="1" customWidth="1"/>
    <col min="4268" max="4268" width="12.21875" style="9" bestFit="1" customWidth="1"/>
    <col min="4269" max="4269" width="9.6640625" style="9" bestFit="1" customWidth="1"/>
    <col min="4270" max="4270" width="9.44140625" style="9" bestFit="1" customWidth="1"/>
    <col min="4271" max="4271" width="8.6640625" style="9" bestFit="1" customWidth="1"/>
    <col min="4272" max="4272" width="9.6640625" style="9" bestFit="1" customWidth="1"/>
    <col min="4273" max="4273" width="9.44140625" style="9" bestFit="1" customWidth="1"/>
    <col min="4274" max="4275" width="9.6640625" style="9" bestFit="1" customWidth="1"/>
    <col min="4276" max="4276" width="9.44140625" style="9" bestFit="1" customWidth="1"/>
    <col min="4277" max="4277" width="9.6640625" style="9" bestFit="1" customWidth="1"/>
    <col min="4278" max="4278" width="9.44140625" style="9" bestFit="1" customWidth="1"/>
    <col min="4279" max="4280" width="9.6640625" style="9" bestFit="1" customWidth="1"/>
    <col min="4281" max="4281" width="8" style="9" bestFit="1" customWidth="1"/>
    <col min="4282" max="4282" width="10.6640625" style="9" bestFit="1" customWidth="1"/>
    <col min="4283" max="4283" width="9.6640625" style="9" bestFit="1" customWidth="1"/>
    <col min="4284" max="4284" width="8" style="9" bestFit="1" customWidth="1"/>
    <col min="4285" max="4285" width="10.6640625" style="9" bestFit="1" customWidth="1"/>
    <col min="4286" max="4286" width="9.6640625" style="9" bestFit="1" customWidth="1"/>
    <col min="4287" max="4287" width="9.44140625" style="9" bestFit="1" customWidth="1"/>
    <col min="4288" max="4288" width="9.6640625" style="9" bestFit="1" customWidth="1"/>
    <col min="4289" max="4289" width="9" style="9" bestFit="1" customWidth="1"/>
    <col min="4290" max="4290" width="11.6640625" style="9" bestFit="1" customWidth="1"/>
    <col min="4291" max="4291" width="9.6640625" style="9" bestFit="1" customWidth="1"/>
    <col min="4292" max="4292" width="9.44140625" style="9" bestFit="1" customWidth="1"/>
    <col min="4293" max="4294" width="9.6640625" style="9" bestFit="1" customWidth="1"/>
    <col min="4295" max="4295" width="10" style="9" bestFit="1" customWidth="1"/>
    <col min="4296" max="4296" width="9.6640625" style="9" bestFit="1" customWidth="1"/>
    <col min="4297" max="4297" width="12.21875" style="9" bestFit="1" customWidth="1"/>
    <col min="4298" max="4298" width="9.44140625" style="9" bestFit="1" customWidth="1"/>
    <col min="4299" max="4300" width="9.6640625" style="9" bestFit="1" customWidth="1"/>
    <col min="4301" max="4301" width="9.44140625" style="9" bestFit="1" customWidth="1"/>
    <col min="4302" max="4302" width="9.6640625" style="9" bestFit="1" customWidth="1"/>
    <col min="4303" max="4303" width="8" style="9" bestFit="1" customWidth="1"/>
    <col min="4304" max="4304" width="10.6640625" style="9" bestFit="1" customWidth="1"/>
    <col min="4305" max="4305" width="9.6640625" style="9" bestFit="1" customWidth="1"/>
    <col min="4306" max="4306" width="9.44140625" style="9" bestFit="1" customWidth="1"/>
    <col min="4307" max="4307" width="9.6640625" style="9" bestFit="1" customWidth="1"/>
    <col min="4308" max="4308" width="8" style="9" bestFit="1" customWidth="1"/>
    <col min="4309" max="4309" width="10.6640625" style="9" bestFit="1" customWidth="1"/>
    <col min="4310" max="4310" width="9.6640625" style="9" bestFit="1" customWidth="1"/>
    <col min="4311" max="4311" width="10" style="9" bestFit="1" customWidth="1"/>
    <col min="4312" max="4312" width="9.6640625" style="9" bestFit="1" customWidth="1"/>
    <col min="4313" max="4313" width="12.21875" style="9" bestFit="1" customWidth="1"/>
    <col min="4314" max="4314" width="9.44140625" style="9" bestFit="1" customWidth="1"/>
    <col min="4315" max="4316" width="9.6640625" style="9" bestFit="1" customWidth="1"/>
    <col min="4317" max="4317" width="8" style="9" bestFit="1" customWidth="1"/>
    <col min="4318" max="4318" width="10.6640625" style="9" bestFit="1" customWidth="1"/>
    <col min="4319" max="4319" width="9.6640625" style="9" bestFit="1" customWidth="1"/>
    <col min="4320" max="4320" width="8" style="9" bestFit="1" customWidth="1"/>
    <col min="4321" max="4321" width="10.6640625" style="9" bestFit="1" customWidth="1"/>
    <col min="4322" max="4322" width="9.6640625" style="9" bestFit="1" customWidth="1"/>
    <col min="4323" max="4323" width="8" style="9" bestFit="1" customWidth="1"/>
    <col min="4324" max="4324" width="10.6640625" style="9" bestFit="1" customWidth="1"/>
    <col min="4325" max="4325" width="9.6640625" style="9" bestFit="1" customWidth="1"/>
    <col min="4326" max="4326" width="8" style="9" bestFit="1" customWidth="1"/>
    <col min="4327" max="4327" width="10.6640625" style="9" bestFit="1" customWidth="1"/>
    <col min="4328" max="4328" width="9.6640625" style="9" bestFit="1" customWidth="1"/>
    <col min="4329" max="4329" width="10" style="9" bestFit="1" customWidth="1"/>
    <col min="4330" max="4330" width="9.6640625" style="9" bestFit="1" customWidth="1"/>
    <col min="4331" max="4331" width="12.21875" style="9" bestFit="1" customWidth="1"/>
    <col min="4332" max="4332" width="9.44140625" style="9" bestFit="1" customWidth="1"/>
    <col min="4333" max="4334" width="9.6640625" style="9" bestFit="1" customWidth="1"/>
    <col min="4335" max="4335" width="9.44140625" style="9" bestFit="1" customWidth="1"/>
    <col min="4336" max="4336" width="9.6640625" style="9" bestFit="1" customWidth="1"/>
    <col min="4337" max="4337" width="9.44140625" style="9" bestFit="1" customWidth="1"/>
    <col min="4338" max="4339" width="9.6640625" style="9" bestFit="1" customWidth="1"/>
    <col min="4340" max="4340" width="8.44140625" style="9" bestFit="1" customWidth="1"/>
    <col min="4341" max="4341" width="10.6640625" style="9" bestFit="1" customWidth="1"/>
    <col min="4342" max="4342" width="9.6640625" style="9" bestFit="1" customWidth="1"/>
    <col min="4343" max="4343" width="9.44140625" style="9" bestFit="1" customWidth="1"/>
    <col min="4344" max="4345" width="9.6640625" style="9" bestFit="1" customWidth="1"/>
    <col min="4346" max="4346" width="9.44140625" style="9" bestFit="1" customWidth="1"/>
    <col min="4347" max="4348" width="9.6640625" style="9" bestFit="1" customWidth="1"/>
    <col min="4349" max="4349" width="9.44140625" style="9" bestFit="1" customWidth="1"/>
    <col min="4350" max="4351" width="9.6640625" style="9" bestFit="1" customWidth="1"/>
    <col min="4352" max="4352" width="9.44140625" style="9" bestFit="1" customWidth="1"/>
    <col min="4353" max="4354" width="9.6640625" style="9" bestFit="1" customWidth="1"/>
    <col min="4355" max="4355" width="8" style="9" bestFit="1" customWidth="1"/>
    <col min="4356" max="4356" width="10.6640625" style="9" bestFit="1" customWidth="1"/>
    <col min="4357" max="4357" width="9.6640625" style="9" bestFit="1" customWidth="1"/>
    <col min="4358" max="4358" width="10" style="9" bestFit="1" customWidth="1"/>
    <col min="4359" max="4359" width="9.6640625" style="9" bestFit="1" customWidth="1"/>
    <col min="4360" max="4360" width="12.21875" style="9" bestFit="1" customWidth="1"/>
    <col min="4361" max="4361" width="8" style="9" bestFit="1" customWidth="1"/>
    <col min="4362" max="4362" width="10.6640625" style="9" bestFit="1" customWidth="1"/>
    <col min="4363" max="4363" width="9.6640625" style="9" bestFit="1" customWidth="1"/>
    <col min="4364" max="4364" width="7" style="9" bestFit="1" customWidth="1"/>
    <col min="4365" max="4366" width="9.6640625" style="9" bestFit="1" customWidth="1"/>
    <col min="4367" max="4367" width="9.44140625" style="9" bestFit="1" customWidth="1"/>
    <col min="4368" max="4369" width="9.6640625" style="9" bestFit="1" customWidth="1"/>
    <col min="4370" max="4370" width="9.44140625" style="9" bestFit="1" customWidth="1"/>
    <col min="4371" max="4371" width="9.6640625" style="9" bestFit="1" customWidth="1"/>
    <col min="4372" max="4372" width="9.44140625" style="9" bestFit="1" customWidth="1"/>
    <col min="4373" max="4374" width="9.6640625" style="9" bestFit="1" customWidth="1"/>
    <col min="4375" max="4375" width="10" style="9" bestFit="1" customWidth="1"/>
    <col min="4376" max="4376" width="9.6640625" style="9" bestFit="1" customWidth="1"/>
    <col min="4377" max="4377" width="12.21875" style="9" bestFit="1" customWidth="1"/>
    <col min="4378" max="4378" width="9.44140625" style="9" bestFit="1" customWidth="1"/>
    <col min="4379" max="4379" width="9.6640625" style="9" bestFit="1" customWidth="1"/>
    <col min="4380" max="4380" width="7" style="9" bestFit="1" customWidth="1"/>
    <col min="4381" max="4382" width="9.6640625" style="9" bestFit="1" customWidth="1"/>
    <col min="4383" max="4383" width="10" style="9" bestFit="1" customWidth="1"/>
    <col min="4384" max="4384" width="9.6640625" style="9" bestFit="1" customWidth="1"/>
    <col min="4385" max="4385" width="12.21875" style="9" bestFit="1" customWidth="1"/>
    <col min="4386" max="4386" width="9.44140625" style="9" bestFit="1" customWidth="1"/>
    <col min="4387" max="4388" width="9.6640625" style="9" bestFit="1" customWidth="1"/>
    <col min="4389" max="4389" width="9.44140625" style="9" bestFit="1" customWidth="1"/>
    <col min="4390" max="4390" width="9.6640625" style="9" bestFit="1" customWidth="1"/>
    <col min="4391" max="4391" width="9" style="9" bestFit="1" customWidth="1"/>
    <col min="4392" max="4392" width="11.6640625" style="9" bestFit="1" customWidth="1"/>
    <col min="4393" max="4393" width="9.6640625" style="9" bestFit="1" customWidth="1"/>
    <col min="4394" max="4394" width="9.44140625" style="9" bestFit="1" customWidth="1"/>
    <col min="4395" max="4396" width="9.6640625" style="9" bestFit="1" customWidth="1"/>
    <col min="4397" max="4397" width="9.44140625" style="9" bestFit="1" customWidth="1"/>
    <col min="4398" max="4399" width="9.6640625" style="9" bestFit="1" customWidth="1"/>
    <col min="4400" max="4400" width="10" style="9" bestFit="1" customWidth="1"/>
    <col min="4401" max="4401" width="9.6640625" style="9" bestFit="1" customWidth="1"/>
    <col min="4402" max="4402" width="12.21875" style="9" bestFit="1" customWidth="1"/>
    <col min="4403" max="4403" width="9.44140625" style="9" bestFit="1" customWidth="1"/>
    <col min="4404" max="4404" width="9.6640625" style="9" bestFit="1" customWidth="1"/>
    <col min="4405" max="4405" width="9.44140625" style="9" bestFit="1" customWidth="1"/>
    <col min="4406" max="4407" width="9.6640625" style="9" bestFit="1" customWidth="1"/>
    <col min="4408" max="4408" width="9.44140625" style="9" bestFit="1" customWidth="1"/>
    <col min="4409" max="4409" width="9.6640625" style="9" bestFit="1" customWidth="1"/>
    <col min="4410" max="4410" width="9" style="9" bestFit="1" customWidth="1"/>
    <col min="4411" max="4411" width="11.6640625" style="9" bestFit="1" customWidth="1"/>
    <col min="4412" max="4412" width="9.6640625" style="9" bestFit="1" customWidth="1"/>
    <col min="4413" max="4413" width="9.44140625" style="9" bestFit="1" customWidth="1"/>
    <col min="4414" max="4415" width="9.6640625" style="9" bestFit="1" customWidth="1"/>
    <col min="4416" max="4416" width="9.44140625" style="9" bestFit="1" customWidth="1"/>
    <col min="4417" max="4418" width="9.6640625" style="9" bestFit="1" customWidth="1"/>
    <col min="4419" max="4419" width="9" style="9" bestFit="1" customWidth="1"/>
    <col min="4420" max="4420" width="11.6640625" style="9" bestFit="1" customWidth="1"/>
    <col min="4421" max="4421" width="9.6640625" style="9" bestFit="1" customWidth="1"/>
    <col min="4422" max="4422" width="9.44140625" style="9" bestFit="1" customWidth="1"/>
    <col min="4423" max="4423" width="9.6640625" style="9" bestFit="1" customWidth="1"/>
    <col min="4424" max="4424" width="8" style="9" bestFit="1" customWidth="1"/>
    <col min="4425" max="4425" width="10.6640625" style="9" bestFit="1" customWidth="1"/>
    <col min="4426" max="4426" width="9.6640625" style="9" bestFit="1" customWidth="1"/>
    <col min="4427" max="4427" width="9.44140625" style="9" bestFit="1" customWidth="1"/>
    <col min="4428" max="4429" width="9.6640625" style="9" bestFit="1" customWidth="1"/>
    <col min="4430" max="4430" width="9.44140625" style="9" bestFit="1" customWidth="1"/>
    <col min="4431" max="4432" width="9.6640625" style="9" bestFit="1" customWidth="1"/>
    <col min="4433" max="4433" width="9.44140625" style="9" bestFit="1" customWidth="1"/>
    <col min="4434" max="4435" width="9.6640625" style="9" bestFit="1" customWidth="1"/>
    <col min="4436" max="4436" width="10" style="9" bestFit="1" customWidth="1"/>
    <col min="4437" max="4437" width="9.6640625" style="9" bestFit="1" customWidth="1"/>
    <col min="4438" max="4438" width="12.21875" style="9" bestFit="1" customWidth="1"/>
    <col min="4439" max="4439" width="9.44140625" style="9" bestFit="1" customWidth="1"/>
    <col min="4440" max="4441" width="9.6640625" style="9" bestFit="1" customWidth="1"/>
    <col min="4442" max="4442" width="9.44140625" style="9" bestFit="1" customWidth="1"/>
    <col min="4443" max="4444" width="9.6640625" style="9" bestFit="1" customWidth="1"/>
    <col min="4445" max="4445" width="9.44140625" style="9" bestFit="1" customWidth="1"/>
    <col min="4446" max="4447" width="9.6640625" style="9" bestFit="1" customWidth="1"/>
    <col min="4448" max="4448" width="9.44140625" style="9" bestFit="1" customWidth="1"/>
    <col min="4449" max="4450" width="9.6640625" style="9" bestFit="1" customWidth="1"/>
    <col min="4451" max="4451" width="9.44140625" style="9" bestFit="1" customWidth="1"/>
    <col min="4452" max="4453" width="9.6640625" style="9" bestFit="1" customWidth="1"/>
    <col min="4454" max="4454" width="9.44140625" style="9" bestFit="1" customWidth="1"/>
    <col min="4455" max="4455" width="9.6640625" style="9" bestFit="1" customWidth="1"/>
    <col min="4456" max="4456" width="9" style="9" bestFit="1" customWidth="1"/>
    <col min="4457" max="4457" width="11.6640625" style="9" bestFit="1" customWidth="1"/>
    <col min="4458" max="4458" width="9.6640625" style="9" bestFit="1" customWidth="1"/>
    <col min="4459" max="4459" width="9.44140625" style="9" bestFit="1" customWidth="1"/>
    <col min="4460" max="4461" width="9.6640625" style="9" bestFit="1" customWidth="1"/>
    <col min="4462" max="4462" width="10" style="9" bestFit="1" customWidth="1"/>
    <col min="4463" max="4463" width="9.6640625" style="9" bestFit="1" customWidth="1"/>
    <col min="4464" max="4464" width="12.21875" style="9" bestFit="1" customWidth="1"/>
    <col min="4465" max="4465" width="8.44140625" style="9" bestFit="1" customWidth="1"/>
    <col min="4466" max="4467" width="9.6640625" style="9" bestFit="1" customWidth="1"/>
    <col min="4468" max="4468" width="9.44140625" style="9" bestFit="1" customWidth="1"/>
    <col min="4469" max="4470" width="9.6640625" style="9" bestFit="1" customWidth="1"/>
    <col min="4471" max="4471" width="9.44140625" style="9" bestFit="1" customWidth="1"/>
    <col min="4472" max="4473" width="9.6640625" style="9" bestFit="1" customWidth="1"/>
    <col min="4474" max="4474" width="9.44140625" style="9" bestFit="1" customWidth="1"/>
    <col min="4475" max="4475" width="8.6640625" style="9" bestFit="1" customWidth="1"/>
    <col min="4476" max="4476" width="9.44140625" style="9" bestFit="1" customWidth="1"/>
    <col min="4477" max="4478" width="9.6640625" style="9" bestFit="1" customWidth="1"/>
    <col min="4479" max="4479" width="7" style="9" bestFit="1" customWidth="1"/>
    <col min="4480" max="4480" width="9.6640625" style="9" bestFit="1" customWidth="1"/>
    <col min="4481" max="4481" width="8.44140625" style="9" bestFit="1" customWidth="1"/>
    <col min="4482" max="4483" width="9.6640625" style="9" bestFit="1" customWidth="1"/>
    <col min="4484" max="4484" width="9" style="9" bestFit="1" customWidth="1"/>
    <col min="4485" max="4485" width="10.6640625" style="9" bestFit="1" customWidth="1"/>
    <col min="4486" max="4486" width="11.21875" style="9" bestFit="1" customWidth="1"/>
    <col min="4487" max="4487" width="9.44140625" style="9" bestFit="1" customWidth="1"/>
    <col min="4488" max="4489" width="9.6640625" style="9" bestFit="1" customWidth="1"/>
    <col min="4490" max="4490" width="9.44140625" style="9" bestFit="1" customWidth="1"/>
    <col min="4491" max="4492" width="9.6640625" style="9" bestFit="1" customWidth="1"/>
    <col min="4493" max="4493" width="9.44140625" style="9" bestFit="1" customWidth="1"/>
    <col min="4494" max="4494" width="9.6640625" style="9" bestFit="1" customWidth="1"/>
    <col min="4495" max="4495" width="9.44140625" style="9" bestFit="1" customWidth="1"/>
    <col min="4496" max="4497" width="9.6640625" style="9" bestFit="1" customWidth="1"/>
    <col min="4498" max="4498" width="9.44140625" style="9" bestFit="1" customWidth="1"/>
    <col min="4499" max="4500" width="9.6640625" style="9" bestFit="1" customWidth="1"/>
    <col min="4501" max="4501" width="10" style="9" bestFit="1" customWidth="1"/>
    <col min="4502" max="4502" width="10.6640625" style="9" bestFit="1" customWidth="1"/>
    <col min="4503" max="4503" width="12.21875" style="9" bestFit="1" customWidth="1"/>
    <col min="4504" max="4504" width="9.44140625" style="9" bestFit="1" customWidth="1"/>
    <col min="4505" max="4506" width="9.6640625" style="9" bestFit="1" customWidth="1"/>
    <col min="4507" max="4507" width="9.44140625" style="9" bestFit="1" customWidth="1"/>
    <col min="4508" max="4509" width="9.6640625" style="9" bestFit="1" customWidth="1"/>
    <col min="4510" max="4510" width="9.44140625" style="9" bestFit="1" customWidth="1"/>
    <col min="4511" max="4512" width="9.6640625" style="9" bestFit="1" customWidth="1"/>
    <col min="4513" max="4513" width="9.44140625" style="9" bestFit="1" customWidth="1"/>
    <col min="4514" max="4515" width="9.6640625" style="9" bestFit="1" customWidth="1"/>
    <col min="4516" max="4516" width="10" style="9" bestFit="1" customWidth="1"/>
    <col min="4517" max="4518" width="12.21875" style="9" bestFit="1" customWidth="1"/>
    <col min="4519" max="4519" width="9.44140625" style="9" bestFit="1" customWidth="1"/>
    <col min="4520" max="4520" width="8.6640625" style="9" bestFit="1" customWidth="1"/>
    <col min="4521" max="4521" width="9.44140625" style="9" bestFit="1" customWidth="1"/>
    <col min="4522" max="4522" width="9.6640625" style="9" bestFit="1" customWidth="1"/>
    <col min="4523" max="4523" width="8.44140625" style="9" bestFit="1" customWidth="1"/>
    <col min="4524" max="4524" width="10.6640625" style="9" bestFit="1" customWidth="1"/>
    <col min="4525" max="4525" width="9.6640625" style="9" bestFit="1" customWidth="1"/>
    <col min="4526" max="4526" width="9.44140625" style="9" bestFit="1" customWidth="1"/>
    <col min="4527" max="4528" width="9.6640625" style="9" bestFit="1" customWidth="1"/>
    <col min="4529" max="4529" width="9.44140625" style="9" bestFit="1" customWidth="1"/>
    <col min="4530" max="4530" width="9.6640625" style="9" bestFit="1" customWidth="1"/>
    <col min="4531" max="4531" width="9.44140625" style="9" bestFit="1" customWidth="1"/>
    <col min="4532" max="4533" width="9.6640625" style="9" bestFit="1" customWidth="1"/>
    <col min="4534" max="4534" width="10" style="9" bestFit="1" customWidth="1"/>
    <col min="4535" max="4535" width="12.6640625" style="9" bestFit="1" customWidth="1"/>
    <col min="4536" max="4536" width="9.6640625" style="9" bestFit="1" customWidth="1"/>
    <col min="4537" max="4537" width="9.44140625" style="9" bestFit="1" customWidth="1"/>
    <col min="4538" max="4539" width="9.6640625" style="9" bestFit="1" customWidth="1"/>
    <col min="4540" max="4540" width="9.44140625" style="9" bestFit="1" customWidth="1"/>
    <col min="4541" max="4542" width="9.6640625" style="9" bestFit="1" customWidth="1"/>
    <col min="4543" max="4543" width="9.44140625" style="9" bestFit="1" customWidth="1"/>
    <col min="4544" max="4544" width="9.6640625" style="9" bestFit="1" customWidth="1"/>
    <col min="4545" max="4545" width="11.21875" style="9" bestFit="1" customWidth="1"/>
    <col min="4546" max="4546" width="10" style="9" bestFit="1" customWidth="1"/>
    <col min="4547" max="4547" width="11.6640625" style="9" bestFit="1" customWidth="1"/>
    <col min="4548" max="4548" width="12.21875" style="9" bestFit="1" customWidth="1"/>
    <col min="4549" max="4549" width="8" style="9" bestFit="1" customWidth="1"/>
    <col min="4550" max="4550" width="10.6640625" style="9" bestFit="1" customWidth="1"/>
    <col min="4551" max="4551" width="9.6640625" style="9" bestFit="1" customWidth="1"/>
    <col min="4552" max="4552" width="7" style="9" bestFit="1" customWidth="1"/>
    <col min="4553" max="4554" width="9.6640625" style="9" bestFit="1" customWidth="1"/>
    <col min="4555" max="4555" width="10" style="9" bestFit="1" customWidth="1"/>
    <col min="4556" max="4556" width="9.6640625" style="9" bestFit="1" customWidth="1"/>
    <col min="4557" max="4557" width="12.21875" style="9" bestFit="1" customWidth="1"/>
    <col min="4558" max="4558" width="10" style="9" bestFit="1" customWidth="1"/>
    <col min="4559" max="4559" width="9.6640625" style="9" bestFit="1" customWidth="1"/>
    <col min="4560" max="4560" width="12.21875" style="9" bestFit="1" customWidth="1"/>
    <col min="4561" max="4561" width="8" style="9" bestFit="1" customWidth="1"/>
    <col min="4562" max="4562" width="10.6640625" style="9" bestFit="1" customWidth="1"/>
    <col min="4563" max="4563" width="9.6640625" style="9" bestFit="1" customWidth="1"/>
    <col min="4564" max="4564" width="9.44140625" style="9" bestFit="1" customWidth="1"/>
    <col min="4565" max="4565" width="9.6640625" style="9" bestFit="1" customWidth="1"/>
    <col min="4566" max="4566" width="8" style="9" bestFit="1" customWidth="1"/>
    <col min="4567" max="4567" width="10.6640625" style="9" bestFit="1" customWidth="1"/>
    <col min="4568" max="4568" width="9.6640625" style="9" bestFit="1" customWidth="1"/>
    <col min="4569" max="4569" width="9.44140625" style="9" bestFit="1" customWidth="1"/>
    <col min="4570" max="4571" width="9.6640625" style="9" bestFit="1" customWidth="1"/>
    <col min="4572" max="4572" width="9.44140625" style="9" bestFit="1" customWidth="1"/>
    <col min="4573" max="4573" width="9.6640625" style="9" bestFit="1" customWidth="1"/>
    <col min="4574" max="4574" width="9.44140625" style="9" bestFit="1" customWidth="1"/>
    <col min="4575" max="4576" width="9.6640625" style="9" bestFit="1" customWidth="1"/>
    <col min="4577" max="4577" width="9.44140625" style="9" bestFit="1" customWidth="1"/>
    <col min="4578" max="4579" width="9.6640625" style="9" bestFit="1" customWidth="1"/>
    <col min="4580" max="4580" width="9.44140625" style="9" bestFit="1" customWidth="1"/>
    <col min="4581" max="4582" width="9.6640625" style="9" bestFit="1" customWidth="1"/>
    <col min="4583" max="4583" width="9.44140625" style="9" bestFit="1" customWidth="1"/>
    <col min="4584" max="4585" width="9.6640625" style="9" bestFit="1" customWidth="1"/>
    <col min="4586" max="4586" width="10" style="9" bestFit="1" customWidth="1"/>
    <col min="4587" max="4587" width="9.6640625" style="9" bestFit="1" customWidth="1"/>
    <col min="4588" max="4588" width="12.21875" style="9" bestFit="1" customWidth="1"/>
    <col min="4589" max="4589" width="9.44140625" style="9" bestFit="1" customWidth="1"/>
    <col min="4590" max="4591" width="9.6640625" style="9" bestFit="1" customWidth="1"/>
    <col min="4592" max="4592" width="10" style="9" bestFit="1" customWidth="1"/>
    <col min="4593" max="4593" width="9.6640625" style="9" bestFit="1" customWidth="1"/>
    <col min="4594" max="4594" width="12.21875" style="9" bestFit="1" customWidth="1"/>
    <col min="4595" max="4595" width="9.44140625" style="9" bestFit="1" customWidth="1"/>
    <col min="4596" max="4597" width="9.6640625" style="9" bestFit="1" customWidth="1"/>
    <col min="4598" max="4598" width="9.44140625" style="9" bestFit="1" customWidth="1"/>
    <col min="4599" max="4599" width="9.6640625" style="9" bestFit="1" customWidth="1"/>
    <col min="4600" max="4600" width="11.21875" style="9" bestFit="1" customWidth="1"/>
    <col min="4601" max="4601" width="9.44140625" style="9" bestFit="1" customWidth="1"/>
    <col min="4602" max="4602" width="9.6640625" style="9" bestFit="1" customWidth="1"/>
    <col min="4603" max="4603" width="8" style="9" bestFit="1" customWidth="1"/>
    <col min="4604" max="4604" width="10.6640625" style="9" bestFit="1" customWidth="1"/>
    <col min="4605" max="4605" width="9.6640625" style="9" bestFit="1" customWidth="1"/>
    <col min="4606" max="4606" width="10" style="9" bestFit="1" customWidth="1"/>
    <col min="4607" max="4607" width="9.6640625" style="9" bestFit="1" customWidth="1"/>
    <col min="4608" max="4608" width="12.21875" style="9" bestFit="1" customWidth="1"/>
    <col min="4609" max="4609" width="9.44140625" style="9" bestFit="1" customWidth="1"/>
    <col min="4610" max="4611" width="9.6640625" style="9" bestFit="1" customWidth="1"/>
    <col min="4612" max="4612" width="8" style="9" bestFit="1" customWidth="1"/>
    <col min="4613" max="4613" width="10.6640625" style="9" bestFit="1" customWidth="1"/>
    <col min="4614" max="4614" width="9.6640625" style="9" bestFit="1" customWidth="1"/>
    <col min="4615" max="4615" width="9.44140625" style="9" bestFit="1" customWidth="1"/>
    <col min="4616" max="4617" width="9.6640625" style="9" bestFit="1" customWidth="1"/>
    <col min="4618" max="4618" width="9.44140625" style="9" bestFit="1" customWidth="1"/>
    <col min="4619" max="4620" width="9.6640625" style="9" bestFit="1" customWidth="1"/>
    <col min="4621" max="4621" width="9.44140625" style="9" bestFit="1" customWidth="1"/>
    <col min="4622" max="4623" width="9.6640625" style="9" bestFit="1" customWidth="1"/>
    <col min="4624" max="4624" width="10" style="9" bestFit="1" customWidth="1"/>
    <col min="4625" max="4625" width="9.6640625" style="9" bestFit="1" customWidth="1"/>
    <col min="4626" max="4626" width="12.21875" style="9" bestFit="1" customWidth="1"/>
    <col min="4627" max="4627" width="9.44140625" style="9" bestFit="1" customWidth="1"/>
    <col min="4628" max="4629" width="9.6640625" style="9" bestFit="1" customWidth="1"/>
    <col min="4630" max="4630" width="9.44140625" style="9" bestFit="1" customWidth="1"/>
    <col min="4631" max="4632" width="9.6640625" style="9" bestFit="1" customWidth="1"/>
    <col min="4633" max="4633" width="9.44140625" style="9" bestFit="1" customWidth="1"/>
    <col min="4634" max="4634" width="9.6640625" style="9" bestFit="1" customWidth="1"/>
    <col min="4635" max="4635" width="8" style="9" bestFit="1" customWidth="1"/>
    <col min="4636" max="4636" width="10.6640625" style="9" bestFit="1" customWidth="1"/>
    <col min="4637" max="4637" width="9.6640625" style="9" bestFit="1" customWidth="1"/>
    <col min="4638" max="4638" width="9.44140625" style="9" bestFit="1" customWidth="1"/>
    <col min="4639" max="4640" width="9.6640625" style="9" bestFit="1" customWidth="1"/>
    <col min="4641" max="4641" width="9.44140625" style="9" bestFit="1" customWidth="1"/>
    <col min="4642" max="4643" width="9.6640625" style="9" bestFit="1" customWidth="1"/>
    <col min="4644" max="4644" width="9.44140625" style="9" bestFit="1" customWidth="1"/>
    <col min="4645" max="4646" width="9.6640625" style="9" bestFit="1" customWidth="1"/>
    <col min="4647" max="4647" width="7" style="9" bestFit="1" customWidth="1"/>
    <col min="4648" max="4649" width="9.6640625" style="9" bestFit="1" customWidth="1"/>
    <col min="4650" max="4650" width="9.44140625" style="9" bestFit="1" customWidth="1"/>
    <col min="4651" max="4652" width="9.6640625" style="9" bestFit="1" customWidth="1"/>
    <col min="4653" max="4653" width="8" style="9" bestFit="1" customWidth="1"/>
    <col min="4654" max="4654" width="10.6640625" style="9" bestFit="1" customWidth="1"/>
    <col min="4655" max="4655" width="9.6640625" style="9" bestFit="1" customWidth="1"/>
    <col min="4656" max="4656" width="9.44140625" style="9" bestFit="1" customWidth="1"/>
    <col min="4657" max="4658" width="9.6640625" style="9" bestFit="1" customWidth="1"/>
    <col min="4659" max="4659" width="9.44140625" style="9" bestFit="1" customWidth="1"/>
    <col min="4660" max="4661" width="9.6640625" style="9" bestFit="1" customWidth="1"/>
    <col min="4662" max="4662" width="9.44140625" style="9" bestFit="1" customWidth="1"/>
    <col min="4663" max="4663" width="9.6640625" style="9" bestFit="1" customWidth="1"/>
    <col min="4664" max="4664" width="9.44140625" style="9" bestFit="1" customWidth="1"/>
    <col min="4665" max="4666" width="9.6640625" style="9" bestFit="1" customWidth="1"/>
    <col min="4667" max="4667" width="9.44140625" style="9" bestFit="1" customWidth="1"/>
    <col min="4668" max="4669" width="9.6640625" style="9" bestFit="1" customWidth="1"/>
    <col min="4670" max="4670" width="9.44140625" style="9" bestFit="1" customWidth="1"/>
    <col min="4671" max="4671" width="9.6640625" style="9" bestFit="1" customWidth="1"/>
    <col min="4672" max="4672" width="9.44140625" style="9" bestFit="1" customWidth="1"/>
    <col min="4673" max="4674" width="9.6640625" style="9" bestFit="1" customWidth="1"/>
    <col min="4675" max="4675" width="7" style="9" bestFit="1" customWidth="1"/>
    <col min="4676" max="4677" width="9.6640625" style="9" bestFit="1" customWidth="1"/>
    <col min="4678" max="4678" width="10" style="9" bestFit="1" customWidth="1"/>
    <col min="4679" max="4679" width="9.6640625" style="9" bestFit="1" customWidth="1"/>
    <col min="4680" max="4680" width="12.21875" style="9" bestFit="1" customWidth="1"/>
    <col min="4681" max="4681" width="9.44140625" style="9" bestFit="1" customWidth="1"/>
    <col min="4682" max="4683" width="9.6640625" style="9" bestFit="1" customWidth="1"/>
    <col min="4684" max="4684" width="9.44140625" style="9" bestFit="1" customWidth="1"/>
    <col min="4685" max="4686" width="9.6640625" style="9" bestFit="1" customWidth="1"/>
    <col min="4687" max="4687" width="8" style="9" bestFit="1" customWidth="1"/>
    <col min="4688" max="4688" width="10.6640625" style="9" bestFit="1" customWidth="1"/>
    <col min="4689" max="4689" width="9.6640625" style="9" bestFit="1" customWidth="1"/>
    <col min="4690" max="4690" width="9.44140625" style="9" bestFit="1" customWidth="1"/>
    <col min="4691" max="4692" width="9.6640625" style="9" bestFit="1" customWidth="1"/>
    <col min="4693" max="4693" width="9.44140625" style="9" bestFit="1" customWidth="1"/>
    <col min="4694" max="4695" width="9.6640625" style="9" bestFit="1" customWidth="1"/>
    <col min="4696" max="4696" width="10" style="9" bestFit="1" customWidth="1"/>
    <col min="4697" max="4697" width="9.6640625" style="9" bestFit="1" customWidth="1"/>
    <col min="4698" max="4698" width="12.21875" style="9" bestFit="1" customWidth="1"/>
    <col min="4699" max="4699" width="9.44140625" style="9" bestFit="1" customWidth="1"/>
    <col min="4700" max="4701" width="9.6640625" style="9" bestFit="1" customWidth="1"/>
    <col min="4702" max="4702" width="9.44140625" style="9" bestFit="1" customWidth="1"/>
    <col min="4703" max="4704" width="9.6640625" style="9" bestFit="1" customWidth="1"/>
    <col min="4705" max="4705" width="7" style="9" bestFit="1" customWidth="1"/>
    <col min="4706" max="4707" width="9.6640625" style="9" bestFit="1" customWidth="1"/>
    <col min="4708" max="4708" width="9.44140625" style="9" bestFit="1" customWidth="1"/>
    <col min="4709" max="4710" width="9.6640625" style="9" bestFit="1" customWidth="1"/>
    <col min="4711" max="4711" width="8" style="9" bestFit="1" customWidth="1"/>
    <col min="4712" max="4712" width="10.6640625" style="9" bestFit="1" customWidth="1"/>
    <col min="4713" max="4713" width="9.6640625" style="9" bestFit="1" customWidth="1"/>
    <col min="4714" max="4714" width="8.44140625" style="9" bestFit="1" customWidth="1"/>
    <col min="4715" max="4715" width="10.6640625" style="9" bestFit="1" customWidth="1"/>
    <col min="4716" max="4716" width="9.6640625" style="9" bestFit="1" customWidth="1"/>
    <col min="4717" max="4717" width="7" style="9" bestFit="1" customWidth="1"/>
    <col min="4718" max="4719" width="9.6640625" style="9" bestFit="1" customWidth="1"/>
    <col min="4720" max="4720" width="9.44140625" style="9" bestFit="1" customWidth="1"/>
    <col min="4721" max="4722" width="9.6640625" style="9" bestFit="1" customWidth="1"/>
    <col min="4723" max="4723" width="9.44140625" style="9" bestFit="1" customWidth="1"/>
    <col min="4724" max="4724" width="8.6640625" style="9" bestFit="1" customWidth="1"/>
    <col min="4725" max="4725" width="9.6640625" style="9" bestFit="1" customWidth="1"/>
    <col min="4726" max="4726" width="9.44140625" style="9" bestFit="1" customWidth="1"/>
    <col min="4727" max="4727" width="9.6640625" style="9" bestFit="1" customWidth="1"/>
    <col min="4728" max="4728" width="8" style="9" bestFit="1" customWidth="1"/>
    <col min="4729" max="4729" width="10.6640625" style="9" bestFit="1" customWidth="1"/>
    <col min="4730" max="4730" width="9.6640625" style="9" bestFit="1" customWidth="1"/>
    <col min="4731" max="4731" width="9.44140625" style="9" bestFit="1" customWidth="1"/>
    <col min="4732" max="4733" width="9.6640625" style="9" bestFit="1" customWidth="1"/>
    <col min="4734" max="4734" width="9.44140625" style="9" bestFit="1" customWidth="1"/>
    <col min="4735" max="4736" width="9.6640625" style="9" bestFit="1" customWidth="1"/>
    <col min="4737" max="4737" width="7" style="9" bestFit="1" customWidth="1"/>
    <col min="4738" max="4739" width="9.6640625" style="9" bestFit="1" customWidth="1"/>
    <col min="4740" max="4740" width="9.44140625" style="9" bestFit="1" customWidth="1"/>
    <col min="4741" max="4742" width="9.6640625" style="9" bestFit="1" customWidth="1"/>
    <col min="4743" max="4743" width="9.44140625" style="9" bestFit="1" customWidth="1"/>
    <col min="4744" max="4745" width="9.6640625" style="9" bestFit="1" customWidth="1"/>
    <col min="4746" max="4746" width="9.44140625" style="9" bestFit="1" customWidth="1"/>
    <col min="4747" max="4748" width="9.6640625" style="9" bestFit="1" customWidth="1"/>
    <col min="4749" max="4749" width="9.44140625" style="9" bestFit="1" customWidth="1"/>
    <col min="4750" max="4751" width="9.6640625" style="9" bestFit="1" customWidth="1"/>
    <col min="4752" max="4752" width="9.44140625" style="9" bestFit="1" customWidth="1"/>
    <col min="4753" max="4754" width="9.6640625" style="9" bestFit="1" customWidth="1"/>
    <col min="4755" max="4755" width="7" style="9" bestFit="1" customWidth="1"/>
    <col min="4756" max="4757" width="9.6640625" style="9" bestFit="1" customWidth="1"/>
    <col min="4758" max="4758" width="9.44140625" style="9" bestFit="1" customWidth="1"/>
    <col min="4759" max="4760" width="9.6640625" style="9" bestFit="1" customWidth="1"/>
    <col min="4761" max="4761" width="9.44140625" style="9" bestFit="1" customWidth="1"/>
    <col min="4762" max="4763" width="9.6640625" style="9" bestFit="1" customWidth="1"/>
    <col min="4764" max="4764" width="9.44140625" style="9" bestFit="1" customWidth="1"/>
    <col min="4765" max="4765" width="9.6640625" style="9" bestFit="1" customWidth="1"/>
    <col min="4766" max="4766" width="9.44140625" style="9" bestFit="1" customWidth="1"/>
    <col min="4767" max="4767" width="9.6640625" style="9" bestFit="1" customWidth="1"/>
    <col min="4768" max="4768" width="8" style="9" bestFit="1" customWidth="1"/>
    <col min="4769" max="4769" width="10.6640625" style="9" bestFit="1" customWidth="1"/>
    <col min="4770" max="4770" width="9.6640625" style="9" bestFit="1" customWidth="1"/>
    <col min="4771" max="4771" width="8" style="9" bestFit="1" customWidth="1"/>
    <col min="4772" max="4772" width="10.6640625" style="9" bestFit="1" customWidth="1"/>
    <col min="4773" max="4773" width="9.6640625" style="9" bestFit="1" customWidth="1"/>
    <col min="4774" max="4774" width="10" style="9" bestFit="1" customWidth="1"/>
    <col min="4775" max="4775" width="10.6640625" style="9" bestFit="1" customWidth="1"/>
    <col min="4776" max="4776" width="12.21875" style="9" bestFit="1" customWidth="1"/>
    <col min="4777" max="4777" width="9.44140625" style="9" bestFit="1" customWidth="1"/>
    <col min="4778" max="4779" width="9.6640625" style="9" bestFit="1" customWidth="1"/>
    <col min="4780" max="4780" width="9.44140625" style="9" bestFit="1" customWidth="1"/>
    <col min="4781" max="4782" width="9.6640625" style="9" bestFit="1" customWidth="1"/>
    <col min="4783" max="4783" width="7" style="9" bestFit="1" customWidth="1"/>
    <col min="4784" max="4785" width="9.6640625" style="9" bestFit="1" customWidth="1"/>
    <col min="4786" max="4786" width="9.44140625" style="9" bestFit="1" customWidth="1"/>
    <col min="4787" max="4787" width="9.6640625" style="9" bestFit="1" customWidth="1"/>
    <col min="4788" max="4788" width="9.44140625" style="9" bestFit="1" customWidth="1"/>
    <col min="4789" max="4790" width="9.6640625" style="9" bestFit="1" customWidth="1"/>
    <col min="4791" max="4791" width="9.44140625" style="9" bestFit="1" customWidth="1"/>
    <col min="4792" max="4793" width="9.6640625" style="9" bestFit="1" customWidth="1"/>
    <col min="4794" max="4794" width="9.44140625" style="9" bestFit="1" customWidth="1"/>
    <col min="4795" max="4796" width="9.6640625" style="9" bestFit="1" customWidth="1"/>
    <col min="4797" max="4797" width="9.44140625" style="9" bestFit="1" customWidth="1"/>
    <col min="4798" max="4799" width="9.6640625" style="9" bestFit="1" customWidth="1"/>
    <col min="4800" max="4800" width="7" style="9" bestFit="1" customWidth="1"/>
    <col min="4801" max="4802" width="9.6640625" style="9" bestFit="1" customWidth="1"/>
    <col min="4803" max="4803" width="10" style="9" bestFit="1" customWidth="1"/>
    <col min="4804" max="4804" width="9.6640625" style="9" bestFit="1" customWidth="1"/>
    <col min="4805" max="4805" width="12.21875" style="9" bestFit="1" customWidth="1"/>
    <col min="4806" max="4806" width="7" style="9" bestFit="1" customWidth="1"/>
    <col min="4807" max="4807" width="9.44140625" style="9" bestFit="1" customWidth="1"/>
    <col min="4808" max="4809" width="9.6640625" style="9" bestFit="1" customWidth="1"/>
    <col min="4810" max="4810" width="9.44140625" style="9" bestFit="1" customWidth="1"/>
    <col min="4811" max="4812" width="9.6640625" style="9" bestFit="1" customWidth="1"/>
    <col min="4813" max="4813" width="9.44140625" style="9" bestFit="1" customWidth="1"/>
    <col min="4814" max="4815" width="9.6640625" style="9" bestFit="1" customWidth="1"/>
    <col min="4816" max="4816" width="10" style="9" bestFit="1" customWidth="1"/>
    <col min="4817" max="4817" width="9.6640625" style="9" bestFit="1" customWidth="1"/>
    <col min="4818" max="4818" width="12.21875" style="9" bestFit="1" customWidth="1"/>
    <col min="4819" max="4819" width="9.44140625" style="9" bestFit="1" customWidth="1"/>
    <col min="4820" max="4821" width="9.6640625" style="9" bestFit="1" customWidth="1"/>
    <col min="4822" max="4822" width="7" style="9" bestFit="1" customWidth="1"/>
    <col min="4823" max="4824" width="9.6640625" style="9" bestFit="1" customWidth="1"/>
    <col min="4825" max="4825" width="10" style="9" bestFit="1" customWidth="1"/>
    <col min="4826" max="4826" width="9.6640625" style="9" bestFit="1" customWidth="1"/>
    <col min="4827" max="4827" width="12.21875" style="9" bestFit="1" customWidth="1"/>
    <col min="4828" max="4828" width="10" style="9" bestFit="1" customWidth="1"/>
    <col min="4829" max="4829" width="9.6640625" style="9" bestFit="1" customWidth="1"/>
    <col min="4830" max="4830" width="12.21875" style="9" bestFit="1" customWidth="1"/>
    <col min="4831" max="4831" width="8" style="9" bestFit="1" customWidth="1"/>
    <col min="4832" max="4832" width="10.6640625" style="9" bestFit="1" customWidth="1"/>
    <col min="4833" max="4833" width="9.6640625" style="9" bestFit="1" customWidth="1"/>
    <col min="4834" max="4834" width="7" style="9" bestFit="1" customWidth="1"/>
    <col min="4835" max="4836" width="9.6640625" style="9" bestFit="1" customWidth="1"/>
    <col min="4837" max="4837" width="8.44140625" style="9" bestFit="1" customWidth="1"/>
    <col min="4838" max="4838" width="9.6640625" style="9" bestFit="1" customWidth="1"/>
    <col min="4839" max="4839" width="9" style="9" bestFit="1" customWidth="1"/>
    <col min="4840" max="4840" width="11.6640625" style="9" bestFit="1" customWidth="1"/>
    <col min="4841" max="4841" width="9.6640625" style="9" bestFit="1" customWidth="1"/>
    <col min="4842" max="4842" width="7" style="9" bestFit="1" customWidth="1"/>
    <col min="4843" max="4844" width="9.6640625" style="9" bestFit="1" customWidth="1"/>
    <col min="4845" max="4845" width="8" style="9" bestFit="1" customWidth="1"/>
    <col min="4846" max="4846" width="10.6640625" style="9" bestFit="1" customWidth="1"/>
    <col min="4847" max="4847" width="9.6640625" style="9" bestFit="1" customWidth="1"/>
    <col min="4848" max="4848" width="9.44140625" style="9" bestFit="1" customWidth="1"/>
    <col min="4849" max="4849" width="9.6640625" style="9" bestFit="1" customWidth="1"/>
    <col min="4850" max="4850" width="7" style="9" bestFit="1" customWidth="1"/>
    <col min="4851" max="4852" width="9.6640625" style="9" bestFit="1" customWidth="1"/>
    <col min="4853" max="4853" width="10" style="9" bestFit="1" customWidth="1"/>
    <col min="4854" max="4854" width="9.6640625" style="9" bestFit="1" customWidth="1"/>
    <col min="4855" max="4855" width="12.21875" style="9" bestFit="1" customWidth="1"/>
    <col min="4856" max="4856" width="9.44140625" style="9" bestFit="1" customWidth="1"/>
    <col min="4857" max="4857" width="9.6640625" style="9" bestFit="1" customWidth="1"/>
    <col min="4858" max="4858" width="8" style="9" bestFit="1" customWidth="1"/>
    <col min="4859" max="4859" width="10.6640625" style="9" bestFit="1" customWidth="1"/>
    <col min="4860" max="4860" width="9.6640625" style="9" bestFit="1" customWidth="1"/>
    <col min="4861" max="4861" width="9.44140625" style="9" bestFit="1" customWidth="1"/>
    <col min="4862" max="4863" width="9.6640625" style="9" bestFit="1" customWidth="1"/>
    <col min="4864" max="4864" width="9.44140625" style="9" bestFit="1" customWidth="1"/>
    <col min="4865" max="4866" width="9.6640625" style="9" bestFit="1" customWidth="1"/>
    <col min="4867" max="4867" width="9.44140625" style="9" bestFit="1" customWidth="1"/>
    <col min="4868" max="4869" width="9.6640625" style="9" bestFit="1" customWidth="1"/>
    <col min="4870" max="4870" width="10" style="9" bestFit="1" customWidth="1"/>
    <col min="4871" max="4871" width="9.6640625" style="9" bestFit="1" customWidth="1"/>
    <col min="4872" max="4872" width="12.21875" style="9" bestFit="1" customWidth="1"/>
    <col min="4873" max="4873" width="9.44140625" style="9" bestFit="1" customWidth="1"/>
    <col min="4874" max="4875" width="9.6640625" style="9" bestFit="1" customWidth="1"/>
    <col min="4876" max="4876" width="9.44140625" style="9" bestFit="1" customWidth="1"/>
    <col min="4877" max="4878" width="9.6640625" style="9" bestFit="1" customWidth="1"/>
    <col min="4879" max="4879" width="9.44140625" style="9" bestFit="1" customWidth="1"/>
    <col min="4880" max="4880" width="9.6640625" style="9" bestFit="1" customWidth="1"/>
    <col min="4881" max="4881" width="7" style="9" bestFit="1" customWidth="1"/>
    <col min="4882" max="4883" width="9.6640625" style="9" bestFit="1" customWidth="1"/>
    <col min="4884" max="4884" width="8" style="9" bestFit="1" customWidth="1"/>
    <col min="4885" max="4885" width="10.6640625" style="9" bestFit="1" customWidth="1"/>
    <col min="4886" max="4886" width="9.6640625" style="9" bestFit="1" customWidth="1"/>
    <col min="4887" max="4887" width="9.44140625" style="9" bestFit="1" customWidth="1"/>
    <col min="4888" max="4889" width="9.6640625" style="9" bestFit="1" customWidth="1"/>
    <col min="4890" max="4890" width="8" style="9" bestFit="1" customWidth="1"/>
    <col min="4891" max="4891" width="10.6640625" style="9" bestFit="1" customWidth="1"/>
    <col min="4892" max="4892" width="9.6640625" style="9" bestFit="1" customWidth="1"/>
    <col min="4893" max="4893" width="9.44140625" style="9" bestFit="1" customWidth="1"/>
    <col min="4894" max="4895" width="9.6640625" style="9" bestFit="1" customWidth="1"/>
    <col min="4896" max="4896" width="9.44140625" style="9" bestFit="1" customWidth="1"/>
    <col min="4897" max="4898" width="9.6640625" style="9" bestFit="1" customWidth="1"/>
    <col min="4899" max="4899" width="8.44140625" style="9" bestFit="1" customWidth="1"/>
    <col min="4900" max="4901" width="9.6640625" style="9" bestFit="1" customWidth="1"/>
    <col min="4902" max="4902" width="8" style="9" bestFit="1" customWidth="1"/>
    <col min="4903" max="4903" width="10.6640625" style="9" bestFit="1" customWidth="1"/>
    <col min="4904" max="4904" width="9.6640625" style="9" bestFit="1" customWidth="1"/>
    <col min="4905" max="4905" width="9.44140625" style="9" bestFit="1" customWidth="1"/>
    <col min="4906" max="4907" width="9.6640625" style="9" bestFit="1" customWidth="1"/>
    <col min="4908" max="4908" width="10" style="9" bestFit="1" customWidth="1"/>
    <col min="4909" max="4909" width="9.6640625" style="9" bestFit="1" customWidth="1"/>
    <col min="4910" max="4910" width="12.21875" style="9" bestFit="1" customWidth="1"/>
    <col min="4911" max="4911" width="9.44140625" style="9" bestFit="1" customWidth="1"/>
    <col min="4912" max="4913" width="9.6640625" style="9" bestFit="1" customWidth="1"/>
    <col min="4914" max="4914" width="9.44140625" style="9" bestFit="1" customWidth="1"/>
    <col min="4915" max="4915" width="9.6640625" style="9" bestFit="1" customWidth="1"/>
    <col min="4916" max="4916" width="7" style="9" bestFit="1" customWidth="1"/>
    <col min="4917" max="4917" width="9.6640625" style="9" bestFit="1" customWidth="1"/>
    <col min="4918" max="4918" width="8" style="9" bestFit="1" customWidth="1"/>
    <col min="4919" max="4919" width="10.6640625" style="9" bestFit="1" customWidth="1"/>
    <col min="4920" max="4920" width="9.6640625" style="9" bestFit="1" customWidth="1"/>
    <col min="4921" max="4921" width="9.44140625" style="9" bestFit="1" customWidth="1"/>
    <col min="4922" max="4922" width="9.6640625" style="9" bestFit="1" customWidth="1"/>
    <col min="4923" max="4923" width="9.44140625" style="9" bestFit="1" customWidth="1"/>
    <col min="4924" max="4925" width="9.6640625" style="9" bestFit="1" customWidth="1"/>
    <col min="4926" max="4926" width="9.44140625" style="9" bestFit="1" customWidth="1"/>
    <col min="4927" max="4927" width="9.6640625" style="9" bestFit="1" customWidth="1"/>
    <col min="4928" max="4928" width="9.44140625" style="9" bestFit="1" customWidth="1"/>
    <col min="4929" max="4929" width="9.6640625" style="9" bestFit="1" customWidth="1"/>
    <col min="4930" max="4930" width="9.44140625" style="9" bestFit="1" customWidth="1"/>
    <col min="4931" max="4932" width="9.6640625" style="9" bestFit="1" customWidth="1"/>
    <col min="4933" max="4933" width="9.44140625" style="9" bestFit="1" customWidth="1"/>
    <col min="4934" max="4935" width="9.6640625" style="9" bestFit="1" customWidth="1"/>
    <col min="4936" max="4936" width="9.44140625" style="9" bestFit="1" customWidth="1"/>
    <col min="4937" max="4937" width="9.6640625" style="9" bestFit="1" customWidth="1"/>
    <col min="4938" max="4938" width="9.44140625" style="9" bestFit="1" customWidth="1"/>
    <col min="4939" max="4940" width="9.6640625" style="9" bestFit="1" customWidth="1"/>
    <col min="4941" max="4941" width="9.44140625" style="9" bestFit="1" customWidth="1"/>
    <col min="4942" max="4943" width="9.6640625" style="9" bestFit="1" customWidth="1"/>
    <col min="4944" max="4944" width="9.44140625" style="9" bestFit="1" customWidth="1"/>
    <col min="4945" max="4946" width="9.6640625" style="9" bestFit="1" customWidth="1"/>
    <col min="4947" max="4947" width="9.44140625" style="9" bestFit="1" customWidth="1"/>
    <col min="4948" max="4949" width="9.6640625" style="9" bestFit="1" customWidth="1"/>
    <col min="4950" max="4950" width="9.44140625" style="9" bestFit="1" customWidth="1"/>
    <col min="4951" max="4952" width="9.6640625" style="9" bestFit="1" customWidth="1"/>
    <col min="4953" max="4953" width="9.44140625" style="9" bestFit="1" customWidth="1"/>
    <col min="4954" max="4955" width="9.6640625" style="9" bestFit="1" customWidth="1"/>
    <col min="4956" max="4956" width="9.44140625" style="9" bestFit="1" customWidth="1"/>
    <col min="4957" max="4958" width="9.6640625" style="9" bestFit="1" customWidth="1"/>
    <col min="4959" max="4959" width="9.44140625" style="9" bestFit="1" customWidth="1"/>
    <col min="4960" max="4961" width="9.6640625" style="9" bestFit="1" customWidth="1"/>
    <col min="4962" max="4962" width="9.44140625" style="9" bestFit="1" customWidth="1"/>
    <col min="4963" max="4964" width="9.6640625" style="9" bestFit="1" customWidth="1"/>
    <col min="4965" max="4965" width="9.44140625" style="9" bestFit="1" customWidth="1"/>
    <col min="4966" max="4967" width="9.6640625" style="9" bestFit="1" customWidth="1"/>
    <col min="4968" max="4968" width="9.44140625" style="9" bestFit="1" customWidth="1"/>
    <col min="4969" max="4970" width="9.6640625" style="9" bestFit="1" customWidth="1"/>
    <col min="4971" max="4971" width="9" style="9" bestFit="1" customWidth="1"/>
    <col min="4972" max="4972" width="11.6640625" style="9" bestFit="1" customWidth="1"/>
    <col min="4973" max="4973" width="9.6640625" style="9" bestFit="1" customWidth="1"/>
    <col min="4974" max="4974" width="9.44140625" style="9" bestFit="1" customWidth="1"/>
    <col min="4975" max="4975" width="9.6640625" style="9" bestFit="1" customWidth="1"/>
    <col min="4976" max="4976" width="7" style="9" bestFit="1" customWidth="1"/>
    <col min="4977" max="4978" width="9.6640625" style="9" bestFit="1" customWidth="1"/>
    <col min="4979" max="4979" width="9.44140625" style="9" bestFit="1" customWidth="1"/>
    <col min="4980" max="4981" width="9.6640625" style="9" bestFit="1" customWidth="1"/>
    <col min="4982" max="4982" width="9.44140625" style="9" bestFit="1" customWidth="1"/>
    <col min="4983" max="4984" width="9.6640625" style="9" bestFit="1" customWidth="1"/>
    <col min="4985" max="4985" width="9.44140625" style="9" bestFit="1" customWidth="1"/>
    <col min="4986" max="4987" width="9.6640625" style="9" bestFit="1" customWidth="1"/>
    <col min="4988" max="4988" width="9.44140625" style="9" bestFit="1" customWidth="1"/>
    <col min="4989" max="4990" width="9.6640625" style="9" bestFit="1" customWidth="1"/>
    <col min="4991" max="4991" width="9.44140625" style="9" bestFit="1" customWidth="1"/>
    <col min="4992" max="4993" width="9.6640625" style="9" bestFit="1" customWidth="1"/>
    <col min="4994" max="4994" width="9.44140625" style="9" bestFit="1" customWidth="1"/>
    <col min="4995" max="4995" width="9.6640625" style="9" bestFit="1" customWidth="1"/>
    <col min="4996" max="4996" width="9.44140625" style="9" bestFit="1" customWidth="1"/>
    <col min="4997" max="4997" width="9.6640625" style="9" bestFit="1" customWidth="1"/>
    <col min="4998" max="4998" width="8.44140625" style="9" bestFit="1" customWidth="1"/>
    <col min="4999" max="4999" width="10.6640625" style="9" bestFit="1" customWidth="1"/>
    <col min="5000" max="5000" width="9.6640625" style="9" bestFit="1" customWidth="1"/>
    <col min="5001" max="5001" width="9.44140625" style="9" bestFit="1" customWidth="1"/>
    <col min="5002" max="5003" width="9.6640625" style="9" bestFit="1" customWidth="1"/>
    <col min="5004" max="5004" width="9.44140625" style="9" bestFit="1" customWidth="1"/>
    <col min="5005" max="5006" width="9.6640625" style="9" bestFit="1" customWidth="1"/>
    <col min="5007" max="5007" width="9.44140625" style="9" bestFit="1" customWidth="1"/>
    <col min="5008" max="5008" width="9.6640625" style="9" bestFit="1" customWidth="1"/>
    <col min="5009" max="5009" width="11.21875" style="9" bestFit="1" customWidth="1"/>
    <col min="5010" max="5010" width="9.44140625" style="9" bestFit="1" customWidth="1"/>
    <col min="5011" max="5012" width="9.6640625" style="9" bestFit="1" customWidth="1"/>
    <col min="5013" max="5013" width="9.44140625" style="9" bestFit="1" customWidth="1"/>
    <col min="5014" max="5014" width="8.6640625" style="9" bestFit="1" customWidth="1"/>
    <col min="5015" max="5015" width="11.21875" style="9" bestFit="1" customWidth="1"/>
    <col min="5016" max="5016" width="9.44140625" style="9" bestFit="1" customWidth="1"/>
    <col min="5017" max="5018" width="9.6640625" style="9" bestFit="1" customWidth="1"/>
    <col min="5019" max="5019" width="9.44140625" style="9" bestFit="1" customWidth="1"/>
    <col min="5020" max="5021" width="9.6640625" style="9" bestFit="1" customWidth="1"/>
    <col min="5022" max="5022" width="9.44140625" style="9" bestFit="1" customWidth="1"/>
    <col min="5023" max="5023" width="9.6640625" style="9" bestFit="1" customWidth="1"/>
    <col min="5024" max="5024" width="8" style="9" bestFit="1" customWidth="1"/>
    <col min="5025" max="5025" width="10.6640625" style="9" bestFit="1" customWidth="1"/>
    <col min="5026" max="5026" width="9.6640625" style="9" bestFit="1" customWidth="1"/>
    <col min="5027" max="5027" width="9.44140625" style="9" bestFit="1" customWidth="1"/>
    <col min="5028" max="5028" width="9.6640625" style="9" bestFit="1" customWidth="1"/>
    <col min="5029" max="5029" width="9.44140625" style="9" bestFit="1" customWidth="1"/>
    <col min="5030" max="5031" width="9.6640625" style="9" bestFit="1" customWidth="1"/>
    <col min="5032" max="5032" width="9.44140625" style="9" bestFit="1" customWidth="1"/>
    <col min="5033" max="5034" width="9.6640625" style="9" bestFit="1" customWidth="1"/>
    <col min="5035" max="5035" width="9.44140625" style="9" bestFit="1" customWidth="1"/>
    <col min="5036" max="5037" width="9.6640625" style="9" bestFit="1" customWidth="1"/>
    <col min="5038" max="5038" width="9.44140625" style="9" bestFit="1" customWidth="1"/>
    <col min="5039" max="5040" width="9.6640625" style="9" bestFit="1" customWidth="1"/>
    <col min="5041" max="5041" width="9.44140625" style="9" bestFit="1" customWidth="1"/>
    <col min="5042" max="5042" width="9.6640625" style="9" bestFit="1" customWidth="1"/>
    <col min="5043" max="5043" width="7" style="9" bestFit="1" customWidth="1"/>
    <col min="5044" max="5044" width="9.6640625" style="9" bestFit="1" customWidth="1"/>
    <col min="5045" max="5045" width="8" style="9" bestFit="1" customWidth="1"/>
    <col min="5046" max="5046" width="10.6640625" style="9" bestFit="1" customWidth="1"/>
    <col min="5047" max="5047" width="9.6640625" style="9" bestFit="1" customWidth="1"/>
    <col min="5048" max="5048" width="9.44140625" style="9" bestFit="1" customWidth="1"/>
    <col min="5049" max="5050" width="9.6640625" style="9" bestFit="1" customWidth="1"/>
    <col min="5051" max="5051" width="10" style="9" bestFit="1" customWidth="1"/>
    <col min="5052" max="5052" width="9.6640625" style="9" bestFit="1" customWidth="1"/>
    <col min="5053" max="5053" width="12.21875" style="9" bestFit="1" customWidth="1"/>
    <col min="5054" max="5054" width="9.44140625" style="9" bestFit="1" customWidth="1"/>
    <col min="5055" max="5056" width="9.6640625" style="9" bestFit="1" customWidth="1"/>
    <col min="5057" max="5057" width="9.44140625" style="9" bestFit="1" customWidth="1"/>
    <col min="5058" max="5059" width="9.6640625" style="9" bestFit="1" customWidth="1"/>
    <col min="5060" max="5060" width="9" style="9" bestFit="1" customWidth="1"/>
    <col min="5061" max="5061" width="11.6640625" style="9" bestFit="1" customWidth="1"/>
    <col min="5062" max="5062" width="9.6640625" style="9" bestFit="1" customWidth="1"/>
    <col min="5063" max="5063" width="9.44140625" style="9" bestFit="1" customWidth="1"/>
    <col min="5064" max="5064" width="9.6640625" style="9" bestFit="1" customWidth="1"/>
    <col min="5065" max="5065" width="8" style="9" bestFit="1" customWidth="1"/>
    <col min="5066" max="5066" width="10.6640625" style="9" bestFit="1" customWidth="1"/>
    <col min="5067" max="5067" width="9.6640625" style="9" bestFit="1" customWidth="1"/>
    <col min="5068" max="5068" width="7" style="9" bestFit="1" customWidth="1"/>
    <col min="5069" max="5070" width="9.6640625" style="9" bestFit="1" customWidth="1"/>
    <col min="5071" max="5071" width="9.44140625" style="9" bestFit="1" customWidth="1"/>
    <col min="5072" max="5073" width="9.6640625" style="9" bestFit="1" customWidth="1"/>
    <col min="5074" max="5074" width="10" style="9" bestFit="1" customWidth="1"/>
    <col min="5075" max="5075" width="9.6640625" style="9" bestFit="1" customWidth="1"/>
    <col min="5076" max="5076" width="12.21875" style="9" bestFit="1" customWidth="1"/>
    <col min="5077" max="5077" width="9.44140625" style="9" bestFit="1" customWidth="1"/>
    <col min="5078" max="5079" width="9.6640625" style="9" bestFit="1" customWidth="1"/>
    <col min="5080" max="5080" width="9.44140625" style="9" bestFit="1" customWidth="1"/>
    <col min="5081" max="5081" width="9.6640625" style="9" bestFit="1" customWidth="1"/>
    <col min="5082" max="5082" width="8" style="9" bestFit="1" customWidth="1"/>
    <col min="5083" max="5083" width="10.6640625" style="9" bestFit="1" customWidth="1"/>
    <col min="5084" max="5084" width="9.6640625" style="9" bestFit="1" customWidth="1"/>
    <col min="5085" max="5085" width="9.44140625" style="9" bestFit="1" customWidth="1"/>
    <col min="5086" max="5087" width="9.6640625" style="9" bestFit="1" customWidth="1"/>
    <col min="5088" max="5088" width="9.44140625" style="9" bestFit="1" customWidth="1"/>
    <col min="5089" max="5090" width="9.6640625" style="9" bestFit="1" customWidth="1"/>
    <col min="5091" max="5091" width="9.44140625" style="9" bestFit="1" customWidth="1"/>
    <col min="5092" max="5093" width="9.6640625" style="9" bestFit="1" customWidth="1"/>
    <col min="5094" max="5094" width="7" style="9" bestFit="1" customWidth="1"/>
    <col min="5095" max="5096" width="9.6640625" style="9" bestFit="1" customWidth="1"/>
    <col min="5097" max="5097" width="9.44140625" style="9" bestFit="1" customWidth="1"/>
    <col min="5098" max="5099" width="9.6640625" style="9" bestFit="1" customWidth="1"/>
    <col min="5100" max="5100" width="9.44140625" style="9" bestFit="1" customWidth="1"/>
    <col min="5101" max="5101" width="9.6640625" style="9" bestFit="1" customWidth="1"/>
    <col min="5102" max="5102" width="8" style="9" bestFit="1" customWidth="1"/>
    <col min="5103" max="5103" width="10.6640625" style="9" bestFit="1" customWidth="1"/>
    <col min="5104" max="5104" width="9.6640625" style="9" bestFit="1" customWidth="1"/>
    <col min="5105" max="5105" width="9.44140625" style="9" bestFit="1" customWidth="1"/>
    <col min="5106" max="5107" width="9.6640625" style="9" bestFit="1" customWidth="1"/>
    <col min="5108" max="5108" width="10" style="9" bestFit="1" customWidth="1"/>
    <col min="5109" max="5109" width="9.6640625" style="9" bestFit="1" customWidth="1"/>
    <col min="5110" max="5110" width="12.21875" style="9" bestFit="1" customWidth="1"/>
    <col min="5111" max="5111" width="7" style="9" bestFit="1" customWidth="1"/>
    <col min="5112" max="5113" width="9.6640625" style="9" bestFit="1" customWidth="1"/>
    <col min="5114" max="5114" width="10" style="9" bestFit="1" customWidth="1"/>
    <col min="5115" max="5115" width="9.6640625" style="9" bestFit="1" customWidth="1"/>
    <col min="5116" max="5116" width="12.21875" style="9" bestFit="1" customWidth="1"/>
    <col min="5117" max="5117" width="9.44140625" style="9" bestFit="1" customWidth="1"/>
    <col min="5118" max="5119" width="9.6640625" style="9" bestFit="1" customWidth="1"/>
    <col min="5120" max="5120" width="9.44140625" style="9" bestFit="1" customWidth="1"/>
    <col min="5121" max="5122" width="9.6640625" style="9" bestFit="1" customWidth="1"/>
    <col min="5123" max="5123" width="9.44140625" style="9" bestFit="1" customWidth="1"/>
    <col min="5124" max="5125" width="9.6640625" style="9" bestFit="1" customWidth="1"/>
    <col min="5126" max="5126" width="8" style="9" bestFit="1" customWidth="1"/>
    <col min="5127" max="5127" width="10.6640625" style="9" bestFit="1" customWidth="1"/>
    <col min="5128" max="5128" width="9.6640625" style="9" bestFit="1" customWidth="1"/>
    <col min="5129" max="5129" width="9.44140625" style="9" bestFit="1" customWidth="1"/>
    <col min="5130" max="5131" width="9.6640625" style="9" bestFit="1" customWidth="1"/>
    <col min="5132" max="5132" width="9.44140625" style="9" bestFit="1" customWidth="1"/>
    <col min="5133" max="5133" width="9.6640625" style="9" bestFit="1" customWidth="1"/>
    <col min="5134" max="5134" width="9" style="9" bestFit="1" customWidth="1"/>
    <col min="5135" max="5135" width="11.6640625" style="9" bestFit="1" customWidth="1"/>
    <col min="5136" max="5136" width="9.6640625" style="9" bestFit="1" customWidth="1"/>
    <col min="5137" max="5137" width="9.44140625" style="9" bestFit="1" customWidth="1"/>
    <col min="5138" max="5139" width="9.6640625" style="9" bestFit="1" customWidth="1"/>
    <col min="5140" max="5140" width="9.44140625" style="9" bestFit="1" customWidth="1"/>
    <col min="5141" max="5142" width="9.6640625" style="9" bestFit="1" customWidth="1"/>
    <col min="5143" max="5143" width="9.44140625" style="9" bestFit="1" customWidth="1"/>
    <col min="5144" max="5145" width="9.6640625" style="9" bestFit="1" customWidth="1"/>
    <col min="5146" max="5146" width="10" style="9" bestFit="1" customWidth="1"/>
    <col min="5147" max="5147" width="9.6640625" style="9" bestFit="1" customWidth="1"/>
    <col min="5148" max="5148" width="12.21875" style="9" bestFit="1" customWidth="1"/>
    <col min="5149" max="5149" width="9.44140625" style="9" bestFit="1" customWidth="1"/>
    <col min="5150" max="5151" width="9.6640625" style="9" bestFit="1" customWidth="1"/>
    <col min="5152" max="5152" width="8" style="9" bestFit="1" customWidth="1"/>
    <col min="5153" max="5153" width="10.6640625" style="9" bestFit="1" customWidth="1"/>
    <col min="5154" max="5154" width="9.6640625" style="9" bestFit="1" customWidth="1"/>
    <col min="5155" max="5155" width="9.44140625" style="9" bestFit="1" customWidth="1"/>
    <col min="5156" max="5157" width="9.6640625" style="9" bestFit="1" customWidth="1"/>
    <col min="5158" max="5158" width="9.44140625" style="9" bestFit="1" customWidth="1"/>
    <col min="5159" max="5159" width="8.6640625" style="9" bestFit="1" customWidth="1"/>
    <col min="5160" max="5160" width="9.6640625" style="9" bestFit="1" customWidth="1"/>
    <col min="5161" max="5161" width="9.44140625" style="9" bestFit="1" customWidth="1"/>
    <col min="5162" max="5163" width="9.6640625" style="9" bestFit="1" customWidth="1"/>
    <col min="5164" max="5164" width="9.44140625" style="9" bestFit="1" customWidth="1"/>
    <col min="5165" max="5166" width="9.6640625" style="9" bestFit="1" customWidth="1"/>
    <col min="5167" max="5167" width="9" style="9" bestFit="1" customWidth="1"/>
    <col min="5168" max="5168" width="11.6640625" style="9" bestFit="1" customWidth="1"/>
    <col min="5169" max="5169" width="9.6640625" style="9" bestFit="1" customWidth="1"/>
    <col min="5170" max="5170" width="9.44140625" style="9" bestFit="1" customWidth="1"/>
    <col min="5171" max="5172" width="9.6640625" style="9" bestFit="1" customWidth="1"/>
    <col min="5173" max="5173" width="9.44140625" style="9" bestFit="1" customWidth="1"/>
    <col min="5174" max="5175" width="9.6640625" style="9" bestFit="1" customWidth="1"/>
    <col min="5176" max="5176" width="9.44140625" style="9" bestFit="1" customWidth="1"/>
    <col min="5177" max="5178" width="9.6640625" style="9" bestFit="1" customWidth="1"/>
    <col min="5179" max="5179" width="9.44140625" style="9" bestFit="1" customWidth="1"/>
    <col min="5180" max="5181" width="9.6640625" style="9" bestFit="1" customWidth="1"/>
    <col min="5182" max="5182" width="9.44140625" style="9" bestFit="1" customWidth="1"/>
    <col min="5183" max="5184" width="9.6640625" style="9" bestFit="1" customWidth="1"/>
    <col min="5185" max="5185" width="10" style="9" bestFit="1" customWidth="1"/>
    <col min="5186" max="5186" width="9.6640625" style="9" bestFit="1" customWidth="1"/>
    <col min="5187" max="5187" width="12.21875" style="9" bestFit="1" customWidth="1"/>
    <col min="5188" max="5188" width="9.44140625" style="9" bestFit="1" customWidth="1"/>
    <col min="5189" max="5190" width="9.6640625" style="9" bestFit="1" customWidth="1"/>
    <col min="5191" max="5191" width="9.44140625" style="9" bestFit="1" customWidth="1"/>
    <col min="5192" max="5193" width="9.6640625" style="9" bestFit="1" customWidth="1"/>
    <col min="5194" max="5194" width="9.44140625" style="9" bestFit="1" customWidth="1"/>
    <col min="5195" max="5196" width="9.6640625" style="9" bestFit="1" customWidth="1"/>
    <col min="5197" max="5197" width="9.44140625" style="9" bestFit="1" customWidth="1"/>
    <col min="5198" max="5199" width="9.6640625" style="9" bestFit="1" customWidth="1"/>
    <col min="5200" max="5200" width="9.44140625" style="9" bestFit="1" customWidth="1"/>
    <col min="5201" max="5202" width="9.6640625" style="9" bestFit="1" customWidth="1"/>
    <col min="5203" max="5203" width="8.44140625" style="9" bestFit="1" customWidth="1"/>
    <col min="5204" max="5205" width="9.6640625" style="9" bestFit="1" customWidth="1"/>
    <col min="5206" max="5206" width="7" style="9" bestFit="1" customWidth="1"/>
    <col min="5207" max="5208" width="9.6640625" style="9" bestFit="1" customWidth="1"/>
    <col min="5209" max="5209" width="8" style="9" bestFit="1" customWidth="1"/>
    <col min="5210" max="5210" width="10.6640625" style="9" bestFit="1" customWidth="1"/>
    <col min="5211" max="5211" width="9.6640625" style="9" bestFit="1" customWidth="1"/>
    <col min="5212" max="5212" width="9.44140625" style="9" bestFit="1" customWidth="1"/>
    <col min="5213" max="5214" width="9.6640625" style="9" bestFit="1" customWidth="1"/>
    <col min="5215" max="5215" width="7" style="9" bestFit="1" customWidth="1"/>
    <col min="5216" max="5217" width="9.6640625" style="9" bestFit="1" customWidth="1"/>
    <col min="5218" max="5218" width="8" style="9" bestFit="1" customWidth="1"/>
    <col min="5219" max="5219" width="10.6640625" style="9" bestFit="1" customWidth="1"/>
    <col min="5220" max="5220" width="9.6640625" style="9" bestFit="1" customWidth="1"/>
    <col min="5221" max="5221" width="9.44140625" style="9" bestFit="1" customWidth="1"/>
    <col min="5222" max="5222" width="9.6640625" style="9" bestFit="1" customWidth="1"/>
    <col min="5223" max="5223" width="9.44140625" style="9" bestFit="1" customWidth="1"/>
    <col min="5224" max="5224" width="9.6640625" style="9" bestFit="1" customWidth="1"/>
    <col min="5225" max="5225" width="7" style="9" bestFit="1" customWidth="1"/>
    <col min="5226" max="5227" width="9.6640625" style="9" bestFit="1" customWidth="1"/>
    <col min="5228" max="5228" width="8" style="9" bestFit="1" customWidth="1"/>
    <col min="5229" max="5229" width="10.6640625" style="9" bestFit="1" customWidth="1"/>
    <col min="5230" max="5230" width="9.6640625" style="9" bestFit="1" customWidth="1"/>
    <col min="5231" max="5231" width="9.44140625" style="9" bestFit="1" customWidth="1"/>
    <col min="5232" max="5233" width="9.6640625" style="9" bestFit="1" customWidth="1"/>
    <col min="5234" max="5234" width="9.44140625" style="9" bestFit="1" customWidth="1"/>
    <col min="5235" max="5236" width="9.6640625" style="9" bestFit="1" customWidth="1"/>
    <col min="5237" max="5237" width="9.44140625" style="9" bestFit="1" customWidth="1"/>
    <col min="5238" max="5239" width="9.6640625" style="9" bestFit="1" customWidth="1"/>
    <col min="5240" max="5240" width="10" style="9" bestFit="1" customWidth="1"/>
    <col min="5241" max="5241" width="9.6640625" style="9" bestFit="1" customWidth="1"/>
    <col min="5242" max="5242" width="12.21875" style="9" bestFit="1" customWidth="1"/>
    <col min="5243" max="5243" width="9.44140625" style="9" bestFit="1" customWidth="1"/>
    <col min="5244" max="5245" width="9.6640625" style="9" bestFit="1" customWidth="1"/>
    <col min="5246" max="5246" width="9.44140625" style="9" bestFit="1" customWidth="1"/>
    <col min="5247" max="5248" width="9.6640625" style="9" bestFit="1" customWidth="1"/>
    <col min="5249" max="5249" width="9.44140625" style="9" bestFit="1" customWidth="1"/>
    <col min="5250" max="5250" width="9.6640625" style="9" bestFit="1" customWidth="1"/>
    <col min="5251" max="5251" width="9.44140625" style="9" bestFit="1" customWidth="1"/>
    <col min="5252" max="5253" width="9.6640625" style="9" bestFit="1" customWidth="1"/>
    <col min="5254" max="5254" width="10" style="9" bestFit="1" customWidth="1"/>
    <col min="5255" max="5255" width="9.6640625" style="9" bestFit="1" customWidth="1"/>
    <col min="5256" max="5256" width="12.21875" style="9" bestFit="1" customWidth="1"/>
    <col min="5257" max="5257" width="9.44140625" style="9" bestFit="1" customWidth="1"/>
    <col min="5258" max="5259" width="9.6640625" style="9" bestFit="1" customWidth="1"/>
    <col min="5260" max="5260" width="9.44140625" style="9" bestFit="1" customWidth="1"/>
    <col min="5261" max="5262" width="9.6640625" style="9" bestFit="1" customWidth="1"/>
    <col min="5263" max="5263" width="10" style="9" bestFit="1" customWidth="1"/>
    <col min="5264" max="5264" width="9.6640625" style="9" bestFit="1" customWidth="1"/>
    <col min="5265" max="5265" width="12.21875" style="9" bestFit="1" customWidth="1"/>
    <col min="5266" max="5266" width="9.44140625" style="9" bestFit="1" customWidth="1"/>
    <col min="5267" max="5267" width="9.6640625" style="9" bestFit="1" customWidth="1"/>
    <col min="5268" max="5268" width="8" style="9" bestFit="1" customWidth="1"/>
    <col min="5269" max="5269" width="10.6640625" style="9" bestFit="1" customWidth="1"/>
    <col min="5270" max="5270" width="9.6640625" style="9" bestFit="1" customWidth="1"/>
    <col min="5271" max="5271" width="9.44140625" style="9" bestFit="1" customWidth="1"/>
    <col min="5272" max="5273" width="9.6640625" style="9" bestFit="1" customWidth="1"/>
    <col min="5274" max="5274" width="9.44140625" style="9" bestFit="1" customWidth="1"/>
    <col min="5275" max="5276" width="9.6640625" style="9" bestFit="1" customWidth="1"/>
    <col min="5277" max="5277" width="10" style="9" bestFit="1" customWidth="1"/>
    <col min="5278" max="5278" width="9.6640625" style="9" bestFit="1" customWidth="1"/>
    <col min="5279" max="5279" width="12.21875" style="9" bestFit="1" customWidth="1"/>
    <col min="5280" max="5280" width="9.44140625" style="9" bestFit="1" customWidth="1"/>
    <col min="5281" max="5282" width="9.6640625" style="9" bestFit="1" customWidth="1"/>
    <col min="5283" max="5283" width="9.44140625" style="9" bestFit="1" customWidth="1"/>
    <col min="5284" max="5284" width="9.6640625" style="9" bestFit="1" customWidth="1"/>
    <col min="5285" max="5285" width="9.44140625" style="9" bestFit="1" customWidth="1"/>
    <col min="5286" max="5286" width="9.6640625" style="9" bestFit="1" customWidth="1"/>
    <col min="5287" max="5287" width="7" style="9" bestFit="1" customWidth="1"/>
    <col min="5288" max="5289" width="9.6640625" style="9" bestFit="1" customWidth="1"/>
    <col min="5290" max="5290" width="9.44140625" style="9" bestFit="1" customWidth="1"/>
    <col min="5291" max="5292" width="9.6640625" style="9" bestFit="1" customWidth="1"/>
    <col min="5293" max="5293" width="9.44140625" style="9" bestFit="1" customWidth="1"/>
    <col min="5294" max="5295" width="9.6640625" style="9" bestFit="1" customWidth="1"/>
    <col min="5296" max="5296" width="9.44140625" style="9" bestFit="1" customWidth="1"/>
    <col min="5297" max="5297" width="9.6640625" style="9" bestFit="1" customWidth="1"/>
    <col min="5298" max="5298" width="9.44140625" style="9" bestFit="1" customWidth="1"/>
    <col min="5299" max="5300" width="9.6640625" style="9" bestFit="1" customWidth="1"/>
    <col min="5301" max="5301" width="9.44140625" style="9" bestFit="1" customWidth="1"/>
    <col min="5302" max="5303" width="9.6640625" style="9" bestFit="1" customWidth="1"/>
    <col min="5304" max="5304" width="8.44140625" style="9" bestFit="1" customWidth="1"/>
    <col min="5305" max="5305" width="10.6640625" style="9" bestFit="1" customWidth="1"/>
    <col min="5306" max="5306" width="9.6640625" style="9" bestFit="1" customWidth="1"/>
    <col min="5307" max="5307" width="10" style="9" bestFit="1" customWidth="1"/>
    <col min="5308" max="5308" width="9.6640625" style="9" bestFit="1" customWidth="1"/>
    <col min="5309" max="5309" width="12.21875" style="9" bestFit="1" customWidth="1"/>
    <col min="5310" max="5310" width="9.44140625" style="9" bestFit="1" customWidth="1"/>
    <col min="5311" max="5312" width="9.6640625" style="9" bestFit="1" customWidth="1"/>
    <col min="5313" max="5313" width="9.44140625" style="9" bestFit="1" customWidth="1"/>
    <col min="5314" max="5315" width="9.6640625" style="9" bestFit="1" customWidth="1"/>
    <col min="5316" max="5316" width="9.44140625" style="9" bestFit="1" customWidth="1"/>
    <col min="5317" max="5318" width="9.6640625" style="9" bestFit="1" customWidth="1"/>
    <col min="5319" max="5319" width="9.44140625" style="9" bestFit="1" customWidth="1"/>
    <col min="5320" max="5321" width="9.6640625" style="9" bestFit="1" customWidth="1"/>
    <col min="5322" max="5322" width="9.44140625" style="9" bestFit="1" customWidth="1"/>
    <col min="5323" max="5324" width="9.6640625" style="9" bestFit="1" customWidth="1"/>
    <col min="5325" max="5325" width="9.44140625" style="9" bestFit="1" customWidth="1"/>
    <col min="5326" max="5327" width="9.6640625" style="9" bestFit="1" customWidth="1"/>
    <col min="5328" max="5328" width="10" style="9" bestFit="1" customWidth="1"/>
    <col min="5329" max="5329" width="9.6640625" style="9" bestFit="1" customWidth="1"/>
    <col min="5330" max="5330" width="12.21875" style="9" bestFit="1" customWidth="1"/>
    <col min="5331" max="5331" width="9.44140625" style="9" bestFit="1" customWidth="1"/>
    <col min="5332" max="5332" width="9.6640625" style="9" bestFit="1" customWidth="1"/>
    <col min="5333" max="5333" width="9.44140625" style="9" bestFit="1" customWidth="1"/>
    <col min="5334" max="5334" width="9.6640625" style="9" bestFit="1" customWidth="1"/>
    <col min="5335" max="5335" width="8.44140625" style="9" bestFit="1" customWidth="1"/>
    <col min="5336" max="5336" width="10.6640625" style="9" bestFit="1" customWidth="1"/>
    <col min="5337" max="5337" width="9.6640625" style="9" bestFit="1" customWidth="1"/>
    <col min="5338" max="5338" width="9.44140625" style="9" bestFit="1" customWidth="1"/>
    <col min="5339" max="5339" width="9.6640625" style="9" bestFit="1" customWidth="1"/>
    <col min="5340" max="5340" width="9.44140625" style="9" bestFit="1" customWidth="1"/>
    <col min="5341" max="5342" width="9.6640625" style="9" bestFit="1" customWidth="1"/>
    <col min="5343" max="5343" width="9.44140625" style="9" bestFit="1" customWidth="1"/>
    <col min="5344" max="5345" width="9.6640625" style="9" bestFit="1" customWidth="1"/>
    <col min="5346" max="5346" width="9.44140625" style="9" bestFit="1" customWidth="1"/>
    <col min="5347" max="5348" width="9.6640625" style="9" bestFit="1" customWidth="1"/>
    <col min="5349" max="5349" width="8" style="9" bestFit="1" customWidth="1"/>
    <col min="5350" max="5350" width="10.6640625" style="9" bestFit="1" customWidth="1"/>
    <col min="5351" max="5351" width="9.6640625" style="9" bestFit="1" customWidth="1"/>
    <col min="5352" max="5352" width="10" style="9" bestFit="1" customWidth="1"/>
    <col min="5353" max="5353" width="9.6640625" style="9" bestFit="1" customWidth="1"/>
    <col min="5354" max="5354" width="12.21875" style="9" bestFit="1" customWidth="1"/>
    <col min="5355" max="5355" width="9.44140625" style="9" bestFit="1" customWidth="1"/>
    <col min="5356" max="5357" width="9.6640625" style="9" bestFit="1" customWidth="1"/>
    <col min="5358" max="5358" width="9.44140625" style="9" bestFit="1" customWidth="1"/>
    <col min="5359" max="5360" width="9.6640625" style="9" bestFit="1" customWidth="1"/>
    <col min="5361" max="5361" width="9.44140625" style="9" bestFit="1" customWidth="1"/>
    <col min="5362" max="5363" width="9.6640625" style="9" bestFit="1" customWidth="1"/>
    <col min="5364" max="5364" width="9.44140625" style="9" bestFit="1" customWidth="1"/>
    <col min="5365" max="5366" width="9.6640625" style="9" bestFit="1" customWidth="1"/>
    <col min="5367" max="5367" width="9.44140625" style="9" bestFit="1" customWidth="1"/>
    <col min="5368" max="5369" width="9.6640625" style="9" bestFit="1" customWidth="1"/>
    <col min="5370" max="5370" width="8.44140625" style="9" bestFit="1" customWidth="1"/>
    <col min="5371" max="5371" width="10.6640625" style="9" bestFit="1" customWidth="1"/>
    <col min="5372" max="5372" width="9.6640625" style="9" bestFit="1" customWidth="1"/>
    <col min="5373" max="5373" width="9.44140625" style="9" bestFit="1" customWidth="1"/>
    <col min="5374" max="5375" width="9.6640625" style="9" bestFit="1" customWidth="1"/>
    <col min="5376" max="5376" width="9.44140625" style="9" bestFit="1" customWidth="1"/>
    <col min="5377" max="5378" width="9.6640625" style="9" bestFit="1" customWidth="1"/>
    <col min="5379" max="5379" width="9.44140625" style="9" bestFit="1" customWidth="1"/>
    <col min="5380" max="5381" width="9.6640625" style="9" bestFit="1" customWidth="1"/>
    <col min="5382" max="5382" width="9.44140625" style="9" bestFit="1" customWidth="1"/>
    <col min="5383" max="5384" width="9.6640625" style="9" bestFit="1" customWidth="1"/>
    <col min="5385" max="5385" width="8" style="9" bestFit="1" customWidth="1"/>
    <col min="5386" max="5386" width="10.6640625" style="9" bestFit="1" customWidth="1"/>
    <col min="5387" max="5387" width="9.6640625" style="9" bestFit="1" customWidth="1"/>
    <col min="5388" max="5388" width="9.44140625" style="9" bestFit="1" customWidth="1"/>
    <col min="5389" max="5390" width="9.6640625" style="9" bestFit="1" customWidth="1"/>
    <col min="5391" max="5391" width="9.44140625" style="9" bestFit="1" customWidth="1"/>
    <col min="5392" max="5393" width="9.6640625" style="9" bestFit="1" customWidth="1"/>
    <col min="5394" max="5394" width="8" style="9" bestFit="1" customWidth="1"/>
    <col min="5395" max="5395" width="10.6640625" style="9" bestFit="1" customWidth="1"/>
    <col min="5396" max="5396" width="9.6640625" style="9" bestFit="1" customWidth="1"/>
    <col min="5397" max="5397" width="9.44140625" style="9" bestFit="1" customWidth="1"/>
    <col min="5398" max="5399" width="9.6640625" style="9" bestFit="1" customWidth="1"/>
    <col min="5400" max="5400" width="9.44140625" style="9" bestFit="1" customWidth="1"/>
    <col min="5401" max="5402" width="9.6640625" style="9" bestFit="1" customWidth="1"/>
    <col min="5403" max="5403" width="9.44140625" style="9" bestFit="1" customWidth="1"/>
    <col min="5404" max="5405" width="9.6640625" style="9" bestFit="1" customWidth="1"/>
    <col min="5406" max="5406" width="7" style="9" bestFit="1" customWidth="1"/>
    <col min="5407" max="5407" width="9.6640625" style="9" bestFit="1" customWidth="1"/>
    <col min="5408" max="5408" width="8" style="9" bestFit="1" customWidth="1"/>
    <col min="5409" max="5409" width="10.6640625" style="9" bestFit="1" customWidth="1"/>
    <col min="5410" max="5410" width="9.6640625" style="9" bestFit="1" customWidth="1"/>
    <col min="5411" max="5411" width="9.44140625" style="9" bestFit="1" customWidth="1"/>
    <col min="5412" max="5413" width="9.6640625" style="9" bestFit="1" customWidth="1"/>
    <col min="5414" max="5414" width="9.44140625" style="9" bestFit="1" customWidth="1"/>
    <col min="5415" max="5416" width="9.6640625" style="9" bestFit="1" customWidth="1"/>
    <col min="5417" max="5417" width="9.44140625" style="9" bestFit="1" customWidth="1"/>
    <col min="5418" max="5419" width="9.6640625" style="9" bestFit="1" customWidth="1"/>
    <col min="5420" max="5420" width="9.44140625" style="9" bestFit="1" customWidth="1"/>
    <col min="5421" max="5421" width="9.6640625" style="9" bestFit="1" customWidth="1"/>
    <col min="5422" max="5422" width="8.44140625" style="9" bestFit="1" customWidth="1"/>
    <col min="5423" max="5423" width="10.6640625" style="9" bestFit="1" customWidth="1"/>
    <col min="5424" max="5424" width="9.6640625" style="9" bestFit="1" customWidth="1"/>
    <col min="5425" max="5425" width="9.44140625" style="9" bestFit="1" customWidth="1"/>
    <col min="5426" max="5427" width="9.6640625" style="9" bestFit="1" customWidth="1"/>
    <col min="5428" max="5428" width="9.44140625" style="9" bestFit="1" customWidth="1"/>
    <col min="5429" max="5430" width="9.6640625" style="9" bestFit="1" customWidth="1"/>
    <col min="5431" max="5431" width="9.44140625" style="9" bestFit="1" customWidth="1"/>
    <col min="5432" max="5433" width="9.6640625" style="9" bestFit="1" customWidth="1"/>
    <col min="5434" max="5434" width="9.44140625" style="9" bestFit="1" customWidth="1"/>
    <col min="5435" max="5436" width="9.6640625" style="9" bestFit="1" customWidth="1"/>
    <col min="5437" max="5437" width="9.44140625" style="9" bestFit="1" customWidth="1"/>
    <col min="5438" max="5438" width="9.6640625" style="9" bestFit="1" customWidth="1"/>
    <col min="5439" max="5439" width="9.44140625" style="9" bestFit="1" customWidth="1"/>
    <col min="5440" max="5441" width="9.6640625" style="9" bestFit="1" customWidth="1"/>
    <col min="5442" max="5442" width="9.44140625" style="9" bestFit="1" customWidth="1"/>
    <col min="5443" max="5444" width="9.6640625" style="9" bestFit="1" customWidth="1"/>
    <col min="5445" max="5445" width="9.44140625" style="9" bestFit="1" customWidth="1"/>
    <col min="5446" max="5447" width="9.6640625" style="9" bestFit="1" customWidth="1"/>
    <col min="5448" max="5448" width="9.44140625" style="9" bestFit="1" customWidth="1"/>
    <col min="5449" max="5450" width="9.6640625" style="9" bestFit="1" customWidth="1"/>
    <col min="5451" max="5451" width="9.44140625" style="9" bestFit="1" customWidth="1"/>
    <col min="5452" max="5453" width="9.6640625" style="9" bestFit="1" customWidth="1"/>
    <col min="5454" max="5454" width="9.44140625" style="9" bestFit="1" customWidth="1"/>
    <col min="5455" max="5455" width="9.6640625" style="9" bestFit="1" customWidth="1"/>
    <col min="5456" max="5456" width="9.44140625" style="9" bestFit="1" customWidth="1"/>
    <col min="5457" max="5458" width="9.6640625" style="9" bestFit="1" customWidth="1"/>
    <col min="5459" max="5459" width="9.44140625" style="9" bestFit="1" customWidth="1"/>
    <col min="5460" max="5461" width="9.6640625" style="9" bestFit="1" customWidth="1"/>
    <col min="5462" max="5462" width="9.44140625" style="9" bestFit="1" customWidth="1"/>
    <col min="5463" max="5464" width="9.6640625" style="9" bestFit="1" customWidth="1"/>
    <col min="5465" max="5465" width="9.44140625" style="9" bestFit="1" customWidth="1"/>
    <col min="5466" max="5467" width="9.6640625" style="9" bestFit="1" customWidth="1"/>
    <col min="5468" max="5468" width="9.44140625" style="9" bestFit="1" customWidth="1"/>
    <col min="5469" max="5470" width="9.6640625" style="9" bestFit="1" customWidth="1"/>
    <col min="5471" max="5471" width="9.44140625" style="9" bestFit="1" customWidth="1"/>
    <col min="5472" max="5473" width="9.6640625" style="9" bestFit="1" customWidth="1"/>
    <col min="5474" max="5474" width="9.44140625" style="9" bestFit="1" customWidth="1"/>
    <col min="5475" max="5476" width="9.6640625" style="9" bestFit="1" customWidth="1"/>
    <col min="5477" max="5477" width="10" style="9" bestFit="1" customWidth="1"/>
    <col min="5478" max="5478" width="10.6640625" style="9" bestFit="1" customWidth="1"/>
    <col min="5479" max="5479" width="12.21875" style="9" bestFit="1" customWidth="1"/>
    <col min="5480" max="5480" width="9.44140625" style="9" bestFit="1" customWidth="1"/>
    <col min="5481" max="5482" width="9.6640625" style="9" bestFit="1" customWidth="1"/>
    <col min="5483" max="5483" width="9.44140625" style="9" bestFit="1" customWidth="1"/>
    <col min="5484" max="5484" width="8.6640625" style="9" bestFit="1" customWidth="1"/>
    <col min="5485" max="5485" width="9.6640625" style="9" bestFit="1" customWidth="1"/>
    <col min="5486" max="5486" width="9.44140625" style="9" bestFit="1" customWidth="1"/>
    <col min="5487" max="5487" width="9.6640625" style="9" bestFit="1" customWidth="1"/>
    <col min="5488" max="5488" width="9.44140625" style="9" bestFit="1" customWidth="1"/>
    <col min="5489" max="5490" width="9.6640625" style="9" bestFit="1" customWidth="1"/>
    <col min="5491" max="5491" width="8.44140625" style="9" bestFit="1" customWidth="1"/>
    <col min="5492" max="5492" width="10.6640625" style="9" bestFit="1" customWidth="1"/>
    <col min="5493" max="5493" width="9.6640625" style="9" bestFit="1" customWidth="1"/>
    <col min="5494" max="5494" width="9.44140625" style="9" bestFit="1" customWidth="1"/>
    <col min="5495" max="5496" width="9.6640625" style="9" bestFit="1" customWidth="1"/>
    <col min="5497" max="5497" width="9.44140625" style="9" bestFit="1" customWidth="1"/>
    <col min="5498" max="5498" width="9.6640625" style="9" bestFit="1" customWidth="1"/>
    <col min="5499" max="5499" width="8" style="9" bestFit="1" customWidth="1"/>
    <col min="5500" max="5500" width="10.6640625" style="9" bestFit="1" customWidth="1"/>
    <col min="5501" max="5501" width="9.6640625" style="9" bestFit="1" customWidth="1"/>
    <col min="5502" max="5502" width="9.44140625" style="9" bestFit="1" customWidth="1"/>
    <col min="5503" max="5504" width="9.6640625" style="9" bestFit="1" customWidth="1"/>
    <col min="5505" max="5505" width="10" style="9" bestFit="1" customWidth="1"/>
    <col min="5506" max="5506" width="9.6640625" style="9" bestFit="1" customWidth="1"/>
    <col min="5507" max="5507" width="12.21875" style="9" bestFit="1" customWidth="1"/>
    <col min="5508" max="5508" width="9.44140625" style="9" bestFit="1" customWidth="1"/>
    <col min="5509" max="5510" width="9.6640625" style="9" bestFit="1" customWidth="1"/>
    <col min="5511" max="5511" width="9.44140625" style="9" bestFit="1" customWidth="1"/>
    <col min="5512" max="5513" width="9.6640625" style="9" bestFit="1" customWidth="1"/>
    <col min="5514" max="5514" width="9.44140625" style="9" bestFit="1" customWidth="1"/>
    <col min="5515" max="5515" width="9.6640625" style="9" bestFit="1" customWidth="1"/>
    <col min="5516" max="5516" width="9.44140625" style="9" bestFit="1" customWidth="1"/>
    <col min="5517" max="5517" width="9.6640625" style="9" bestFit="1" customWidth="1"/>
    <col min="5518" max="5518" width="9.44140625" style="9" bestFit="1" customWidth="1"/>
    <col min="5519" max="5520" width="9.6640625" style="9" bestFit="1" customWidth="1"/>
    <col min="5521" max="5521" width="9.44140625" style="9" bestFit="1" customWidth="1"/>
    <col min="5522" max="5523" width="9.6640625" style="9" bestFit="1" customWidth="1"/>
    <col min="5524" max="5524" width="10" style="9" bestFit="1" customWidth="1"/>
    <col min="5525" max="5525" width="9.6640625" style="9" bestFit="1" customWidth="1"/>
    <col min="5526" max="5526" width="12.21875" style="9" bestFit="1" customWidth="1"/>
    <col min="5527" max="5527" width="9.44140625" style="9" bestFit="1" customWidth="1"/>
    <col min="5528" max="5529" width="9.6640625" style="9" bestFit="1" customWidth="1"/>
    <col min="5530" max="5530" width="9.44140625" style="9" bestFit="1" customWidth="1"/>
    <col min="5531" max="5532" width="9.6640625" style="9" bestFit="1" customWidth="1"/>
    <col min="5533" max="5533" width="9.44140625" style="9" bestFit="1" customWidth="1"/>
    <col min="5534" max="5535" width="9.6640625" style="9" bestFit="1" customWidth="1"/>
    <col min="5536" max="5536" width="10" style="9" bestFit="1" customWidth="1"/>
    <col min="5537" max="5537" width="9.6640625" style="9" bestFit="1" customWidth="1"/>
    <col min="5538" max="5538" width="12.21875" style="9" bestFit="1" customWidth="1"/>
    <col min="5539" max="5539" width="9.44140625" style="9" bestFit="1" customWidth="1"/>
    <col min="5540" max="5541" width="9.6640625" style="9" bestFit="1" customWidth="1"/>
    <col min="5542" max="5542" width="9.44140625" style="9" bestFit="1" customWidth="1"/>
    <col min="5543" max="5544" width="9.6640625" style="9" bestFit="1" customWidth="1"/>
    <col min="5545" max="5545" width="9.44140625" style="9" bestFit="1" customWidth="1"/>
    <col min="5546" max="5546" width="9.6640625" style="9" bestFit="1" customWidth="1"/>
    <col min="5547" max="5547" width="9.44140625" style="9" bestFit="1" customWidth="1"/>
    <col min="5548" max="5549" width="9.6640625" style="9" bestFit="1" customWidth="1"/>
    <col min="5550" max="5550" width="8" style="9" bestFit="1" customWidth="1"/>
    <col min="5551" max="5551" width="10.6640625" style="9" bestFit="1" customWidth="1"/>
    <col min="5552" max="5552" width="9.6640625" style="9" bestFit="1" customWidth="1"/>
    <col min="5553" max="5553" width="9.44140625" style="9" bestFit="1" customWidth="1"/>
    <col min="5554" max="5555" width="9.6640625" style="9" bestFit="1" customWidth="1"/>
    <col min="5556" max="5556" width="9.44140625" style="9" bestFit="1" customWidth="1"/>
    <col min="5557" max="5558" width="9.6640625" style="9" bestFit="1" customWidth="1"/>
    <col min="5559" max="5559" width="9.44140625" style="9" bestFit="1" customWidth="1"/>
    <col min="5560" max="5561" width="9.6640625" style="9" bestFit="1" customWidth="1"/>
    <col min="5562" max="5562" width="9.44140625" style="9" bestFit="1" customWidth="1"/>
    <col min="5563" max="5563" width="9.6640625" style="9" bestFit="1" customWidth="1"/>
    <col min="5564" max="5564" width="11.21875" style="9" bestFit="1" customWidth="1"/>
    <col min="5565" max="5565" width="9.44140625" style="9" bestFit="1" customWidth="1"/>
    <col min="5566" max="5566" width="9.6640625" style="9" bestFit="1" customWidth="1"/>
    <col min="5567" max="5567" width="9.44140625" style="9" bestFit="1" customWidth="1"/>
    <col min="5568" max="5569" width="9.6640625" style="9" bestFit="1" customWidth="1"/>
    <col min="5570" max="5570" width="7" style="9" bestFit="1" customWidth="1"/>
    <col min="5571" max="5572" width="9.6640625" style="9" bestFit="1" customWidth="1"/>
    <col min="5573" max="5573" width="9.44140625" style="9" bestFit="1" customWidth="1"/>
    <col min="5574" max="5574" width="9.6640625" style="9" bestFit="1" customWidth="1"/>
    <col min="5575" max="5575" width="8" style="9" bestFit="1" customWidth="1"/>
    <col min="5576" max="5576" width="10.6640625" style="9" bestFit="1" customWidth="1"/>
    <col min="5577" max="5577" width="9.6640625" style="9" bestFit="1" customWidth="1"/>
    <col min="5578" max="5578" width="8.44140625" style="9" bestFit="1" customWidth="1"/>
    <col min="5579" max="5579" width="10.6640625" style="9" bestFit="1" customWidth="1"/>
    <col min="5580" max="5580" width="9.6640625" style="9" bestFit="1" customWidth="1"/>
    <col min="5581" max="5581" width="8" style="9" bestFit="1" customWidth="1"/>
    <col min="5582" max="5582" width="10.6640625" style="9" bestFit="1" customWidth="1"/>
    <col min="5583" max="5583" width="9.6640625" style="9" bestFit="1" customWidth="1"/>
    <col min="5584" max="5584" width="9" style="9" bestFit="1" customWidth="1"/>
    <col min="5585" max="5585" width="11.6640625" style="9" bestFit="1" customWidth="1"/>
    <col min="5586" max="5586" width="9.6640625" style="9" bestFit="1" customWidth="1"/>
    <col min="5587" max="5587" width="9.44140625" style="9" bestFit="1" customWidth="1"/>
    <col min="5588" max="5589" width="9.6640625" style="9" bestFit="1" customWidth="1"/>
    <col min="5590" max="5590" width="9.44140625" style="9" bestFit="1" customWidth="1"/>
    <col min="5591" max="5592" width="9.6640625" style="9" bestFit="1" customWidth="1"/>
    <col min="5593" max="5593" width="9.44140625" style="9" bestFit="1" customWidth="1"/>
    <col min="5594" max="5595" width="9.6640625" style="9" bestFit="1" customWidth="1"/>
    <col min="5596" max="5596" width="8" style="9" bestFit="1" customWidth="1"/>
    <col min="5597" max="5597" width="10.6640625" style="9" bestFit="1" customWidth="1"/>
    <col min="5598" max="5598" width="9.6640625" style="9" bestFit="1" customWidth="1"/>
    <col min="5599" max="5599" width="9.44140625" style="9" bestFit="1" customWidth="1"/>
    <col min="5600" max="5601" width="9.6640625" style="9" bestFit="1" customWidth="1"/>
    <col min="5602" max="5602" width="10" style="9" bestFit="1" customWidth="1"/>
    <col min="5603" max="5603" width="9.6640625" style="9" bestFit="1" customWidth="1"/>
    <col min="5604" max="5604" width="12.21875" style="9" bestFit="1" customWidth="1"/>
    <col min="5605" max="5605" width="9.44140625" style="9" bestFit="1" customWidth="1"/>
    <col min="5606" max="5607" width="9.6640625" style="9" bestFit="1" customWidth="1"/>
    <col min="5608" max="5608" width="9.44140625" style="9" bestFit="1" customWidth="1"/>
    <col min="5609" max="5610" width="9.6640625" style="9" bestFit="1" customWidth="1"/>
    <col min="5611" max="5611" width="10" style="9" bestFit="1" customWidth="1"/>
    <col min="5612" max="5612" width="9.6640625" style="9" bestFit="1" customWidth="1"/>
    <col min="5613" max="5613" width="12.21875" style="9" bestFit="1" customWidth="1"/>
    <col min="5614" max="5614" width="9.44140625" style="9" bestFit="1" customWidth="1"/>
    <col min="5615" max="5615" width="9.6640625" style="9" bestFit="1" customWidth="1"/>
    <col min="5616" max="5616" width="8" style="9" bestFit="1" customWidth="1"/>
    <col min="5617" max="5617" width="10.6640625" style="9" bestFit="1" customWidth="1"/>
    <col min="5618" max="5618" width="9.6640625" style="9" bestFit="1" customWidth="1"/>
    <col min="5619" max="5619" width="9.44140625" style="9" bestFit="1" customWidth="1"/>
    <col min="5620" max="5621" width="9.6640625" style="9" bestFit="1" customWidth="1"/>
    <col min="5622" max="5622" width="9.44140625" style="9" bestFit="1" customWidth="1"/>
    <col min="5623" max="5624" width="9.6640625" style="9" bestFit="1" customWidth="1"/>
    <col min="5625" max="5625" width="9.44140625" style="9" bestFit="1" customWidth="1"/>
    <col min="5626" max="5627" width="9.6640625" style="9" bestFit="1" customWidth="1"/>
    <col min="5628" max="5628" width="9.44140625" style="9" bestFit="1" customWidth="1"/>
    <col min="5629" max="5630" width="9.6640625" style="9" bestFit="1" customWidth="1"/>
    <col min="5631" max="5631" width="9.44140625" style="9" bestFit="1" customWidth="1"/>
    <col min="5632" max="5632" width="9.6640625" style="9" bestFit="1" customWidth="1"/>
    <col min="5633" max="5633" width="9.44140625" style="9" bestFit="1" customWidth="1"/>
    <col min="5634" max="5634" width="9.6640625" style="9" bestFit="1" customWidth="1"/>
    <col min="5635" max="5635" width="9.44140625" style="9" bestFit="1" customWidth="1"/>
    <col min="5636" max="5637" width="9.6640625" style="9" bestFit="1" customWidth="1"/>
    <col min="5638" max="5638" width="10" style="9" bestFit="1" customWidth="1"/>
    <col min="5639" max="5639" width="9.6640625" style="9" bestFit="1" customWidth="1"/>
    <col min="5640" max="5640" width="12.21875" style="9" bestFit="1" customWidth="1"/>
    <col min="5641" max="5641" width="9.44140625" style="9" bestFit="1" customWidth="1"/>
    <col min="5642" max="5643" width="9.6640625" style="9" bestFit="1" customWidth="1"/>
    <col min="5644" max="5644" width="9.44140625" style="9" bestFit="1" customWidth="1"/>
    <col min="5645" max="5646" width="9.6640625" style="9" bestFit="1" customWidth="1"/>
    <col min="5647" max="5647" width="9.44140625" style="9" bestFit="1" customWidth="1"/>
    <col min="5648" max="5649" width="9.6640625" style="9" bestFit="1" customWidth="1"/>
    <col min="5650" max="5650" width="9.44140625" style="9" bestFit="1" customWidth="1"/>
    <col min="5651" max="5652" width="9.6640625" style="9" bestFit="1" customWidth="1"/>
    <col min="5653" max="5653" width="9.44140625" style="9" bestFit="1" customWidth="1"/>
    <col min="5654" max="5655" width="9.6640625" style="9" bestFit="1" customWidth="1"/>
    <col min="5656" max="5656" width="9.44140625" style="9" bestFit="1" customWidth="1"/>
    <col min="5657" max="5657" width="9.6640625" style="9" bestFit="1" customWidth="1"/>
    <col min="5658" max="5658" width="7" style="9" bestFit="1" customWidth="1"/>
    <col min="5659" max="5660" width="9.6640625" style="9" bestFit="1" customWidth="1"/>
    <col min="5661" max="5661" width="9.44140625" style="9" bestFit="1" customWidth="1"/>
    <col min="5662" max="5663" width="9.6640625" style="9" bestFit="1" customWidth="1"/>
    <col min="5664" max="5664" width="9.44140625" style="9" bestFit="1" customWidth="1"/>
    <col min="5665" max="5666" width="9.6640625" style="9" bestFit="1" customWidth="1"/>
    <col min="5667" max="5667" width="9.44140625" style="9" bestFit="1" customWidth="1"/>
    <col min="5668" max="5669" width="9.6640625" style="9" bestFit="1" customWidth="1"/>
    <col min="5670" max="5670" width="9.44140625" style="9" bestFit="1" customWidth="1"/>
    <col min="5671" max="5671" width="9.6640625" style="9" bestFit="1" customWidth="1"/>
    <col min="5672" max="5672" width="9" style="9" bestFit="1" customWidth="1"/>
    <col min="5673" max="5673" width="11.6640625" style="9" bestFit="1" customWidth="1"/>
    <col min="5674" max="5674" width="9.6640625" style="9" bestFit="1" customWidth="1"/>
    <col min="5675" max="5675" width="9.44140625" style="9" bestFit="1" customWidth="1"/>
    <col min="5676" max="5677" width="9.6640625" style="9" bestFit="1" customWidth="1"/>
    <col min="5678" max="5678" width="8" style="9" bestFit="1" customWidth="1"/>
    <col min="5679" max="5679" width="10.6640625" style="9" bestFit="1" customWidth="1"/>
    <col min="5680" max="5680" width="9.6640625" style="9" bestFit="1" customWidth="1"/>
    <col min="5681" max="5681" width="10" style="9" bestFit="1" customWidth="1"/>
    <col min="5682" max="5682" width="9.6640625" style="9" bestFit="1" customWidth="1"/>
    <col min="5683" max="5683" width="12.21875" style="9" bestFit="1" customWidth="1"/>
    <col min="5684" max="5684" width="9.44140625" style="9" bestFit="1" customWidth="1"/>
    <col min="5685" max="5686" width="9.6640625" style="9" bestFit="1" customWidth="1"/>
    <col min="5687" max="5687" width="9.44140625" style="9" bestFit="1" customWidth="1"/>
    <col min="5688" max="5689" width="9.6640625" style="9" bestFit="1" customWidth="1"/>
    <col min="5690" max="5690" width="7" style="9" bestFit="1" customWidth="1"/>
    <col min="5691" max="5692" width="9.6640625" style="9" bestFit="1" customWidth="1"/>
    <col min="5693" max="5693" width="9.44140625" style="9" bestFit="1" customWidth="1"/>
    <col min="5694" max="5694" width="9.6640625" style="9" bestFit="1" customWidth="1"/>
    <col min="5695" max="5695" width="9.44140625" style="9" bestFit="1" customWidth="1"/>
    <col min="5696" max="5697" width="9.6640625" style="9" bestFit="1" customWidth="1"/>
    <col min="5698" max="5698" width="9.44140625" style="9" bestFit="1" customWidth="1"/>
    <col min="5699" max="5700" width="9.6640625" style="9" bestFit="1" customWidth="1"/>
    <col min="5701" max="5701" width="9.44140625" style="9" bestFit="1" customWidth="1"/>
    <col min="5702" max="5703" width="9.6640625" style="9" bestFit="1" customWidth="1"/>
    <col min="5704" max="5704" width="9.44140625" style="9" bestFit="1" customWidth="1"/>
    <col min="5705" max="5706" width="9.6640625" style="9" bestFit="1" customWidth="1"/>
    <col min="5707" max="5707" width="9.44140625" style="9" bestFit="1" customWidth="1"/>
    <col min="5708" max="5709" width="9.6640625" style="9" bestFit="1" customWidth="1"/>
    <col min="5710" max="5710" width="9.44140625" style="9" bestFit="1" customWidth="1"/>
    <col min="5711" max="5712" width="9.6640625" style="9" bestFit="1" customWidth="1"/>
    <col min="5713" max="5713" width="9.44140625" style="9" bestFit="1" customWidth="1"/>
    <col min="5714" max="5715" width="9.6640625" style="9" bestFit="1" customWidth="1"/>
    <col min="5716" max="5716" width="9.44140625" style="9" bestFit="1" customWidth="1"/>
    <col min="5717" max="5718" width="9.6640625" style="9" bestFit="1" customWidth="1"/>
    <col min="5719" max="5719" width="9.44140625" style="9" bestFit="1" customWidth="1"/>
    <col min="5720" max="5721" width="9.6640625" style="9" bestFit="1" customWidth="1"/>
    <col min="5722" max="5722" width="9.44140625" style="9" bestFit="1" customWidth="1"/>
    <col min="5723" max="5724" width="9.6640625" style="9" bestFit="1" customWidth="1"/>
    <col min="5725" max="5725" width="8" style="9" bestFit="1" customWidth="1"/>
    <col min="5726" max="5726" width="10.6640625" style="9" bestFit="1" customWidth="1"/>
    <col min="5727" max="5727" width="9.6640625" style="9" bestFit="1" customWidth="1"/>
    <col min="5728" max="5728" width="9.44140625" style="9" bestFit="1" customWidth="1"/>
    <col min="5729" max="5729" width="9.6640625" style="9" bestFit="1" customWidth="1"/>
    <col min="5730" max="5730" width="9.44140625" style="9" bestFit="1" customWidth="1"/>
    <col min="5731" max="5732" width="9.6640625" style="9" bestFit="1" customWidth="1"/>
    <col min="5733" max="5733" width="9.44140625" style="9" bestFit="1" customWidth="1"/>
    <col min="5734" max="5735" width="9.6640625" style="9" bestFit="1" customWidth="1"/>
    <col min="5736" max="5736" width="9.44140625" style="9" bestFit="1" customWidth="1"/>
    <col min="5737" max="5738" width="9.6640625" style="9" bestFit="1" customWidth="1"/>
    <col min="5739" max="5739" width="9.44140625" style="9" bestFit="1" customWidth="1"/>
    <col min="5740" max="5741" width="9.6640625" style="9" bestFit="1" customWidth="1"/>
    <col min="5742" max="5742" width="9.44140625" style="9" bestFit="1" customWidth="1"/>
    <col min="5743" max="5744" width="9.6640625" style="9" bestFit="1" customWidth="1"/>
    <col min="5745" max="5745" width="10" style="9" bestFit="1" customWidth="1"/>
    <col min="5746" max="5746" width="9.6640625" style="9" bestFit="1" customWidth="1"/>
    <col min="5747" max="5747" width="12.21875" style="9" bestFit="1" customWidth="1"/>
    <col min="5748" max="5748" width="9.44140625" style="9" bestFit="1" customWidth="1"/>
    <col min="5749" max="5750" width="9.6640625" style="9" bestFit="1" customWidth="1"/>
    <col min="5751" max="5751" width="9.44140625" style="9" bestFit="1" customWidth="1"/>
    <col min="5752" max="5753" width="9.6640625" style="9" bestFit="1" customWidth="1"/>
    <col min="5754" max="5754" width="9.44140625" style="9" bestFit="1" customWidth="1"/>
    <col min="5755" max="5756" width="9.6640625" style="9" bestFit="1" customWidth="1"/>
    <col min="5757" max="5757" width="9.44140625" style="9" bestFit="1" customWidth="1"/>
    <col min="5758" max="5759" width="9.6640625" style="9" bestFit="1" customWidth="1"/>
    <col min="5760" max="5760" width="9.44140625" style="9" bestFit="1" customWidth="1"/>
    <col min="5761" max="5762" width="9.6640625" style="9" bestFit="1" customWidth="1"/>
    <col min="5763" max="5763" width="9.44140625" style="9" bestFit="1" customWidth="1"/>
    <col min="5764" max="5764" width="9.6640625" style="9" bestFit="1" customWidth="1"/>
    <col min="5765" max="5765" width="11.21875" style="9" bestFit="1" customWidth="1"/>
    <col min="5766" max="5766" width="8" style="9" bestFit="1" customWidth="1"/>
    <col min="5767" max="5767" width="10.6640625" style="9" bestFit="1" customWidth="1"/>
    <col min="5768" max="5768" width="9.6640625" style="9" bestFit="1" customWidth="1"/>
    <col min="5769" max="5769" width="9.44140625" style="9" bestFit="1" customWidth="1"/>
    <col min="5770" max="5771" width="9.6640625" style="9" bestFit="1" customWidth="1"/>
    <col min="5772" max="5772" width="9.44140625" style="9" bestFit="1" customWidth="1"/>
    <col min="5773" max="5774" width="9.6640625" style="9" bestFit="1" customWidth="1"/>
    <col min="5775" max="5775" width="9.44140625" style="9" bestFit="1" customWidth="1"/>
    <col min="5776" max="5777" width="9.6640625" style="9" bestFit="1" customWidth="1"/>
    <col min="5778" max="5778" width="9.44140625" style="9" bestFit="1" customWidth="1"/>
    <col min="5779" max="5780" width="9.6640625" style="9" bestFit="1" customWidth="1"/>
    <col min="5781" max="5781" width="10" style="9" bestFit="1" customWidth="1"/>
    <col min="5782" max="5782" width="9.6640625" style="9" bestFit="1" customWidth="1"/>
    <col min="5783" max="5783" width="12.21875" style="9" bestFit="1" customWidth="1"/>
    <col min="5784" max="5784" width="10" style="9" bestFit="1" customWidth="1"/>
    <col min="5785" max="5785" width="9.6640625" style="9" bestFit="1" customWidth="1"/>
    <col min="5786" max="5786" width="12.21875" style="9" bestFit="1" customWidth="1"/>
    <col min="5787" max="5787" width="9.44140625" style="9" bestFit="1" customWidth="1"/>
    <col min="5788" max="5788" width="9.6640625" style="9" bestFit="1" customWidth="1"/>
    <col min="5789" max="5789" width="11.21875" style="9" bestFit="1" customWidth="1"/>
    <col min="5790" max="5790" width="10" style="9" bestFit="1" customWidth="1"/>
    <col min="5791" max="5791" width="9.6640625" style="9" bestFit="1" customWidth="1"/>
    <col min="5792" max="5792" width="12.21875" style="9" bestFit="1" customWidth="1"/>
    <col min="5793" max="5793" width="8" style="9" bestFit="1" customWidth="1"/>
    <col min="5794" max="5794" width="10.6640625" style="9" bestFit="1" customWidth="1"/>
    <col min="5795" max="5795" width="9.6640625" style="9" bestFit="1" customWidth="1"/>
    <col min="5796" max="5796" width="9.44140625" style="9" bestFit="1" customWidth="1"/>
    <col min="5797" max="5798" width="9.6640625" style="9" bestFit="1" customWidth="1"/>
    <col min="5799" max="5799" width="9.44140625" style="9" bestFit="1" customWidth="1"/>
    <col min="5800" max="5801" width="9.6640625" style="9" bestFit="1" customWidth="1"/>
    <col min="5802" max="5802" width="9.44140625" style="9" bestFit="1" customWidth="1"/>
    <col min="5803" max="5803" width="9.6640625" style="9" bestFit="1" customWidth="1"/>
    <col min="5804" max="5804" width="11.21875" style="9" bestFit="1" customWidth="1"/>
    <col min="5805" max="5805" width="7" style="9" bestFit="1" customWidth="1"/>
    <col min="5806" max="5807" width="9.6640625" style="9" bestFit="1" customWidth="1"/>
    <col min="5808" max="5808" width="9.44140625" style="9" bestFit="1" customWidth="1"/>
    <col min="5809" max="5810" width="9.6640625" style="9" bestFit="1" customWidth="1"/>
    <col min="5811" max="5811" width="9.44140625" style="9" bestFit="1" customWidth="1"/>
    <col min="5812" max="5813" width="9.6640625" style="9" bestFit="1" customWidth="1"/>
    <col min="5814" max="5814" width="9.44140625" style="9" bestFit="1" customWidth="1"/>
    <col min="5815" max="5816" width="9.6640625" style="9" bestFit="1" customWidth="1"/>
    <col min="5817" max="5817" width="9.44140625" style="9" bestFit="1" customWidth="1"/>
    <col min="5818" max="5819" width="9.6640625" style="9" bestFit="1" customWidth="1"/>
    <col min="5820" max="5820" width="9.44140625" style="9" bestFit="1" customWidth="1"/>
    <col min="5821" max="5822" width="9.6640625" style="9" bestFit="1" customWidth="1"/>
    <col min="5823" max="5823" width="9.44140625" style="9" bestFit="1" customWidth="1"/>
    <col min="5824" max="5825" width="9.6640625" style="9" bestFit="1" customWidth="1"/>
    <col min="5826" max="5826" width="9.44140625" style="9" bestFit="1" customWidth="1"/>
    <col min="5827" max="5828" width="9.6640625" style="9" bestFit="1" customWidth="1"/>
    <col min="5829" max="5829" width="9.44140625" style="9" bestFit="1" customWidth="1"/>
    <col min="5830" max="5831" width="9.6640625" style="9" bestFit="1" customWidth="1"/>
    <col min="5832" max="5832" width="9.44140625" style="9" bestFit="1" customWidth="1"/>
    <col min="5833" max="5834" width="9.6640625" style="9" bestFit="1" customWidth="1"/>
    <col min="5835" max="5835" width="9.44140625" style="9" bestFit="1" customWidth="1"/>
    <col min="5836" max="5837" width="9.6640625" style="9" bestFit="1" customWidth="1"/>
    <col min="5838" max="5838" width="9.44140625" style="9" bestFit="1" customWidth="1"/>
    <col min="5839" max="5839" width="9.6640625" style="9" bestFit="1" customWidth="1"/>
    <col min="5840" max="5840" width="11.21875" style="9" bestFit="1" customWidth="1"/>
    <col min="5841" max="5841" width="8" style="9" bestFit="1" customWidth="1"/>
    <col min="5842" max="5842" width="10.6640625" style="9" bestFit="1" customWidth="1"/>
    <col min="5843" max="5843" width="9.6640625" style="9" bestFit="1" customWidth="1"/>
    <col min="5844" max="5844" width="9.44140625" style="9" bestFit="1" customWidth="1"/>
    <col min="5845" max="5845" width="9.6640625" style="9" bestFit="1" customWidth="1"/>
    <col min="5846" max="5846" width="9.44140625" style="9" bestFit="1" customWidth="1"/>
    <col min="5847" max="5848" width="9.6640625" style="9" bestFit="1" customWidth="1"/>
    <col min="5849" max="5849" width="10" style="9" bestFit="1" customWidth="1"/>
    <col min="5850" max="5850" width="9.6640625" style="9" bestFit="1" customWidth="1"/>
    <col min="5851" max="5851" width="12.21875" style="9" bestFit="1" customWidth="1"/>
    <col min="5852" max="5852" width="9.44140625" style="9" bestFit="1" customWidth="1"/>
    <col min="5853" max="5853" width="9.6640625" style="9" bestFit="1" customWidth="1"/>
    <col min="5854" max="5854" width="11.21875" style="9" bestFit="1" customWidth="1"/>
    <col min="5855" max="5855" width="9.44140625" style="9" bestFit="1" customWidth="1"/>
    <col min="5856" max="5857" width="9.6640625" style="9" bestFit="1" customWidth="1"/>
    <col min="5858" max="5858" width="9.44140625" style="9" bestFit="1" customWidth="1"/>
    <col min="5859" max="5860" width="9.6640625" style="9" bestFit="1" customWidth="1"/>
    <col min="5861" max="5861" width="9.44140625" style="9" bestFit="1" customWidth="1"/>
    <col min="5862" max="5863" width="9.6640625" style="9" bestFit="1" customWidth="1"/>
    <col min="5864" max="5864" width="9.44140625" style="9" bestFit="1" customWidth="1"/>
    <col min="5865" max="5866" width="9.6640625" style="9" bestFit="1" customWidth="1"/>
    <col min="5867" max="5867" width="10" style="9" bestFit="1" customWidth="1"/>
    <col min="5868" max="5868" width="9.6640625" style="9" bestFit="1" customWidth="1"/>
    <col min="5869" max="5869" width="12.21875" style="9" bestFit="1" customWidth="1"/>
    <col min="5870" max="5870" width="9.44140625" style="9" bestFit="1" customWidth="1"/>
    <col min="5871" max="5872" width="9.6640625" style="9" bestFit="1" customWidth="1"/>
    <col min="5873" max="5873" width="9.44140625" style="9" bestFit="1" customWidth="1"/>
    <col min="5874" max="5875" width="9.6640625" style="9" bestFit="1" customWidth="1"/>
    <col min="5876" max="5876" width="9.44140625" style="9" bestFit="1" customWidth="1"/>
    <col min="5877" max="5878" width="9.6640625" style="9" bestFit="1" customWidth="1"/>
    <col min="5879" max="5879" width="9.44140625" style="9" bestFit="1" customWidth="1"/>
    <col min="5880" max="5881" width="9.6640625" style="9" bestFit="1" customWidth="1"/>
    <col min="5882" max="5882" width="9.44140625" style="9" bestFit="1" customWidth="1"/>
    <col min="5883" max="5884" width="9.6640625" style="9" bestFit="1" customWidth="1"/>
    <col min="5885" max="5885" width="9.44140625" style="9" bestFit="1" customWidth="1"/>
    <col min="5886" max="5887" width="9.6640625" style="9" bestFit="1" customWidth="1"/>
    <col min="5888" max="5888" width="9.44140625" style="9" bestFit="1" customWidth="1"/>
    <col min="5889" max="5890" width="9.6640625" style="9" bestFit="1" customWidth="1"/>
    <col min="5891" max="5891" width="9.44140625" style="9" bestFit="1" customWidth="1"/>
    <col min="5892" max="5892" width="9.6640625" style="9" bestFit="1" customWidth="1"/>
    <col min="5893" max="5893" width="9.44140625" style="9" bestFit="1" customWidth="1"/>
    <col min="5894" max="5895" width="9.6640625" style="9" bestFit="1" customWidth="1"/>
    <col min="5896" max="5896" width="10" style="9" bestFit="1" customWidth="1"/>
    <col min="5897" max="5897" width="9.6640625" style="9" bestFit="1" customWidth="1"/>
    <col min="5898" max="5898" width="12.21875" style="9" bestFit="1" customWidth="1"/>
    <col min="5899" max="5899" width="9.44140625" style="9" bestFit="1" customWidth="1"/>
    <col min="5900" max="5900" width="9.6640625" style="9" bestFit="1" customWidth="1"/>
    <col min="5901" max="5901" width="9.44140625" style="9" bestFit="1" customWidth="1"/>
    <col min="5902" max="5903" width="9.6640625" style="9" bestFit="1" customWidth="1"/>
    <col min="5904" max="5904" width="10" style="9" bestFit="1" customWidth="1"/>
    <col min="5905" max="5905" width="9.6640625" style="9" bestFit="1" customWidth="1"/>
    <col min="5906" max="5906" width="12.21875" style="9" bestFit="1" customWidth="1"/>
    <col min="5907" max="5907" width="9.44140625" style="9" bestFit="1" customWidth="1"/>
    <col min="5908" max="5908" width="9.6640625" style="9" bestFit="1" customWidth="1"/>
    <col min="5909" max="5909" width="9.44140625" style="9" bestFit="1" customWidth="1"/>
    <col min="5910" max="5911" width="9.6640625" style="9" bestFit="1" customWidth="1"/>
    <col min="5912" max="5912" width="9.44140625" style="9" bestFit="1" customWidth="1"/>
    <col min="5913" max="5914" width="9.6640625" style="9" bestFit="1" customWidth="1"/>
    <col min="5915" max="5915" width="7" style="9" bestFit="1" customWidth="1"/>
    <col min="5916" max="5917" width="9.6640625" style="9" bestFit="1" customWidth="1"/>
    <col min="5918" max="5918" width="9.44140625" style="9" bestFit="1" customWidth="1"/>
    <col min="5919" max="5920" width="9.6640625" style="9" bestFit="1" customWidth="1"/>
    <col min="5921" max="5921" width="9.44140625" style="9" bestFit="1" customWidth="1"/>
    <col min="5922" max="5923" width="9.6640625" style="9" bestFit="1" customWidth="1"/>
    <col min="5924" max="5924" width="9.44140625" style="9" bestFit="1" customWidth="1"/>
    <col min="5925" max="5926" width="9.6640625" style="9" bestFit="1" customWidth="1"/>
    <col min="5927" max="5927" width="9.44140625" style="9" bestFit="1" customWidth="1"/>
    <col min="5928" max="5929" width="9.6640625" style="9" bestFit="1" customWidth="1"/>
    <col min="5930" max="5930" width="9.44140625" style="9" bestFit="1" customWidth="1"/>
    <col min="5931" max="5931" width="9.6640625" style="9" bestFit="1" customWidth="1"/>
    <col min="5932" max="5932" width="9.44140625" style="9" bestFit="1" customWidth="1"/>
    <col min="5933" max="5934" width="9.6640625" style="9" bestFit="1" customWidth="1"/>
    <col min="5935" max="5935" width="9.44140625" style="9" bestFit="1" customWidth="1"/>
    <col min="5936" max="5937" width="9.6640625" style="9" bestFit="1" customWidth="1"/>
    <col min="5938" max="5938" width="8" style="9" bestFit="1" customWidth="1"/>
    <col min="5939" max="5939" width="10.6640625" style="9" bestFit="1" customWidth="1"/>
    <col min="5940" max="5940" width="9.6640625" style="9" bestFit="1" customWidth="1"/>
    <col min="5941" max="5941" width="9.44140625" style="9" bestFit="1" customWidth="1"/>
    <col min="5942" max="5943" width="9.6640625" style="9" bestFit="1" customWidth="1"/>
    <col min="5944" max="5944" width="9.44140625" style="9" bestFit="1" customWidth="1"/>
    <col min="5945" max="5946" width="9.6640625" style="9" bestFit="1" customWidth="1"/>
    <col min="5947" max="5947" width="9.44140625" style="9" bestFit="1" customWidth="1"/>
    <col min="5948" max="5949" width="9.6640625" style="9" bestFit="1" customWidth="1"/>
    <col min="5950" max="5950" width="8" style="9" bestFit="1" customWidth="1"/>
    <col min="5951" max="5951" width="10.6640625" style="9" bestFit="1" customWidth="1"/>
    <col min="5952" max="5952" width="9.6640625" style="9" bestFit="1" customWidth="1"/>
    <col min="5953" max="5953" width="9.44140625" style="9" bestFit="1" customWidth="1"/>
    <col min="5954" max="5955" width="9.6640625" style="9" bestFit="1" customWidth="1"/>
    <col min="5956" max="5956" width="9.44140625" style="9" bestFit="1" customWidth="1"/>
    <col min="5957" max="5958" width="9.6640625" style="9" bestFit="1" customWidth="1"/>
    <col min="5959" max="5959" width="9.44140625" style="9" bestFit="1" customWidth="1"/>
    <col min="5960" max="5961" width="9.6640625" style="9" bestFit="1" customWidth="1"/>
    <col min="5962" max="5962" width="9.44140625" style="9" bestFit="1" customWidth="1"/>
    <col min="5963" max="5964" width="9.6640625" style="9" bestFit="1" customWidth="1"/>
    <col min="5965" max="5965" width="9.44140625" style="9" bestFit="1" customWidth="1"/>
    <col min="5966" max="5967" width="9.6640625" style="9" bestFit="1" customWidth="1"/>
    <col min="5968" max="5968" width="9.44140625" style="9" bestFit="1" customWidth="1"/>
    <col min="5969" max="5970" width="9.6640625" style="9" bestFit="1" customWidth="1"/>
    <col min="5971" max="5971" width="9.44140625" style="9" bestFit="1" customWidth="1"/>
    <col min="5972" max="5973" width="9.6640625" style="9" bestFit="1" customWidth="1"/>
    <col min="5974" max="5974" width="10" style="9" bestFit="1" customWidth="1"/>
    <col min="5975" max="5975" width="9.6640625" style="9" bestFit="1" customWidth="1"/>
    <col min="5976" max="5976" width="12.21875" style="9" bestFit="1" customWidth="1"/>
    <col min="5977" max="5977" width="9.44140625" style="9" bestFit="1" customWidth="1"/>
    <col min="5978" max="5978" width="9.6640625" style="9" bestFit="1" customWidth="1"/>
    <col min="5979" max="5979" width="7" style="9" bestFit="1" customWidth="1"/>
    <col min="5980" max="5981" width="9.6640625" style="9" bestFit="1" customWidth="1"/>
    <col min="5982" max="5982" width="10" style="9" bestFit="1" customWidth="1"/>
    <col min="5983" max="5983" width="9.6640625" style="9" bestFit="1" customWidth="1"/>
    <col min="5984" max="5984" width="12.21875" style="9" bestFit="1" customWidth="1"/>
    <col min="5985" max="5985" width="9.44140625" style="9" bestFit="1" customWidth="1"/>
    <col min="5986" max="5987" width="9.6640625" style="9" bestFit="1" customWidth="1"/>
    <col min="5988" max="5988" width="9.44140625" style="9" bestFit="1" customWidth="1"/>
    <col min="5989" max="5990" width="9.6640625" style="9" bestFit="1" customWidth="1"/>
    <col min="5991" max="5991" width="8" style="9" bestFit="1" customWidth="1"/>
    <col min="5992" max="5992" width="10.6640625" style="9" bestFit="1" customWidth="1"/>
    <col min="5993" max="5993" width="9.6640625" style="9" bestFit="1" customWidth="1"/>
    <col min="5994" max="5994" width="9.44140625" style="9" bestFit="1" customWidth="1"/>
    <col min="5995" max="5996" width="9.6640625" style="9" bestFit="1" customWidth="1"/>
    <col min="5997" max="5997" width="9.44140625" style="9" bestFit="1" customWidth="1"/>
    <col min="5998" max="5999" width="9.6640625" style="9" bestFit="1" customWidth="1"/>
    <col min="6000" max="6000" width="9.44140625" style="9" bestFit="1" customWidth="1"/>
    <col min="6001" max="6002" width="9.6640625" style="9" bestFit="1" customWidth="1"/>
    <col min="6003" max="6003" width="9.44140625" style="9" bestFit="1" customWidth="1"/>
    <col min="6004" max="6005" width="9.6640625" style="9" bestFit="1" customWidth="1"/>
    <col min="6006" max="6006" width="9.44140625" style="9" bestFit="1" customWidth="1"/>
    <col min="6007" max="6008" width="9.6640625" style="9" bestFit="1" customWidth="1"/>
    <col min="6009" max="6009" width="9.44140625" style="9" bestFit="1" customWidth="1"/>
    <col min="6010" max="6011" width="9.6640625" style="9" bestFit="1" customWidth="1"/>
    <col min="6012" max="6012" width="9.44140625" style="9" bestFit="1" customWidth="1"/>
    <col min="6013" max="6014" width="9.6640625" style="9" bestFit="1" customWidth="1"/>
    <col min="6015" max="6015" width="9.44140625" style="9" bestFit="1" customWidth="1"/>
    <col min="6016" max="6017" width="9.6640625" style="9" bestFit="1" customWidth="1"/>
    <col min="6018" max="6018" width="9.44140625" style="9" bestFit="1" customWidth="1"/>
    <col min="6019" max="6020" width="9.6640625" style="9" bestFit="1" customWidth="1"/>
    <col min="6021" max="6021" width="9.44140625" style="9" bestFit="1" customWidth="1"/>
    <col min="6022" max="6023" width="9.6640625" style="9" bestFit="1" customWidth="1"/>
    <col min="6024" max="6024" width="9.44140625" style="9" bestFit="1" customWidth="1"/>
    <col min="6025" max="6025" width="9.6640625" style="9" bestFit="1" customWidth="1"/>
    <col min="6026" max="6026" width="9.44140625" style="9" bestFit="1" customWidth="1"/>
    <col min="6027" max="6028" width="9.6640625" style="9" bestFit="1" customWidth="1"/>
    <col min="6029" max="6029" width="10" style="9" bestFit="1" customWidth="1"/>
    <col min="6030" max="6030" width="9.6640625" style="9" bestFit="1" customWidth="1"/>
    <col min="6031" max="6031" width="12.21875" style="9" bestFit="1" customWidth="1"/>
    <col min="6032" max="6032" width="9.44140625" style="9" bestFit="1" customWidth="1"/>
    <col min="6033" max="6034" width="9.6640625" style="9" bestFit="1" customWidth="1"/>
    <col min="6035" max="6035" width="8" style="9" bestFit="1" customWidth="1"/>
    <col min="6036" max="6036" width="10.6640625" style="9" bestFit="1" customWidth="1"/>
    <col min="6037" max="6037" width="9.6640625" style="9" bestFit="1" customWidth="1"/>
    <col min="6038" max="6038" width="10" style="9" bestFit="1" customWidth="1"/>
    <col min="6039" max="6039" width="9.6640625" style="9" bestFit="1" customWidth="1"/>
    <col min="6040" max="6040" width="12.21875" style="9" bestFit="1" customWidth="1"/>
    <col min="6041" max="6041" width="9.44140625" style="9" bestFit="1" customWidth="1"/>
    <col min="6042" max="6043" width="9.6640625" style="9" bestFit="1" customWidth="1"/>
    <col min="6044" max="6044" width="9.44140625" style="9" bestFit="1" customWidth="1"/>
    <col min="6045" max="6046" width="9.6640625" style="9" bestFit="1" customWidth="1"/>
    <col min="6047" max="6047" width="9.44140625" style="9" bestFit="1" customWidth="1"/>
    <col min="6048" max="6049" width="9.6640625" style="9" bestFit="1" customWidth="1"/>
    <col min="6050" max="6050" width="8" style="9" bestFit="1" customWidth="1"/>
    <col min="6051" max="6051" width="10.6640625" style="9" bestFit="1" customWidth="1"/>
    <col min="6052" max="6052" width="9.6640625" style="9" bestFit="1" customWidth="1"/>
    <col min="6053" max="6053" width="9.44140625" style="9" bestFit="1" customWidth="1"/>
    <col min="6054" max="6055" width="9.6640625" style="9" bestFit="1" customWidth="1"/>
    <col min="6056" max="6056" width="9.44140625" style="9" bestFit="1" customWidth="1"/>
    <col min="6057" max="6058" width="9.6640625" style="9" bestFit="1" customWidth="1"/>
    <col min="6059" max="6059" width="9.44140625" style="9" bestFit="1" customWidth="1"/>
    <col min="6060" max="6060" width="9.6640625" style="9" bestFit="1" customWidth="1"/>
    <col min="6061" max="6061" width="11.21875" style="9" bestFit="1" customWidth="1"/>
    <col min="6062" max="6062" width="9.44140625" style="9" bestFit="1" customWidth="1"/>
    <col min="6063" max="6064" width="9.6640625" style="9" bestFit="1" customWidth="1"/>
    <col min="6065" max="6065" width="8.44140625" style="9" bestFit="1" customWidth="1"/>
    <col min="6066" max="6066" width="10.6640625" style="9" bestFit="1" customWidth="1"/>
    <col min="6067" max="6067" width="9.6640625" style="9" bestFit="1" customWidth="1"/>
    <col min="6068" max="6068" width="9.44140625" style="9" bestFit="1" customWidth="1"/>
    <col min="6069" max="6070" width="9.6640625" style="9" bestFit="1" customWidth="1"/>
    <col min="6071" max="6071" width="9.44140625" style="9" bestFit="1" customWidth="1"/>
    <col min="6072" max="6073" width="9.6640625" style="9" bestFit="1" customWidth="1"/>
    <col min="6074" max="6074" width="9.44140625" style="9" bestFit="1" customWidth="1"/>
    <col min="6075" max="6075" width="8.6640625" style="9" bestFit="1" customWidth="1"/>
    <col min="6076" max="6076" width="9.6640625" style="9" bestFit="1" customWidth="1"/>
    <col min="6077" max="6077" width="9.44140625" style="9" bestFit="1" customWidth="1"/>
    <col min="6078" max="6079" width="9.6640625" style="9" bestFit="1" customWidth="1"/>
    <col min="6080" max="6080" width="9.44140625" style="9" bestFit="1" customWidth="1"/>
    <col min="6081" max="6082" width="9.6640625" style="9" bestFit="1" customWidth="1"/>
    <col min="6083" max="6083" width="9.44140625" style="9" bestFit="1" customWidth="1"/>
    <col min="6084" max="6085" width="9.6640625" style="9" bestFit="1" customWidth="1"/>
    <col min="6086" max="6086" width="9.44140625" style="9" bestFit="1" customWidth="1"/>
    <col min="6087" max="6088" width="9.6640625" style="9" bestFit="1" customWidth="1"/>
    <col min="6089" max="6089" width="10" style="9" bestFit="1" customWidth="1"/>
    <col min="6090" max="6090" width="9.6640625" style="9" bestFit="1" customWidth="1"/>
    <col min="6091" max="6091" width="12.21875" style="9" bestFit="1" customWidth="1"/>
    <col min="6092" max="6092" width="10" style="9" bestFit="1" customWidth="1"/>
    <col min="6093" max="6093" width="9.6640625" style="9" bestFit="1" customWidth="1"/>
    <col min="6094" max="6094" width="12.21875" style="9" bestFit="1" customWidth="1"/>
    <col min="6095" max="6095" width="9.44140625" style="9" bestFit="1" customWidth="1"/>
    <col min="6096" max="6097" width="9.6640625" style="9" bestFit="1" customWidth="1"/>
    <col min="6098" max="6098" width="9.44140625" style="9" bestFit="1" customWidth="1"/>
    <col min="6099" max="6100" width="9.6640625" style="9" bestFit="1" customWidth="1"/>
    <col min="6101" max="6101" width="9.44140625" style="9" bestFit="1" customWidth="1"/>
    <col min="6102" max="6103" width="9.6640625" style="9" bestFit="1" customWidth="1"/>
    <col min="6104" max="6104" width="9.44140625" style="9" bestFit="1" customWidth="1"/>
    <col min="6105" max="6106" width="9.6640625" style="9" bestFit="1" customWidth="1"/>
    <col min="6107" max="6107" width="8" style="9" bestFit="1" customWidth="1"/>
    <col min="6108" max="6108" width="10.6640625" style="9" bestFit="1" customWidth="1"/>
    <col min="6109" max="6109" width="9.6640625" style="9" bestFit="1" customWidth="1"/>
    <col min="6110" max="6110" width="9.44140625" style="9" bestFit="1" customWidth="1"/>
    <col min="6111" max="6112" width="9.6640625" style="9" bestFit="1" customWidth="1"/>
    <col min="6113" max="6113" width="10" style="9" bestFit="1" customWidth="1"/>
    <col min="6114" max="6114" width="9.6640625" style="9" bestFit="1" customWidth="1"/>
    <col min="6115" max="6115" width="12.21875" style="9" bestFit="1" customWidth="1"/>
    <col min="6116" max="6116" width="9.44140625" style="9" bestFit="1" customWidth="1"/>
    <col min="6117" max="6118" width="9.6640625" style="9" bestFit="1" customWidth="1"/>
    <col min="6119" max="6119" width="10" style="9" bestFit="1" customWidth="1"/>
    <col min="6120" max="6120" width="9.6640625" style="9" bestFit="1" customWidth="1"/>
    <col min="6121" max="6121" width="12.21875" style="9" bestFit="1" customWidth="1"/>
    <col min="6122" max="6122" width="9.44140625" style="9" bestFit="1" customWidth="1"/>
    <col min="6123" max="6123" width="9.6640625" style="9" bestFit="1" customWidth="1"/>
    <col min="6124" max="6124" width="9.44140625" style="9" bestFit="1" customWidth="1"/>
    <col min="6125" max="6126" width="9.6640625" style="9" bestFit="1" customWidth="1"/>
    <col min="6127" max="6127" width="10" style="9" bestFit="1" customWidth="1"/>
    <col min="6128" max="6128" width="9.6640625" style="9" bestFit="1" customWidth="1"/>
    <col min="6129" max="6129" width="12.21875" style="9" bestFit="1" customWidth="1"/>
    <col min="6130" max="6130" width="10" style="9" bestFit="1" customWidth="1"/>
    <col min="6131" max="6131" width="9.6640625" style="9" bestFit="1" customWidth="1"/>
    <col min="6132" max="6132" width="12.21875" style="9" bestFit="1" customWidth="1"/>
    <col min="6133" max="6133" width="9.44140625" style="9" bestFit="1" customWidth="1"/>
    <col min="6134" max="6135" width="9.6640625" style="9" bestFit="1" customWidth="1"/>
    <col min="6136" max="6136" width="9.44140625" style="9" bestFit="1" customWidth="1"/>
    <col min="6137" max="6138" width="9.6640625" style="9" bestFit="1" customWidth="1"/>
    <col min="6139" max="6139" width="9.44140625" style="9" bestFit="1" customWidth="1"/>
    <col min="6140" max="6141" width="9.6640625" style="9" bestFit="1" customWidth="1"/>
    <col min="6142" max="6142" width="9.44140625" style="9" bestFit="1" customWidth="1"/>
    <col min="6143" max="6144" width="9.6640625" style="9" bestFit="1" customWidth="1"/>
    <col min="6145" max="6145" width="9.44140625" style="9" bestFit="1" customWidth="1"/>
    <col min="6146" max="6147" width="9.6640625" style="9" bestFit="1" customWidth="1"/>
    <col min="6148" max="6148" width="10" style="9" bestFit="1" customWidth="1"/>
    <col min="6149" max="6149" width="9.6640625" style="9" bestFit="1" customWidth="1"/>
    <col min="6150" max="6150" width="12.21875" style="9" bestFit="1" customWidth="1"/>
    <col min="6151" max="6151" width="9.44140625" style="9" bestFit="1" customWidth="1"/>
    <col min="6152" max="6152" width="9.6640625" style="9" bestFit="1" customWidth="1"/>
    <col min="6153" max="6153" width="8" style="9" bestFit="1" customWidth="1"/>
    <col min="6154" max="6154" width="10.6640625" style="9" bestFit="1" customWidth="1"/>
    <col min="6155" max="6155" width="9.6640625" style="9" bestFit="1" customWidth="1"/>
    <col min="6156" max="6156" width="9.44140625" style="9" bestFit="1" customWidth="1"/>
    <col min="6157" max="6158" width="9.6640625" style="9" bestFit="1" customWidth="1"/>
    <col min="6159" max="6159" width="9.44140625" style="9" bestFit="1" customWidth="1"/>
    <col min="6160" max="6161" width="9.6640625" style="9" bestFit="1" customWidth="1"/>
    <col min="6162" max="6162" width="9.44140625" style="9" bestFit="1" customWidth="1"/>
    <col min="6163" max="6164" width="9.6640625" style="9" bestFit="1" customWidth="1"/>
    <col min="6165" max="6165" width="9.44140625" style="9" bestFit="1" customWidth="1"/>
    <col min="6166" max="6167" width="9.6640625" style="9" bestFit="1" customWidth="1"/>
    <col min="6168" max="6168" width="10" style="9" bestFit="1" customWidth="1"/>
    <col min="6169" max="6169" width="10.6640625" style="9" bestFit="1" customWidth="1"/>
    <col min="6170" max="6170" width="12.21875" style="9" bestFit="1" customWidth="1"/>
    <col min="6171" max="6171" width="8" style="9" bestFit="1" customWidth="1"/>
    <col min="6172" max="6172" width="10.6640625" style="9" bestFit="1" customWidth="1"/>
    <col min="6173" max="6173" width="9" style="9" bestFit="1" customWidth="1"/>
    <col min="6174" max="6174" width="11.6640625" style="9" bestFit="1" customWidth="1"/>
    <col min="6175" max="6175" width="9.6640625" style="9" bestFit="1" customWidth="1"/>
    <col min="6176" max="6176" width="9.44140625" style="9" bestFit="1" customWidth="1"/>
    <col min="6177" max="6178" width="9.6640625" style="9" bestFit="1" customWidth="1"/>
    <col min="6179" max="6179" width="9.44140625" style="9" bestFit="1" customWidth="1"/>
    <col min="6180" max="6181" width="9.6640625" style="9" bestFit="1" customWidth="1"/>
    <col min="6182" max="6182" width="10" style="9" bestFit="1" customWidth="1"/>
    <col min="6183" max="6183" width="9.6640625" style="9" bestFit="1" customWidth="1"/>
    <col min="6184" max="6184" width="12.21875" style="9" bestFit="1" customWidth="1"/>
    <col min="6185" max="6185" width="9.44140625" style="9" bestFit="1" customWidth="1"/>
    <col min="6186" max="6187" width="9.6640625" style="9" bestFit="1" customWidth="1"/>
    <col min="6188" max="6188" width="9.44140625" style="9" bestFit="1" customWidth="1"/>
    <col min="6189" max="6190" width="9.6640625" style="9" bestFit="1" customWidth="1"/>
    <col min="6191" max="6191" width="7" style="9" bestFit="1" customWidth="1"/>
    <col min="6192" max="6193" width="9.6640625" style="9" bestFit="1" customWidth="1"/>
    <col min="6194" max="6194" width="9" style="9" bestFit="1" customWidth="1"/>
    <col min="6195" max="6195" width="11.6640625" style="9" bestFit="1" customWidth="1"/>
    <col min="6196" max="6196" width="9.6640625" style="9" bestFit="1" customWidth="1"/>
    <col min="6197" max="6197" width="9.44140625" style="9" bestFit="1" customWidth="1"/>
    <col min="6198" max="6199" width="9.6640625" style="9" bestFit="1" customWidth="1"/>
    <col min="6200" max="6200" width="9.44140625" style="9" bestFit="1" customWidth="1"/>
    <col min="6201" max="6201" width="9.6640625" style="9" bestFit="1" customWidth="1"/>
    <col min="6202" max="6202" width="11.21875" style="9" bestFit="1" customWidth="1"/>
    <col min="6203" max="6203" width="9.44140625" style="9" bestFit="1" customWidth="1"/>
    <col min="6204" max="6205" width="9.6640625" style="9" bestFit="1" customWidth="1"/>
    <col min="6206" max="6206" width="9" style="9" bestFit="1" customWidth="1"/>
    <col min="6207" max="6207" width="11.6640625" style="9" bestFit="1" customWidth="1"/>
    <col min="6208" max="6208" width="9.6640625" style="9" bestFit="1" customWidth="1"/>
    <col min="6209" max="6209" width="9.44140625" style="9" bestFit="1" customWidth="1"/>
    <col min="6210" max="6211" width="9.6640625" style="9" bestFit="1" customWidth="1"/>
    <col min="6212" max="6212" width="9.44140625" style="9" bestFit="1" customWidth="1"/>
    <col min="6213" max="6214" width="9.6640625" style="9" bestFit="1" customWidth="1"/>
    <col min="6215" max="6215" width="10" style="9" bestFit="1" customWidth="1"/>
    <col min="6216" max="6216" width="9.6640625" style="9" bestFit="1" customWidth="1"/>
    <col min="6217" max="6217" width="12.21875" style="9" bestFit="1" customWidth="1"/>
    <col min="6218" max="6218" width="9.44140625" style="9" bestFit="1" customWidth="1"/>
    <col min="6219" max="6220" width="9.6640625" style="9" bestFit="1" customWidth="1"/>
    <col min="6221" max="6221" width="9.44140625" style="9" bestFit="1" customWidth="1"/>
    <col min="6222" max="6222" width="9.6640625" style="9" bestFit="1" customWidth="1"/>
    <col min="6223" max="6223" width="11.21875" style="9" bestFit="1" customWidth="1"/>
    <col min="6224" max="6224" width="9.44140625" style="9" bestFit="1" customWidth="1"/>
    <col min="6225" max="6226" width="9.6640625" style="9" bestFit="1" customWidth="1"/>
    <col min="6227" max="6227" width="9.44140625" style="9" bestFit="1" customWidth="1"/>
    <col min="6228" max="6229" width="9.6640625" style="9" bestFit="1" customWidth="1"/>
    <col min="6230" max="6230" width="9.44140625" style="9" bestFit="1" customWidth="1"/>
    <col min="6231" max="6232" width="9.6640625" style="9" bestFit="1" customWidth="1"/>
    <col min="6233" max="6233" width="8" style="9" bestFit="1" customWidth="1"/>
    <col min="6234" max="6234" width="10.6640625" style="9" bestFit="1" customWidth="1"/>
    <col min="6235" max="6235" width="9.6640625" style="9" bestFit="1" customWidth="1"/>
    <col min="6236" max="6236" width="9.44140625" style="9" bestFit="1" customWidth="1"/>
    <col min="6237" max="6238" width="9.6640625" style="9" bestFit="1" customWidth="1"/>
    <col min="6239" max="6239" width="8" style="9" bestFit="1" customWidth="1"/>
    <col min="6240" max="6240" width="10.6640625" style="9" bestFit="1" customWidth="1"/>
    <col min="6241" max="6241" width="9.6640625" style="9" bestFit="1" customWidth="1"/>
    <col min="6242" max="6242" width="9.44140625" style="9" bestFit="1" customWidth="1"/>
    <col min="6243" max="6244" width="9.6640625" style="9" bestFit="1" customWidth="1"/>
    <col min="6245" max="6245" width="9.44140625" style="9" bestFit="1" customWidth="1"/>
    <col min="6246" max="6247" width="9.6640625" style="9" bestFit="1" customWidth="1"/>
    <col min="6248" max="6248" width="10" style="9" bestFit="1" customWidth="1"/>
    <col min="6249" max="6249" width="11.6640625" style="9" bestFit="1" customWidth="1"/>
    <col min="6250" max="6250" width="12.21875" style="9" bestFit="1" customWidth="1"/>
    <col min="6251" max="6251" width="8.44140625" style="9" bestFit="1" customWidth="1"/>
    <col min="6252" max="6252" width="10.6640625" style="9" bestFit="1" customWidth="1"/>
    <col min="6253" max="6253" width="9.6640625" style="9" bestFit="1" customWidth="1"/>
    <col min="6254" max="6254" width="9.44140625" style="9" bestFit="1" customWidth="1"/>
    <col min="6255" max="6256" width="9.6640625" style="9" bestFit="1" customWidth="1"/>
    <col min="6257" max="6257" width="8" style="9" bestFit="1" customWidth="1"/>
    <col min="6258" max="6258" width="10.6640625" style="9" bestFit="1" customWidth="1"/>
    <col min="6259" max="6259" width="9.6640625" style="9" bestFit="1" customWidth="1"/>
    <col min="6260" max="6260" width="8.44140625" style="9" bestFit="1" customWidth="1"/>
    <col min="6261" max="6261" width="10.6640625" style="9" bestFit="1" customWidth="1"/>
    <col min="6262" max="6262" width="9.6640625" style="9" bestFit="1" customWidth="1"/>
    <col min="6263" max="6263" width="9.44140625" style="9" bestFit="1" customWidth="1"/>
    <col min="6264" max="6265" width="9.6640625" style="9" bestFit="1" customWidth="1"/>
    <col min="6266" max="6266" width="9.44140625" style="9" bestFit="1" customWidth="1"/>
    <col min="6267" max="6268" width="9.6640625" style="9" bestFit="1" customWidth="1"/>
    <col min="6269" max="6269" width="10" style="9" bestFit="1" customWidth="1"/>
    <col min="6270" max="6270" width="9.6640625" style="9" bestFit="1" customWidth="1"/>
    <col min="6271" max="6271" width="12.21875" style="9" bestFit="1" customWidth="1"/>
    <col min="6272" max="6272" width="9.44140625" style="9" bestFit="1" customWidth="1"/>
    <col min="6273" max="6274" width="9.6640625" style="9" bestFit="1" customWidth="1"/>
    <col min="6275" max="6275" width="9.44140625" style="9" bestFit="1" customWidth="1"/>
    <col min="6276" max="6277" width="9.6640625" style="9" bestFit="1" customWidth="1"/>
    <col min="6278" max="6278" width="8" style="9" bestFit="1" customWidth="1"/>
    <col min="6279" max="6279" width="10.6640625" style="9" bestFit="1" customWidth="1"/>
    <col min="6280" max="6280" width="9.6640625" style="9" bestFit="1" customWidth="1"/>
    <col min="6281" max="6281" width="10" style="9" bestFit="1" customWidth="1"/>
    <col min="6282" max="6282" width="9.6640625" style="9" bestFit="1" customWidth="1"/>
    <col min="6283" max="6283" width="12.21875" style="9" bestFit="1" customWidth="1"/>
    <col min="6284" max="6284" width="9.44140625" style="9" bestFit="1" customWidth="1"/>
    <col min="6285" max="6286" width="9.6640625" style="9" bestFit="1" customWidth="1"/>
    <col min="6287" max="6287" width="9.44140625" style="9" bestFit="1" customWidth="1"/>
    <col min="6288" max="6289" width="9.6640625" style="9" bestFit="1" customWidth="1"/>
    <col min="6290" max="6290" width="9.44140625" style="9" bestFit="1" customWidth="1"/>
    <col min="6291" max="6292" width="9.6640625" style="9" bestFit="1" customWidth="1"/>
    <col min="6293" max="6293" width="10" style="9" bestFit="1" customWidth="1"/>
    <col min="6294" max="6294" width="9.6640625" style="9" bestFit="1" customWidth="1"/>
    <col min="6295" max="6295" width="12.21875" style="9" bestFit="1" customWidth="1"/>
    <col min="6296" max="6296" width="9.44140625" style="9" bestFit="1" customWidth="1"/>
    <col min="6297" max="6298" width="9.6640625" style="9" bestFit="1" customWidth="1"/>
    <col min="6299" max="6299" width="9.44140625" style="9" bestFit="1" customWidth="1"/>
    <col min="6300" max="6301" width="9.6640625" style="9" bestFit="1" customWidth="1"/>
    <col min="6302" max="6302" width="9.44140625" style="9" bestFit="1" customWidth="1"/>
    <col min="6303" max="6304" width="9.6640625" style="9" bestFit="1" customWidth="1"/>
    <col min="6305" max="6305" width="10" style="9" bestFit="1" customWidth="1"/>
    <col min="6306" max="6306" width="9.6640625" style="9" bestFit="1" customWidth="1"/>
    <col min="6307" max="6307" width="12.21875" style="9" bestFit="1" customWidth="1"/>
    <col min="6308" max="6308" width="9.44140625" style="9" bestFit="1" customWidth="1"/>
    <col min="6309" max="6310" width="9.6640625" style="9" bestFit="1" customWidth="1"/>
    <col min="6311" max="6311" width="10" style="9" bestFit="1" customWidth="1"/>
    <col min="6312" max="6312" width="9.6640625" style="9" bestFit="1" customWidth="1"/>
    <col min="6313" max="6313" width="12.21875" style="9" bestFit="1" customWidth="1"/>
    <col min="6314" max="6314" width="9.44140625" style="9" bestFit="1" customWidth="1"/>
    <col min="6315" max="6315" width="9.6640625" style="9" bestFit="1" customWidth="1"/>
    <col min="6316" max="6316" width="9" style="9" bestFit="1" customWidth="1"/>
    <col min="6317" max="6317" width="11.6640625" style="9" bestFit="1" customWidth="1"/>
    <col min="6318" max="6318" width="9.6640625" style="9" bestFit="1" customWidth="1"/>
    <col min="6319" max="6319" width="9.44140625" style="9" bestFit="1" customWidth="1"/>
    <col min="6320" max="6321" width="9.6640625" style="9" bestFit="1" customWidth="1"/>
    <col min="6322" max="6322" width="9.44140625" style="9" bestFit="1" customWidth="1"/>
    <col min="6323" max="6324" width="9.6640625" style="9" bestFit="1" customWidth="1"/>
    <col min="6325" max="6325" width="10" style="9" bestFit="1" customWidth="1"/>
    <col min="6326" max="6326" width="9.6640625" style="9" bestFit="1" customWidth="1"/>
    <col min="6327" max="6327" width="12.21875" style="9" bestFit="1" customWidth="1"/>
    <col min="6328" max="6328" width="9.44140625" style="9" bestFit="1" customWidth="1"/>
    <col min="6329" max="6330" width="9.6640625" style="9" bestFit="1" customWidth="1"/>
    <col min="6331" max="6331" width="9.44140625" style="9" bestFit="1" customWidth="1"/>
    <col min="6332" max="6333" width="9.6640625" style="9" bestFit="1" customWidth="1"/>
    <col min="6334" max="6334" width="9.44140625" style="9" bestFit="1" customWidth="1"/>
    <col min="6335" max="6336" width="9.6640625" style="9" bestFit="1" customWidth="1"/>
    <col min="6337" max="6337" width="9.44140625" style="9" bestFit="1" customWidth="1"/>
    <col min="6338" max="6339" width="9.6640625" style="9" bestFit="1" customWidth="1"/>
    <col min="6340" max="6340" width="9.44140625" style="9" bestFit="1" customWidth="1"/>
    <col min="6341" max="6342" width="9.6640625" style="9" bestFit="1" customWidth="1"/>
    <col min="6343" max="6343" width="9.44140625" style="9" bestFit="1" customWidth="1"/>
    <col min="6344" max="6345" width="9.6640625" style="9" bestFit="1" customWidth="1"/>
    <col min="6346" max="6346" width="9.44140625" style="9" bestFit="1" customWidth="1"/>
    <col min="6347" max="6348" width="9.6640625" style="9" bestFit="1" customWidth="1"/>
    <col min="6349" max="6349" width="9.44140625" style="9" bestFit="1" customWidth="1"/>
    <col min="6350" max="6350" width="9.6640625" style="9" bestFit="1" customWidth="1"/>
    <col min="6351" max="6351" width="9.44140625" style="9" bestFit="1" customWidth="1"/>
    <col min="6352" max="6353" width="9.6640625" style="9" bestFit="1" customWidth="1"/>
    <col min="6354" max="6354" width="9.44140625" style="9" bestFit="1" customWidth="1"/>
    <col min="6355" max="6356" width="9.6640625" style="9" bestFit="1" customWidth="1"/>
    <col min="6357" max="6357" width="9.44140625" style="9" bestFit="1" customWidth="1"/>
    <col min="6358" max="6359" width="9.6640625" style="9" bestFit="1" customWidth="1"/>
    <col min="6360" max="6360" width="9.44140625" style="9" bestFit="1" customWidth="1"/>
    <col min="6361" max="6362" width="9.6640625" style="9" bestFit="1" customWidth="1"/>
    <col min="6363" max="6363" width="10" style="9" bestFit="1" customWidth="1"/>
    <col min="6364" max="6364" width="9.6640625" style="9" bestFit="1" customWidth="1"/>
    <col min="6365" max="6365" width="12.21875" style="9" bestFit="1" customWidth="1"/>
    <col min="6366" max="6366" width="9.44140625" style="9" bestFit="1" customWidth="1"/>
    <col min="6367" max="6368" width="9.6640625" style="9" bestFit="1" customWidth="1"/>
    <col min="6369" max="6369" width="9.44140625" style="9" bestFit="1" customWidth="1"/>
    <col min="6370" max="6371" width="9.6640625" style="9" bestFit="1" customWidth="1"/>
    <col min="6372" max="6372" width="9.44140625" style="9" bestFit="1" customWidth="1"/>
    <col min="6373" max="6374" width="9.6640625" style="9" bestFit="1" customWidth="1"/>
    <col min="6375" max="6375" width="9.44140625" style="9" bestFit="1" customWidth="1"/>
    <col min="6376" max="6377" width="9.6640625" style="9" bestFit="1" customWidth="1"/>
    <col min="6378" max="6378" width="9.44140625" style="9" bestFit="1" customWidth="1"/>
    <col min="6379" max="6380" width="9.6640625" style="9" bestFit="1" customWidth="1"/>
    <col min="6381" max="6381" width="9.44140625" style="9" bestFit="1" customWidth="1"/>
    <col min="6382" max="6383" width="9.6640625" style="9" bestFit="1" customWidth="1"/>
    <col min="6384" max="6384" width="9.44140625" style="9" bestFit="1" customWidth="1"/>
    <col min="6385" max="6386" width="9.6640625" style="9" bestFit="1" customWidth="1"/>
    <col min="6387" max="6387" width="9.44140625" style="9" bestFit="1" customWidth="1"/>
    <col min="6388" max="6389" width="9.6640625" style="9" bestFit="1" customWidth="1"/>
    <col min="6390" max="6390" width="8.44140625" style="9" bestFit="1" customWidth="1"/>
    <col min="6391" max="6391" width="9.44140625" style="9" bestFit="1" customWidth="1"/>
    <col min="6392" max="6393" width="9.6640625" style="9" bestFit="1" customWidth="1"/>
    <col min="6394" max="6394" width="9.44140625" style="9" bestFit="1" customWidth="1"/>
    <col min="6395" max="6395" width="9.6640625" style="9" bestFit="1" customWidth="1"/>
    <col min="6396" max="6396" width="11.21875" style="9" bestFit="1" customWidth="1"/>
    <col min="6397" max="6397" width="8" style="9" bestFit="1" customWidth="1"/>
    <col min="6398" max="6398" width="10.6640625" style="9" bestFit="1" customWidth="1"/>
    <col min="6399" max="6399" width="9.6640625" style="9" bestFit="1" customWidth="1"/>
    <col min="6400" max="6400" width="9.44140625" style="9" bestFit="1" customWidth="1"/>
    <col min="6401" max="6402" width="9.6640625" style="9" bestFit="1" customWidth="1"/>
    <col min="6403" max="6403" width="9.44140625" style="9" bestFit="1" customWidth="1"/>
    <col min="6404" max="6405" width="9.6640625" style="9" bestFit="1" customWidth="1"/>
    <col min="6406" max="6406" width="9.44140625" style="9" bestFit="1" customWidth="1"/>
    <col min="6407" max="6407" width="9.6640625" style="9" bestFit="1" customWidth="1"/>
    <col min="6408" max="6408" width="9.44140625" style="9" bestFit="1" customWidth="1"/>
    <col min="6409" max="6410" width="9.6640625" style="9" bestFit="1" customWidth="1"/>
    <col min="6411" max="6411" width="9.44140625" style="9" bestFit="1" customWidth="1"/>
    <col min="6412" max="6413" width="9.6640625" style="9" bestFit="1" customWidth="1"/>
    <col min="6414" max="6414" width="9" style="9" bestFit="1" customWidth="1"/>
    <col min="6415" max="6415" width="11.6640625" style="9" bestFit="1" customWidth="1"/>
    <col min="6416" max="6416" width="9.6640625" style="9" bestFit="1" customWidth="1"/>
    <col min="6417" max="6417" width="9.44140625" style="9" bestFit="1" customWidth="1"/>
    <col min="6418" max="6419" width="9.6640625" style="9" bestFit="1" customWidth="1"/>
    <col min="6420" max="6420" width="9.44140625" style="9" bestFit="1" customWidth="1"/>
    <col min="6421" max="6422" width="9.6640625" style="9" bestFit="1" customWidth="1"/>
    <col min="6423" max="6423" width="9.44140625" style="9" bestFit="1" customWidth="1"/>
    <col min="6424" max="6425" width="9.6640625" style="9" bestFit="1" customWidth="1"/>
    <col min="6426" max="6426" width="9.44140625" style="9" bestFit="1" customWidth="1"/>
    <col min="6427" max="6428" width="9.6640625" style="9" bestFit="1" customWidth="1"/>
    <col min="6429" max="6429" width="8" style="9" bestFit="1" customWidth="1"/>
    <col min="6430" max="6430" width="10.6640625" style="9" bestFit="1" customWidth="1"/>
    <col min="6431" max="6431" width="9.6640625" style="9" bestFit="1" customWidth="1"/>
    <col min="6432" max="6432" width="9.44140625" style="9" bestFit="1" customWidth="1"/>
    <col min="6433" max="6434" width="9.6640625" style="9" bestFit="1" customWidth="1"/>
    <col min="6435" max="6435" width="9.44140625" style="9" bestFit="1" customWidth="1"/>
    <col min="6436" max="6437" width="9.6640625" style="9" bestFit="1" customWidth="1"/>
    <col min="6438" max="6438" width="9.44140625" style="9" bestFit="1" customWidth="1"/>
    <col min="6439" max="6440" width="9.6640625" style="9" bestFit="1" customWidth="1"/>
    <col min="6441" max="6441" width="10" style="9" bestFit="1" customWidth="1"/>
    <col min="6442" max="6442" width="9.6640625" style="9" bestFit="1" customWidth="1"/>
    <col min="6443" max="6443" width="12.21875" style="9" bestFit="1" customWidth="1"/>
    <col min="6444" max="6444" width="9.44140625" style="9" bestFit="1" customWidth="1"/>
    <col min="6445" max="6446" width="9.6640625" style="9" bestFit="1" customWidth="1"/>
    <col min="6447" max="6447" width="9.44140625" style="9" bestFit="1" customWidth="1"/>
    <col min="6448" max="6449" width="9.6640625" style="9" bestFit="1" customWidth="1"/>
    <col min="6450" max="6450" width="9.44140625" style="9" bestFit="1" customWidth="1"/>
    <col min="6451" max="6452" width="9.6640625" style="9" bestFit="1" customWidth="1"/>
    <col min="6453" max="6453" width="9.44140625" style="9" bestFit="1" customWidth="1"/>
    <col min="6454" max="6455" width="9.6640625" style="9" bestFit="1" customWidth="1"/>
    <col min="6456" max="6456" width="9.44140625" style="9" bestFit="1" customWidth="1"/>
    <col min="6457" max="6458" width="9.6640625" style="9" bestFit="1" customWidth="1"/>
    <col min="6459" max="6459" width="9.44140625" style="9" bestFit="1" customWidth="1"/>
    <col min="6460" max="6461" width="9.6640625" style="9" bestFit="1" customWidth="1"/>
    <col min="6462" max="6462" width="9.44140625" style="9" bestFit="1" customWidth="1"/>
    <col min="6463" max="6464" width="9.6640625" style="9" bestFit="1" customWidth="1"/>
    <col min="6465" max="6465" width="10" style="9" bestFit="1" customWidth="1"/>
    <col min="6466" max="6466" width="9.6640625" style="9" bestFit="1" customWidth="1"/>
    <col min="6467" max="6467" width="12.21875" style="9" bestFit="1" customWidth="1"/>
    <col min="6468" max="6468" width="9.44140625" style="9" bestFit="1" customWidth="1"/>
    <col min="6469" max="6470" width="9.6640625" style="9" bestFit="1" customWidth="1"/>
    <col min="6471" max="6471" width="10" style="9" bestFit="1" customWidth="1"/>
    <col min="6472" max="6472" width="9.6640625" style="9" bestFit="1" customWidth="1"/>
    <col min="6473" max="6473" width="12.21875" style="9" bestFit="1" customWidth="1"/>
    <col min="6474" max="6474" width="8" style="9" bestFit="1" customWidth="1"/>
    <col min="6475" max="6475" width="10.6640625" style="9" bestFit="1" customWidth="1"/>
    <col min="6476" max="6476" width="9.6640625" style="9" bestFit="1" customWidth="1"/>
    <col min="6477" max="6477" width="9.44140625" style="9" bestFit="1" customWidth="1"/>
    <col min="6478" max="6479" width="9.6640625" style="9" bestFit="1" customWidth="1"/>
    <col min="6480" max="6480" width="9.44140625" style="9" bestFit="1" customWidth="1"/>
    <col min="6481" max="6482" width="9.6640625" style="9" bestFit="1" customWidth="1"/>
    <col min="6483" max="6483" width="9.44140625" style="9" bestFit="1" customWidth="1"/>
    <col min="6484" max="6485" width="9.6640625" style="9" bestFit="1" customWidth="1"/>
    <col min="6486" max="6486" width="9.44140625" style="9" bestFit="1" customWidth="1"/>
    <col min="6487" max="6488" width="9.6640625" style="9" bestFit="1" customWidth="1"/>
    <col min="6489" max="6489" width="9.44140625" style="9" bestFit="1" customWidth="1"/>
    <col min="6490" max="6491" width="9.6640625" style="9" bestFit="1" customWidth="1"/>
    <col min="6492" max="6492" width="10" style="9" bestFit="1" customWidth="1"/>
    <col min="6493" max="6493" width="9.6640625" style="9" bestFit="1" customWidth="1"/>
    <col min="6494" max="6494" width="12.21875" style="9" bestFit="1" customWidth="1"/>
    <col min="6495" max="6495" width="9.44140625" style="9" bestFit="1" customWidth="1"/>
    <col min="6496" max="6497" width="9.6640625" style="9" bestFit="1" customWidth="1"/>
    <col min="6498" max="6498" width="9.44140625" style="9" bestFit="1" customWidth="1"/>
    <col min="6499" max="6500" width="9.6640625" style="9" bestFit="1" customWidth="1"/>
    <col min="6501" max="6501" width="9.44140625" style="9" bestFit="1" customWidth="1"/>
    <col min="6502" max="6503" width="9.6640625" style="9" bestFit="1" customWidth="1"/>
    <col min="6504" max="6504" width="7" style="9" bestFit="1" customWidth="1"/>
    <col min="6505" max="6506" width="9.6640625" style="9" bestFit="1" customWidth="1"/>
    <col min="6507" max="6507" width="10" style="9" bestFit="1" customWidth="1"/>
    <col min="6508" max="6508" width="9.6640625" style="9" bestFit="1" customWidth="1"/>
    <col min="6509" max="6509" width="12.21875" style="9" bestFit="1" customWidth="1"/>
    <col min="6510" max="6510" width="10" style="9" bestFit="1" customWidth="1"/>
    <col min="6511" max="6511" width="9.6640625" style="9" bestFit="1" customWidth="1"/>
    <col min="6512" max="6512" width="12.21875" style="9" bestFit="1" customWidth="1"/>
    <col min="6513" max="6513" width="8" style="9" bestFit="1" customWidth="1"/>
    <col min="6514" max="6514" width="10.6640625" style="9" bestFit="1" customWidth="1"/>
    <col min="6515" max="6515" width="9.6640625" style="9" bestFit="1" customWidth="1"/>
    <col min="6516" max="6516" width="9.44140625" style="9" bestFit="1" customWidth="1"/>
    <col min="6517" max="6518" width="9.6640625" style="9" bestFit="1" customWidth="1"/>
    <col min="6519" max="6519" width="10" style="9" bestFit="1" customWidth="1"/>
    <col min="6520" max="6520" width="9.6640625" style="9" bestFit="1" customWidth="1"/>
    <col min="6521" max="6521" width="12.21875" style="9" bestFit="1" customWidth="1"/>
    <col min="6522" max="6522" width="9.44140625" style="9" bestFit="1" customWidth="1"/>
    <col min="6523" max="6523" width="9.6640625" style="9" bestFit="1" customWidth="1"/>
    <col min="6524" max="6524" width="9.44140625" style="9" bestFit="1" customWidth="1"/>
    <col min="6525" max="6526" width="9.6640625" style="9" bestFit="1" customWidth="1"/>
    <col min="6527" max="6527" width="9.44140625" style="9" bestFit="1" customWidth="1"/>
    <col min="6528" max="6529" width="9.6640625" style="9" bestFit="1" customWidth="1"/>
    <col min="6530" max="6530" width="8" style="9" bestFit="1" customWidth="1"/>
    <col min="6531" max="6531" width="10.6640625" style="9" bestFit="1" customWidth="1"/>
    <col min="6532" max="6532" width="9.6640625" style="9" bestFit="1" customWidth="1"/>
    <col min="6533" max="6533" width="9.44140625" style="9" bestFit="1" customWidth="1"/>
    <col min="6534" max="6535" width="9.6640625" style="9" bestFit="1" customWidth="1"/>
    <col min="6536" max="6536" width="8" style="9" bestFit="1" customWidth="1"/>
    <col min="6537" max="6537" width="10.6640625" style="9" bestFit="1" customWidth="1"/>
    <col min="6538" max="6538" width="9.6640625" style="9" bestFit="1" customWidth="1"/>
    <col min="6539" max="6539" width="9.44140625" style="9" bestFit="1" customWidth="1"/>
    <col min="6540" max="6541" width="9.6640625" style="9" bestFit="1" customWidth="1"/>
    <col min="6542" max="6542" width="9.44140625" style="9" bestFit="1" customWidth="1"/>
    <col min="6543" max="6544" width="9.6640625" style="9" bestFit="1" customWidth="1"/>
    <col min="6545" max="6545" width="9.44140625" style="9" bestFit="1" customWidth="1"/>
    <col min="6546" max="6547" width="9.6640625" style="9" bestFit="1" customWidth="1"/>
    <col min="6548" max="6548" width="8" style="9" bestFit="1" customWidth="1"/>
    <col min="6549" max="6549" width="10.6640625" style="9" bestFit="1" customWidth="1"/>
    <col min="6550" max="6550" width="9.6640625" style="9" bestFit="1" customWidth="1"/>
    <col min="6551" max="6551" width="9.44140625" style="9" bestFit="1" customWidth="1"/>
    <col min="6552" max="6553" width="9.6640625" style="9" bestFit="1" customWidth="1"/>
    <col min="6554" max="6554" width="9.44140625" style="9" bestFit="1" customWidth="1"/>
    <col min="6555" max="6556" width="9.6640625" style="9" bestFit="1" customWidth="1"/>
    <col min="6557" max="6557" width="9.44140625" style="9" bestFit="1" customWidth="1"/>
    <col min="6558" max="6559" width="9.6640625" style="9" bestFit="1" customWidth="1"/>
    <col min="6560" max="6560" width="9.44140625" style="9" bestFit="1" customWidth="1"/>
    <col min="6561" max="6562" width="9.6640625" style="9" bestFit="1" customWidth="1"/>
    <col min="6563" max="6563" width="9.44140625" style="9" bestFit="1" customWidth="1"/>
    <col min="6564" max="6565" width="9.6640625" style="9" bestFit="1" customWidth="1"/>
    <col min="6566" max="6566" width="9.44140625" style="9" bestFit="1" customWidth="1"/>
    <col min="6567" max="6568" width="9.6640625" style="9" bestFit="1" customWidth="1"/>
    <col min="6569" max="6569" width="9.44140625" style="9" bestFit="1" customWidth="1"/>
    <col min="6570" max="6571" width="9.6640625" style="9" bestFit="1" customWidth="1"/>
    <col min="6572" max="6572" width="9.44140625" style="9" bestFit="1" customWidth="1"/>
    <col min="6573" max="6574" width="9.6640625" style="9" bestFit="1" customWidth="1"/>
    <col min="6575" max="6575" width="9.44140625" style="9" bestFit="1" customWidth="1"/>
    <col min="6576" max="6577" width="9.6640625" style="9" bestFit="1" customWidth="1"/>
    <col min="6578" max="6578" width="9.44140625" style="9" bestFit="1" customWidth="1"/>
    <col min="6579" max="6580" width="9.6640625" style="9" bestFit="1" customWidth="1"/>
    <col min="6581" max="6581" width="9.44140625" style="9" bestFit="1" customWidth="1"/>
    <col min="6582" max="6582" width="9.6640625" style="9" bestFit="1" customWidth="1"/>
    <col min="6583" max="6583" width="9.44140625" style="9" bestFit="1" customWidth="1"/>
    <col min="6584" max="6585" width="9.6640625" style="9" bestFit="1" customWidth="1"/>
    <col min="6586" max="6586" width="9.44140625" style="9" bestFit="1" customWidth="1"/>
    <col min="6587" max="6588" width="9.6640625" style="9" bestFit="1" customWidth="1"/>
    <col min="6589" max="6589" width="9.44140625" style="9" bestFit="1" customWidth="1"/>
    <col min="6590" max="6591" width="9.6640625" style="9" bestFit="1" customWidth="1"/>
    <col min="6592" max="6592" width="9.44140625" style="9" bestFit="1" customWidth="1"/>
    <col min="6593" max="6594" width="9.6640625" style="9" bestFit="1" customWidth="1"/>
    <col min="6595" max="6595" width="9.44140625" style="9" bestFit="1" customWidth="1"/>
    <col min="6596" max="6596" width="9.6640625" style="9" bestFit="1" customWidth="1"/>
    <col min="6597" max="6597" width="9.44140625" style="9" bestFit="1" customWidth="1"/>
    <col min="6598" max="6599" width="9.6640625" style="9" bestFit="1" customWidth="1"/>
    <col min="6600" max="6600" width="9.44140625" style="9" bestFit="1" customWidth="1"/>
    <col min="6601" max="6602" width="9.6640625" style="9" bestFit="1" customWidth="1"/>
    <col min="6603" max="6603" width="9.44140625" style="9" bestFit="1" customWidth="1"/>
    <col min="6604" max="6605" width="9.6640625" style="9" bestFit="1" customWidth="1"/>
    <col min="6606" max="6606" width="8" style="9" bestFit="1" customWidth="1"/>
    <col min="6607" max="6607" width="10.6640625" style="9" bestFit="1" customWidth="1"/>
    <col min="6608" max="6608" width="9.6640625" style="9" bestFit="1" customWidth="1"/>
    <col min="6609" max="6609" width="9.44140625" style="9" bestFit="1" customWidth="1"/>
    <col min="6610" max="6611" width="9.6640625" style="9" bestFit="1" customWidth="1"/>
    <col min="6612" max="6612" width="9.44140625" style="9" bestFit="1" customWidth="1"/>
    <col min="6613" max="6614" width="9.6640625" style="9" bestFit="1" customWidth="1"/>
    <col min="6615" max="6615" width="9.44140625" style="9" bestFit="1" customWidth="1"/>
    <col min="6616" max="6617" width="9.6640625" style="9" bestFit="1" customWidth="1"/>
    <col min="6618" max="6618" width="9.44140625" style="9" bestFit="1" customWidth="1"/>
    <col min="6619" max="6620" width="9.6640625" style="9" bestFit="1" customWidth="1"/>
    <col min="6621" max="6621" width="9.44140625" style="9" bestFit="1" customWidth="1"/>
    <col min="6622" max="6623" width="9.6640625" style="9" bestFit="1" customWidth="1"/>
    <col min="6624" max="6624" width="9.44140625" style="9" bestFit="1" customWidth="1"/>
    <col min="6625" max="6626" width="9.6640625" style="9" bestFit="1" customWidth="1"/>
    <col min="6627" max="6627" width="9.44140625" style="9" bestFit="1" customWidth="1"/>
    <col min="6628" max="6629" width="9.6640625" style="9" bestFit="1" customWidth="1"/>
    <col min="6630" max="6630" width="9.44140625" style="9" bestFit="1" customWidth="1"/>
    <col min="6631" max="6632" width="9.6640625" style="9" bestFit="1" customWidth="1"/>
    <col min="6633" max="6633" width="10" style="9" bestFit="1" customWidth="1"/>
    <col min="6634" max="6634" width="10.6640625" style="9" bestFit="1" customWidth="1"/>
    <col min="6635" max="6635" width="12.21875" style="9" bestFit="1" customWidth="1"/>
    <col min="6636" max="6636" width="9.44140625" style="9" bestFit="1" customWidth="1"/>
    <col min="6637" max="6638" width="9.6640625" style="9" bestFit="1" customWidth="1"/>
    <col min="6639" max="6639" width="9.44140625" style="9" bestFit="1" customWidth="1"/>
    <col min="6640" max="6641" width="9.6640625" style="9" bestFit="1" customWidth="1"/>
    <col min="6642" max="6642" width="9.44140625" style="9" bestFit="1" customWidth="1"/>
    <col min="6643" max="6644" width="9.6640625" style="9" bestFit="1" customWidth="1"/>
    <col min="6645" max="6645" width="9.44140625" style="9" bestFit="1" customWidth="1"/>
    <col min="6646" max="6647" width="9.6640625" style="9" bestFit="1" customWidth="1"/>
    <col min="6648" max="6648" width="10" style="9" bestFit="1" customWidth="1"/>
    <col min="6649" max="6649" width="9.6640625" style="9" bestFit="1" customWidth="1"/>
    <col min="6650" max="6650" width="12.21875" style="9" bestFit="1" customWidth="1"/>
    <col min="6651" max="6651" width="9.44140625" style="9" bestFit="1" customWidth="1"/>
    <col min="6652" max="6652" width="9.6640625" style="9" bestFit="1" customWidth="1"/>
    <col min="6653" max="6653" width="11.21875" style="9" bestFit="1" customWidth="1"/>
    <col min="6654" max="6654" width="9.44140625" style="9" bestFit="1" customWidth="1"/>
    <col min="6655" max="6656" width="9.6640625" style="9" bestFit="1" customWidth="1"/>
    <col min="6657" max="6657" width="9.44140625" style="9" bestFit="1" customWidth="1"/>
    <col min="6658" max="6659" width="9.6640625" style="9" bestFit="1" customWidth="1"/>
    <col min="6660" max="6660" width="9.44140625" style="9" bestFit="1" customWidth="1"/>
    <col min="6661" max="6662" width="9.6640625" style="9" bestFit="1" customWidth="1"/>
    <col min="6663" max="6663" width="10" style="9" bestFit="1" customWidth="1"/>
    <col min="6664" max="6664" width="9.6640625" style="9" bestFit="1" customWidth="1"/>
    <col min="6665" max="6665" width="12.21875" style="9" bestFit="1" customWidth="1"/>
    <col min="6666" max="6666" width="9.44140625" style="9" bestFit="1" customWidth="1"/>
    <col min="6667" max="6668" width="9.6640625" style="9" bestFit="1" customWidth="1"/>
    <col min="6669" max="6669" width="8" style="9" bestFit="1" customWidth="1"/>
    <col min="6670" max="6670" width="10.6640625" style="9" bestFit="1" customWidth="1"/>
    <col min="6671" max="6671" width="9.6640625" style="9" bestFit="1" customWidth="1"/>
    <col min="6672" max="6672" width="9.44140625" style="9" bestFit="1" customWidth="1"/>
    <col min="6673" max="6674" width="9.6640625" style="9" bestFit="1" customWidth="1"/>
    <col min="6675" max="6675" width="9.44140625" style="9" bestFit="1" customWidth="1"/>
    <col min="6676" max="6677" width="9.6640625" style="9" bestFit="1" customWidth="1"/>
    <col min="6678" max="6678" width="9.44140625" style="9" bestFit="1" customWidth="1"/>
    <col min="6679" max="6680" width="9.6640625" style="9" bestFit="1" customWidth="1"/>
    <col min="6681" max="6681" width="9.44140625" style="9" bestFit="1" customWidth="1"/>
    <col min="6682" max="6683" width="9.6640625" style="9" bestFit="1" customWidth="1"/>
    <col min="6684" max="6684" width="8.44140625" style="9" bestFit="1" customWidth="1"/>
    <col min="6685" max="6685" width="10.6640625" style="9" bestFit="1" customWidth="1"/>
    <col min="6686" max="6686" width="9.6640625" style="9" bestFit="1" customWidth="1"/>
    <col min="6687" max="6687" width="9.44140625" style="9" bestFit="1" customWidth="1"/>
    <col min="6688" max="6689" width="9.6640625" style="9" bestFit="1" customWidth="1"/>
    <col min="6690" max="6690" width="9.44140625" style="9" bestFit="1" customWidth="1"/>
    <col min="6691" max="6692" width="9.6640625" style="9" bestFit="1" customWidth="1"/>
    <col min="6693" max="6693" width="9.44140625" style="9" bestFit="1" customWidth="1"/>
    <col min="6694" max="6695" width="9.6640625" style="9" bestFit="1" customWidth="1"/>
    <col min="6696" max="6696" width="9.44140625" style="9" bestFit="1" customWidth="1"/>
    <col min="6697" max="6698" width="9.6640625" style="9" bestFit="1" customWidth="1"/>
    <col min="6699" max="6699" width="10" style="9" bestFit="1" customWidth="1"/>
    <col min="6700" max="6700" width="9.6640625" style="9" bestFit="1" customWidth="1"/>
    <col min="6701" max="6701" width="12.21875" style="9" bestFit="1" customWidth="1"/>
    <col min="6702" max="6702" width="10" style="9" bestFit="1" customWidth="1"/>
    <col min="6703" max="6703" width="9.6640625" style="9" bestFit="1" customWidth="1"/>
    <col min="6704" max="6704" width="12.21875" style="9" bestFit="1" customWidth="1"/>
    <col min="6705" max="6705" width="9.44140625" style="9" bestFit="1" customWidth="1"/>
    <col min="6706" max="6707" width="9.6640625" style="9" bestFit="1" customWidth="1"/>
    <col min="6708" max="6708" width="8" style="9" bestFit="1" customWidth="1"/>
    <col min="6709" max="6709" width="10.6640625" style="9" bestFit="1" customWidth="1"/>
    <col min="6710" max="6710" width="9.6640625" style="9" bestFit="1" customWidth="1"/>
    <col min="6711" max="6711" width="10" style="9" bestFit="1" customWidth="1"/>
    <col min="6712" max="6712" width="9.6640625" style="9" bestFit="1" customWidth="1"/>
    <col min="6713" max="6713" width="12.21875" style="9" bestFit="1" customWidth="1"/>
    <col min="6714" max="6714" width="8" style="9" bestFit="1" customWidth="1"/>
    <col min="6715" max="6715" width="10.6640625" style="9" bestFit="1" customWidth="1"/>
    <col min="6716" max="6716" width="9.6640625" style="9" bestFit="1" customWidth="1"/>
    <col min="6717" max="6717" width="8.44140625" style="9" bestFit="1" customWidth="1"/>
    <col min="6718" max="6718" width="10.6640625" style="9" bestFit="1" customWidth="1"/>
    <col min="6719" max="6719" width="9.6640625" style="9" bestFit="1" customWidth="1"/>
    <col min="6720" max="6720" width="8" style="9" bestFit="1" customWidth="1"/>
    <col min="6721" max="6721" width="10.6640625" style="9" bestFit="1" customWidth="1"/>
    <col min="6722" max="6722" width="9.6640625" style="9" bestFit="1" customWidth="1"/>
    <col min="6723" max="6723" width="9.44140625" style="9" bestFit="1" customWidth="1"/>
    <col min="6724" max="6725" width="9.6640625" style="9" bestFit="1" customWidth="1"/>
    <col min="6726" max="6726" width="9.44140625" style="9" bestFit="1" customWidth="1"/>
    <col min="6727" max="6728" width="9.6640625" style="9" bestFit="1" customWidth="1"/>
    <col min="6729" max="6729" width="9.44140625" style="9" bestFit="1" customWidth="1"/>
    <col min="6730" max="6731" width="9.6640625" style="9" bestFit="1" customWidth="1"/>
    <col min="6732" max="6732" width="9.44140625" style="9" bestFit="1" customWidth="1"/>
    <col min="6733" max="6734" width="9.6640625" style="9" bestFit="1" customWidth="1"/>
    <col min="6735" max="6735" width="9.44140625" style="9" bestFit="1" customWidth="1"/>
    <col min="6736" max="6737" width="9.6640625" style="9" bestFit="1" customWidth="1"/>
    <col min="6738" max="6738" width="9.44140625" style="9" bestFit="1" customWidth="1"/>
    <col min="6739" max="6740" width="9.6640625" style="9" bestFit="1" customWidth="1"/>
    <col min="6741" max="6741" width="9.44140625" style="9" bestFit="1" customWidth="1"/>
    <col min="6742" max="6742" width="9.6640625" style="9" bestFit="1" customWidth="1"/>
    <col min="6743" max="6743" width="9.44140625" style="9" bestFit="1" customWidth="1"/>
    <col min="6744" max="6744" width="9.6640625" style="9" bestFit="1" customWidth="1"/>
    <col min="6745" max="6745" width="9.44140625" style="9" bestFit="1" customWidth="1"/>
    <col min="6746" max="6747" width="9.6640625" style="9" bestFit="1" customWidth="1"/>
    <col min="6748" max="6748" width="10" style="9" bestFit="1" customWidth="1"/>
    <col min="6749" max="6749" width="9.6640625" style="9" bestFit="1" customWidth="1"/>
    <col min="6750" max="6750" width="12.21875" style="9" bestFit="1" customWidth="1"/>
    <col min="6751" max="6751" width="9.44140625" style="9" bestFit="1" customWidth="1"/>
    <col min="6752" max="6753" width="9.6640625" style="9" bestFit="1" customWidth="1"/>
    <col min="6754" max="6754" width="9.44140625" style="9" bestFit="1" customWidth="1"/>
    <col min="6755" max="6756" width="9.6640625" style="9" bestFit="1" customWidth="1"/>
    <col min="6757" max="6757" width="9" style="9" bestFit="1" customWidth="1"/>
    <col min="6758" max="6758" width="11.6640625" style="9" bestFit="1" customWidth="1"/>
    <col min="6759" max="6759" width="9.6640625" style="9" bestFit="1" customWidth="1"/>
    <col min="6760" max="6760" width="10" style="9" bestFit="1" customWidth="1"/>
    <col min="6761" max="6761" width="9.6640625" style="9" bestFit="1" customWidth="1"/>
    <col min="6762" max="6762" width="12.21875" style="9" bestFit="1" customWidth="1"/>
    <col min="6763" max="6763" width="9.44140625" style="9" bestFit="1" customWidth="1"/>
    <col min="6764" max="6765" width="9.6640625" style="9" bestFit="1" customWidth="1"/>
    <col min="6766" max="6766" width="9.44140625" style="9" bestFit="1" customWidth="1"/>
    <col min="6767" max="6767" width="9.6640625" style="9" bestFit="1" customWidth="1"/>
    <col min="6768" max="6768" width="9.44140625" style="9" bestFit="1" customWidth="1"/>
    <col min="6769" max="6770" width="9.6640625" style="9" bestFit="1" customWidth="1"/>
    <col min="6771" max="6771" width="9.44140625" style="9" bestFit="1" customWidth="1"/>
    <col min="6772" max="6773" width="9.6640625" style="9" bestFit="1" customWidth="1"/>
    <col min="6774" max="6774" width="9.44140625" style="9" bestFit="1" customWidth="1"/>
    <col min="6775" max="6776" width="9.6640625" style="9" bestFit="1" customWidth="1"/>
    <col min="6777" max="6777" width="9.44140625" style="9" bestFit="1" customWidth="1"/>
    <col min="6778" max="6779" width="9.6640625" style="9" bestFit="1" customWidth="1"/>
    <col min="6780" max="6780" width="9.44140625" style="9" bestFit="1" customWidth="1"/>
    <col min="6781" max="6782" width="9.6640625" style="9" bestFit="1" customWidth="1"/>
    <col min="6783" max="6783" width="10" style="9" bestFit="1" customWidth="1"/>
    <col min="6784" max="6785" width="12.21875" style="9" bestFit="1" customWidth="1"/>
    <col min="6786" max="6786" width="9.44140625" style="9" bestFit="1" customWidth="1"/>
    <col min="6787" max="6787" width="9.6640625" style="9" bestFit="1" customWidth="1"/>
    <col min="6788" max="6788" width="11.21875" style="9" bestFit="1" customWidth="1"/>
    <col min="6789" max="6789" width="10" style="9" bestFit="1" customWidth="1"/>
    <col min="6790" max="6790" width="9.6640625" style="9" bestFit="1" customWidth="1"/>
    <col min="6791" max="6791" width="12.21875" style="9" bestFit="1" customWidth="1"/>
    <col min="6792" max="6792" width="9.44140625" style="9" bestFit="1" customWidth="1"/>
    <col min="6793" max="6794" width="9.6640625" style="9" bestFit="1" customWidth="1"/>
    <col min="6795" max="6795" width="9.44140625" style="9" bestFit="1" customWidth="1"/>
    <col min="6796" max="6797" width="9.6640625" style="9" bestFit="1" customWidth="1"/>
    <col min="6798" max="6798" width="9.44140625" style="9" bestFit="1" customWidth="1"/>
    <col min="6799" max="6800" width="9.6640625" style="9" bestFit="1" customWidth="1"/>
    <col min="6801" max="6801" width="8" style="9" bestFit="1" customWidth="1"/>
    <col min="6802" max="6802" width="10.6640625" style="9" bestFit="1" customWidth="1"/>
    <col min="6803" max="6803" width="9.6640625" style="9" bestFit="1" customWidth="1"/>
    <col min="6804" max="6804" width="9.44140625" style="9" bestFit="1" customWidth="1"/>
    <col min="6805" max="6806" width="9.6640625" style="9" bestFit="1" customWidth="1"/>
    <col min="6807" max="6807" width="9.44140625" style="9" bestFit="1" customWidth="1"/>
    <col min="6808" max="6809" width="9.6640625" style="9" bestFit="1" customWidth="1"/>
    <col min="6810" max="6810" width="9.44140625" style="9" bestFit="1" customWidth="1"/>
    <col min="6811" max="6811" width="9.6640625" style="9" bestFit="1" customWidth="1"/>
    <col min="6812" max="6812" width="9.44140625" style="9" bestFit="1" customWidth="1"/>
    <col min="6813" max="6814" width="9.6640625" style="9" bestFit="1" customWidth="1"/>
    <col min="6815" max="6815" width="10" style="9" bestFit="1" customWidth="1"/>
    <col min="6816" max="6816" width="9.6640625" style="9" bestFit="1" customWidth="1"/>
    <col min="6817" max="6817" width="12.21875" style="9" bestFit="1" customWidth="1"/>
    <col min="6818" max="6818" width="9.44140625" style="9" bestFit="1" customWidth="1"/>
    <col min="6819" max="6820" width="9.6640625" style="9" bestFit="1" customWidth="1"/>
    <col min="6821" max="6821" width="9.44140625" style="9" bestFit="1" customWidth="1"/>
    <col min="6822" max="6823" width="9.6640625" style="9" bestFit="1" customWidth="1"/>
    <col min="6824" max="6824" width="9.44140625" style="9" bestFit="1" customWidth="1"/>
    <col min="6825" max="6826" width="9.6640625" style="9" bestFit="1" customWidth="1"/>
    <col min="6827" max="6827" width="8" style="9" bestFit="1" customWidth="1"/>
    <col min="6828" max="6828" width="10.6640625" style="9" bestFit="1" customWidth="1"/>
    <col min="6829" max="6829" width="9.6640625" style="9" bestFit="1" customWidth="1"/>
    <col min="6830" max="6830" width="9.44140625" style="9" bestFit="1" customWidth="1"/>
    <col min="6831" max="6832" width="9.6640625" style="9" bestFit="1" customWidth="1"/>
    <col min="6833" max="6833" width="8.44140625" style="9" bestFit="1" customWidth="1"/>
    <col min="6834" max="6834" width="10.6640625" style="9" bestFit="1" customWidth="1"/>
    <col min="6835" max="6835" width="9.6640625" style="9" bestFit="1" customWidth="1"/>
    <col min="6836" max="6836" width="10" style="9" bestFit="1" customWidth="1"/>
    <col min="6837" max="6837" width="10.6640625" style="9" bestFit="1" customWidth="1"/>
    <col min="6838" max="6838" width="12.21875" style="9" bestFit="1" customWidth="1"/>
    <col min="6839" max="6839" width="10" style="9" bestFit="1" customWidth="1"/>
    <col min="6840" max="6840" width="9.6640625" style="9" bestFit="1" customWidth="1"/>
    <col min="6841" max="6841" width="12.21875" style="9" bestFit="1" customWidth="1"/>
    <col min="6842" max="6842" width="9.44140625" style="9" bestFit="1" customWidth="1"/>
    <col min="6843" max="6844" width="9.6640625" style="9" bestFit="1" customWidth="1"/>
    <col min="6845" max="6845" width="9.44140625" style="9" bestFit="1" customWidth="1"/>
    <col min="6846" max="6847" width="9.6640625" style="9" bestFit="1" customWidth="1"/>
    <col min="6848" max="6848" width="9.44140625" style="9" bestFit="1" customWidth="1"/>
    <col min="6849" max="6850" width="9.6640625" style="9" bestFit="1" customWidth="1"/>
    <col min="6851" max="6851" width="10" style="9" bestFit="1" customWidth="1"/>
    <col min="6852" max="6852" width="9.6640625" style="9" bestFit="1" customWidth="1"/>
    <col min="6853" max="6853" width="12.21875" style="9" bestFit="1" customWidth="1"/>
    <col min="6854" max="6854" width="9.44140625" style="9" bestFit="1" customWidth="1"/>
    <col min="6855" max="6856" width="9.6640625" style="9" bestFit="1" customWidth="1"/>
    <col min="6857" max="6857" width="9.44140625" style="9" bestFit="1" customWidth="1"/>
    <col min="6858" max="6859" width="9.6640625" style="9" bestFit="1" customWidth="1"/>
    <col min="6860" max="6860" width="10" style="9" bestFit="1" customWidth="1"/>
    <col min="6861" max="6861" width="9.6640625" style="9" bestFit="1" customWidth="1"/>
    <col min="6862" max="6862" width="12.21875" style="9" bestFit="1" customWidth="1"/>
    <col min="6863" max="6863" width="9.44140625" style="9" bestFit="1" customWidth="1"/>
    <col min="6864" max="6865" width="9.6640625" style="9" bestFit="1" customWidth="1"/>
    <col min="6866" max="6866" width="9.44140625" style="9" bestFit="1" customWidth="1"/>
    <col min="6867" max="6868" width="9.6640625" style="9" bestFit="1" customWidth="1"/>
    <col min="6869" max="6869" width="9.44140625" style="9" bestFit="1" customWidth="1"/>
    <col min="6870" max="6871" width="9.6640625" style="9" bestFit="1" customWidth="1"/>
    <col min="6872" max="6872" width="9.44140625" style="9" bestFit="1" customWidth="1"/>
    <col min="6873" max="6874" width="9.6640625" style="9" bestFit="1" customWidth="1"/>
    <col min="6875" max="6875" width="8" style="9" bestFit="1" customWidth="1"/>
    <col min="6876" max="6876" width="10.6640625" style="9" bestFit="1" customWidth="1"/>
    <col min="6877" max="6877" width="9.6640625" style="9" bestFit="1" customWidth="1"/>
    <col min="6878" max="6878" width="9.44140625" style="9" bestFit="1" customWidth="1"/>
    <col min="6879" max="6880" width="9.6640625" style="9" bestFit="1" customWidth="1"/>
    <col min="6881" max="6881" width="9.44140625" style="9" bestFit="1" customWidth="1"/>
    <col min="6882" max="6883" width="9.6640625" style="9" bestFit="1" customWidth="1"/>
    <col min="6884" max="6884" width="10" style="9" bestFit="1" customWidth="1"/>
    <col min="6885" max="6885" width="10.6640625" style="9" bestFit="1" customWidth="1"/>
    <col min="6886" max="6886" width="12.21875" style="9" bestFit="1" customWidth="1"/>
    <col min="6887" max="6887" width="9.44140625" style="9" bestFit="1" customWidth="1"/>
    <col min="6888" max="6889" width="9.6640625" style="9" bestFit="1" customWidth="1"/>
    <col min="6890" max="6890" width="9.44140625" style="9" bestFit="1" customWidth="1"/>
    <col min="6891" max="6892" width="9.6640625" style="9" bestFit="1" customWidth="1"/>
    <col min="6893" max="6893" width="10" style="9" bestFit="1" customWidth="1"/>
    <col min="6894" max="6894" width="9.6640625" style="9" bestFit="1" customWidth="1"/>
    <col min="6895" max="6895" width="12.21875" style="9" bestFit="1" customWidth="1"/>
    <col min="6896" max="6896" width="8.44140625" style="9" bestFit="1" customWidth="1"/>
    <col min="6897" max="6897" width="10.6640625" style="9" bestFit="1" customWidth="1"/>
    <col min="6898" max="6898" width="9.6640625" style="9" bestFit="1" customWidth="1"/>
    <col min="6899" max="6899" width="10" style="9" bestFit="1" customWidth="1"/>
    <col min="6900" max="6900" width="10.6640625" style="9" bestFit="1" customWidth="1"/>
    <col min="6901" max="6901" width="12.21875" style="9" bestFit="1" customWidth="1"/>
    <col min="6902" max="6902" width="9.44140625" style="9" bestFit="1" customWidth="1"/>
    <col min="6903" max="6904" width="9.6640625" style="9" bestFit="1" customWidth="1"/>
    <col min="6905" max="6905" width="9.44140625" style="9" bestFit="1" customWidth="1"/>
    <col min="6906" max="6907" width="9.6640625" style="9" bestFit="1" customWidth="1"/>
    <col min="6908" max="6908" width="10" style="9" bestFit="1" customWidth="1"/>
    <col min="6909" max="6909" width="9.6640625" style="9" bestFit="1" customWidth="1"/>
    <col min="6910" max="6910" width="12.21875" style="9" bestFit="1" customWidth="1"/>
    <col min="6911" max="6911" width="9.44140625" style="9" bestFit="1" customWidth="1"/>
    <col min="6912" max="6913" width="9.6640625" style="9" bestFit="1" customWidth="1"/>
    <col min="6914" max="6914" width="9.44140625" style="9" bestFit="1" customWidth="1"/>
    <col min="6915" max="6916" width="9.6640625" style="9" bestFit="1" customWidth="1"/>
    <col min="6917" max="6917" width="9.44140625" style="9" bestFit="1" customWidth="1"/>
    <col min="6918" max="6919" width="9.6640625" style="9" bestFit="1" customWidth="1"/>
    <col min="6920" max="6920" width="10" style="9" bestFit="1" customWidth="1"/>
    <col min="6921" max="6921" width="9.6640625" style="9" bestFit="1" customWidth="1"/>
    <col min="6922" max="6922" width="12.21875" style="9" bestFit="1" customWidth="1"/>
    <col min="6923" max="6923" width="9.44140625" style="9" bestFit="1" customWidth="1"/>
    <col min="6924" max="6925" width="9.6640625" style="9" bestFit="1" customWidth="1"/>
    <col min="6926" max="6926" width="9.44140625" style="9" bestFit="1" customWidth="1"/>
    <col min="6927" max="6928" width="9.6640625" style="9" bestFit="1" customWidth="1"/>
    <col min="6929" max="6929" width="8" style="9" bestFit="1" customWidth="1"/>
    <col min="6930" max="6930" width="10.6640625" style="9" bestFit="1" customWidth="1"/>
    <col min="6931" max="6931" width="9.6640625" style="9" bestFit="1" customWidth="1"/>
    <col min="6932" max="6932" width="9.44140625" style="9" bestFit="1" customWidth="1"/>
    <col min="6933" max="6934" width="9.6640625" style="9" bestFit="1" customWidth="1"/>
    <col min="6935" max="6935" width="9.44140625" style="9" bestFit="1" customWidth="1"/>
    <col min="6936" max="6937" width="9.6640625" style="9" bestFit="1" customWidth="1"/>
    <col min="6938" max="6938" width="8" style="9" bestFit="1" customWidth="1"/>
    <col min="6939" max="6939" width="10.6640625" style="9" bestFit="1" customWidth="1"/>
    <col min="6940" max="6940" width="9.6640625" style="9" bestFit="1" customWidth="1"/>
    <col min="6941" max="6941" width="9.44140625" style="9" bestFit="1" customWidth="1"/>
    <col min="6942" max="6943" width="9.6640625" style="9" bestFit="1" customWidth="1"/>
    <col min="6944" max="6944" width="8.44140625" style="9" bestFit="1" customWidth="1"/>
    <col min="6945" max="6945" width="10.6640625" style="9" bestFit="1" customWidth="1"/>
    <col min="6946" max="6946" width="9.6640625" style="9" bestFit="1" customWidth="1"/>
    <col min="6947" max="6947" width="9.44140625" style="9" bestFit="1" customWidth="1"/>
    <col min="6948" max="6949" width="9.6640625" style="9" bestFit="1" customWidth="1"/>
    <col min="6950" max="6950" width="8" style="9" bestFit="1" customWidth="1"/>
    <col min="6951" max="6951" width="10.6640625" style="9" bestFit="1" customWidth="1"/>
    <col min="6952" max="6952" width="9.6640625" style="9" bestFit="1" customWidth="1"/>
    <col min="6953" max="6953" width="9.44140625" style="9" bestFit="1" customWidth="1"/>
    <col min="6954" max="6955" width="9.6640625" style="9" bestFit="1" customWidth="1"/>
    <col min="6956" max="6956" width="10" style="9" bestFit="1" customWidth="1"/>
    <col min="6957" max="6957" width="9.6640625" style="9" bestFit="1" customWidth="1"/>
    <col min="6958" max="6958" width="12.21875" style="9" bestFit="1" customWidth="1"/>
    <col min="6959" max="6959" width="8" style="9" bestFit="1" customWidth="1"/>
    <col min="6960" max="6960" width="10.6640625" style="9" bestFit="1" customWidth="1"/>
    <col min="6961" max="6961" width="9.6640625" style="9" bestFit="1" customWidth="1"/>
    <col min="6962" max="6962" width="9.44140625" style="9" bestFit="1" customWidth="1"/>
    <col min="6963" max="6964" width="9.6640625" style="9" bestFit="1" customWidth="1"/>
    <col min="6965" max="6965" width="9.44140625" style="9" bestFit="1" customWidth="1"/>
    <col min="6966" max="6967" width="9.6640625" style="9" bestFit="1" customWidth="1"/>
    <col min="6968" max="6968" width="9.44140625" style="9" bestFit="1" customWidth="1"/>
    <col min="6969" max="6970" width="9.6640625" style="9" bestFit="1" customWidth="1"/>
    <col min="6971" max="6971" width="8" style="9" bestFit="1" customWidth="1"/>
    <col min="6972" max="6972" width="10.6640625" style="9" bestFit="1" customWidth="1"/>
    <col min="6973" max="6973" width="9.6640625" style="9" bestFit="1" customWidth="1"/>
    <col min="6974" max="6974" width="10" style="9" bestFit="1" customWidth="1"/>
    <col min="6975" max="6975" width="9.6640625" style="9" bestFit="1" customWidth="1"/>
    <col min="6976" max="6976" width="12.21875" style="9" bestFit="1" customWidth="1"/>
    <col min="6977" max="6977" width="8" style="9" bestFit="1" customWidth="1"/>
    <col min="6978" max="6978" width="10.6640625" style="9" bestFit="1" customWidth="1"/>
    <col min="6979" max="6979" width="9.6640625" style="9" bestFit="1" customWidth="1"/>
    <col min="6980" max="6980" width="8" style="9" bestFit="1" customWidth="1"/>
    <col min="6981" max="6981" width="10.6640625" style="9" bestFit="1" customWidth="1"/>
    <col min="6982" max="6982" width="9.6640625" style="9" bestFit="1" customWidth="1"/>
    <col min="6983" max="6983" width="9.44140625" style="9" bestFit="1" customWidth="1"/>
    <col min="6984" max="6985" width="9.6640625" style="9" bestFit="1" customWidth="1"/>
    <col min="6986" max="6986" width="9.44140625" style="9" bestFit="1" customWidth="1"/>
    <col min="6987" max="6988" width="9.6640625" style="9" bestFit="1" customWidth="1"/>
    <col min="6989" max="6989" width="10" style="9" bestFit="1" customWidth="1"/>
    <col min="6990" max="6990" width="9.6640625" style="9" bestFit="1" customWidth="1"/>
    <col min="6991" max="6991" width="12.21875" style="9" bestFit="1" customWidth="1"/>
    <col min="6992" max="6992" width="8" style="9" bestFit="1" customWidth="1"/>
    <col min="6993" max="6993" width="10.6640625" style="9" bestFit="1" customWidth="1"/>
    <col min="6994" max="6994" width="9.6640625" style="9" bestFit="1" customWidth="1"/>
    <col min="6995" max="6995" width="8" style="9" bestFit="1" customWidth="1"/>
    <col min="6996" max="6996" width="10.6640625" style="9" bestFit="1" customWidth="1"/>
    <col min="6997" max="6997" width="9.6640625" style="9" bestFit="1" customWidth="1"/>
    <col min="6998" max="6998" width="9.44140625" style="9" bestFit="1" customWidth="1"/>
    <col min="6999" max="7000" width="9.6640625" style="9" bestFit="1" customWidth="1"/>
    <col min="7001" max="7001" width="9.44140625" style="9" bestFit="1" customWidth="1"/>
    <col min="7002" max="7003" width="9.6640625" style="9" bestFit="1" customWidth="1"/>
    <col min="7004" max="7004" width="9.44140625" style="9" bestFit="1" customWidth="1"/>
    <col min="7005" max="7006" width="9.6640625" style="9" bestFit="1" customWidth="1"/>
    <col min="7007" max="7007" width="9.44140625" style="9" bestFit="1" customWidth="1"/>
    <col min="7008" max="7009" width="9.6640625" style="9" bestFit="1" customWidth="1"/>
    <col min="7010" max="7010" width="8" style="9" bestFit="1" customWidth="1"/>
    <col min="7011" max="7011" width="10.6640625" style="9" bestFit="1" customWidth="1"/>
    <col min="7012" max="7012" width="9.6640625" style="9" bestFit="1" customWidth="1"/>
    <col min="7013" max="7013" width="8" style="9" bestFit="1" customWidth="1"/>
    <col min="7014" max="7014" width="10.6640625" style="9" bestFit="1" customWidth="1"/>
    <col min="7015" max="7015" width="9.6640625" style="9" bestFit="1" customWidth="1"/>
    <col min="7016" max="7016" width="10" style="9" bestFit="1" customWidth="1"/>
    <col min="7017" max="7017" width="9.6640625" style="9" bestFit="1" customWidth="1"/>
    <col min="7018" max="7018" width="12.21875" style="9" bestFit="1" customWidth="1"/>
    <col min="7019" max="7019" width="9.44140625" style="9" bestFit="1" customWidth="1"/>
    <col min="7020" max="7021" width="9.6640625" style="9" bestFit="1" customWidth="1"/>
    <col min="7022" max="7022" width="9.44140625" style="9" bestFit="1" customWidth="1"/>
    <col min="7023" max="7024" width="9.6640625" style="9" bestFit="1" customWidth="1"/>
    <col min="7025" max="7025" width="9.44140625" style="9" bestFit="1" customWidth="1"/>
    <col min="7026" max="7027" width="9.6640625" style="9" bestFit="1" customWidth="1"/>
    <col min="7028" max="7028" width="9.44140625" style="9" bestFit="1" customWidth="1"/>
    <col min="7029" max="7030" width="9.6640625" style="9" bestFit="1" customWidth="1"/>
    <col min="7031" max="7031" width="9.44140625" style="9" bestFit="1" customWidth="1"/>
    <col min="7032" max="7033" width="9.6640625" style="9" bestFit="1" customWidth="1"/>
    <col min="7034" max="7034" width="9.44140625" style="9" bestFit="1" customWidth="1"/>
    <col min="7035" max="7036" width="9.6640625" style="9" bestFit="1" customWidth="1"/>
    <col min="7037" max="7037" width="10" style="9" bestFit="1" customWidth="1"/>
    <col min="7038" max="7038" width="9.6640625" style="9" bestFit="1" customWidth="1"/>
    <col min="7039" max="7039" width="12.21875" style="9" bestFit="1" customWidth="1"/>
    <col min="7040" max="7040" width="9.44140625" style="9" bestFit="1" customWidth="1"/>
    <col min="7041" max="7042" width="9.6640625" style="9" bestFit="1" customWidth="1"/>
    <col min="7043" max="7043" width="9.44140625" style="9" bestFit="1" customWidth="1"/>
    <col min="7044" max="7044" width="9.6640625" style="9" bestFit="1" customWidth="1"/>
    <col min="7045" max="7045" width="9.44140625" style="9" bestFit="1" customWidth="1"/>
    <col min="7046" max="7047" width="9.6640625" style="9" bestFit="1" customWidth="1"/>
    <col min="7048" max="7048" width="10" style="9" bestFit="1" customWidth="1"/>
    <col min="7049" max="7049" width="9.6640625" style="9" bestFit="1" customWidth="1"/>
    <col min="7050" max="7050" width="12.21875" style="9" bestFit="1" customWidth="1"/>
    <col min="7051" max="7051" width="9.44140625" style="9" bestFit="1" customWidth="1"/>
    <col min="7052" max="7053" width="9.6640625" style="9" bestFit="1" customWidth="1"/>
    <col min="7054" max="7054" width="8" style="9" bestFit="1" customWidth="1"/>
    <col min="7055" max="7055" width="10.6640625" style="9" bestFit="1" customWidth="1"/>
    <col min="7056" max="7056" width="9.6640625" style="9" bestFit="1" customWidth="1"/>
    <col min="7057" max="7057" width="9.44140625" style="9" bestFit="1" customWidth="1"/>
    <col min="7058" max="7059" width="9.6640625" style="9" bestFit="1" customWidth="1"/>
    <col min="7060" max="7060" width="9.44140625" style="9" bestFit="1" customWidth="1"/>
    <col min="7061" max="7062" width="9.6640625" style="9" bestFit="1" customWidth="1"/>
    <col min="7063" max="7063" width="9.44140625" style="9" bestFit="1" customWidth="1"/>
    <col min="7064" max="7065" width="9.6640625" style="9" bestFit="1" customWidth="1"/>
    <col min="7066" max="7066" width="9.44140625" style="9" bestFit="1" customWidth="1"/>
    <col min="7067" max="7068" width="9.6640625" style="9" bestFit="1" customWidth="1"/>
    <col min="7069" max="7069" width="9.44140625" style="9" bestFit="1" customWidth="1"/>
    <col min="7070" max="7071" width="9.6640625" style="9" bestFit="1" customWidth="1"/>
    <col min="7072" max="7072" width="10" style="9" bestFit="1" customWidth="1"/>
    <col min="7073" max="7073" width="9.6640625" style="9" bestFit="1" customWidth="1"/>
    <col min="7074" max="7074" width="12.21875" style="9" bestFit="1" customWidth="1"/>
    <col min="7075" max="7075" width="10" style="9" bestFit="1" customWidth="1"/>
    <col min="7076" max="7076" width="9.6640625" style="9" bestFit="1" customWidth="1"/>
    <col min="7077" max="7077" width="12.21875" style="9" bestFit="1" customWidth="1"/>
    <col min="7078" max="7078" width="10" style="9" bestFit="1" customWidth="1"/>
    <col min="7079" max="7079" width="8.6640625" style="9" bestFit="1" customWidth="1"/>
    <col min="7080" max="7080" width="12.21875" style="9" bestFit="1" customWidth="1"/>
    <col min="7081" max="7081" width="9.44140625" style="9" bestFit="1" customWidth="1"/>
    <col min="7082" max="7083" width="9.6640625" style="9" bestFit="1" customWidth="1"/>
    <col min="7084" max="7084" width="8" style="9" bestFit="1" customWidth="1"/>
    <col min="7085" max="7085" width="10.6640625" style="9" bestFit="1" customWidth="1"/>
    <col min="7086" max="7086" width="9.6640625" style="9" bestFit="1" customWidth="1"/>
    <col min="7087" max="7087" width="9.44140625" style="9" bestFit="1" customWidth="1"/>
    <col min="7088" max="7089" width="9.6640625" style="9" bestFit="1" customWidth="1"/>
    <col min="7090" max="7090" width="10" style="9" bestFit="1" customWidth="1"/>
    <col min="7091" max="7091" width="9.6640625" style="9" bestFit="1" customWidth="1"/>
    <col min="7092" max="7092" width="12.21875" style="9" bestFit="1" customWidth="1"/>
    <col min="7093" max="7093" width="9.44140625" style="9" bestFit="1" customWidth="1"/>
    <col min="7094" max="7095" width="9.6640625" style="9" bestFit="1" customWidth="1"/>
    <col min="7096" max="7096" width="9.44140625" style="9" bestFit="1" customWidth="1"/>
    <col min="7097" max="7098" width="9.6640625" style="9" bestFit="1" customWidth="1"/>
    <col min="7099" max="7099" width="9.44140625" style="9" bestFit="1" customWidth="1"/>
    <col min="7100" max="7101" width="9.6640625" style="9" bestFit="1" customWidth="1"/>
    <col min="7102" max="7102" width="10" style="9" bestFit="1" customWidth="1"/>
    <col min="7103" max="7103" width="10.6640625" style="9" bestFit="1" customWidth="1"/>
    <col min="7104" max="7104" width="12.21875" style="9" bestFit="1" customWidth="1"/>
    <col min="7105" max="7105" width="10" style="9" bestFit="1" customWidth="1"/>
    <col min="7106" max="7106" width="9.6640625" style="9" bestFit="1" customWidth="1"/>
    <col min="7107" max="7107" width="12.21875" style="9" bestFit="1" customWidth="1"/>
    <col min="7108" max="7108" width="9.44140625" style="9" bestFit="1" customWidth="1"/>
    <col min="7109" max="7110" width="9.6640625" style="9" bestFit="1" customWidth="1"/>
    <col min="7111" max="7111" width="8" style="9" bestFit="1" customWidth="1"/>
    <col min="7112" max="7112" width="10.6640625" style="9" bestFit="1" customWidth="1"/>
    <col min="7113" max="7113" width="9.6640625" style="9" bestFit="1" customWidth="1"/>
    <col min="7114" max="7114" width="9.44140625" style="9" bestFit="1" customWidth="1"/>
    <col min="7115" max="7116" width="9.6640625" style="9" bestFit="1" customWidth="1"/>
    <col min="7117" max="7117" width="9.44140625" style="9" bestFit="1" customWidth="1"/>
    <col min="7118" max="7119" width="9.6640625" style="9" bestFit="1" customWidth="1"/>
    <col min="7120" max="7120" width="10" style="9" bestFit="1" customWidth="1"/>
    <col min="7121" max="7121" width="9.6640625" style="9" bestFit="1" customWidth="1"/>
    <col min="7122" max="7122" width="12.21875" style="9" bestFit="1" customWidth="1"/>
    <col min="7123" max="7123" width="9.44140625" style="9" bestFit="1" customWidth="1"/>
    <col min="7124" max="7125" width="9.6640625" style="9" bestFit="1" customWidth="1"/>
    <col min="7126" max="7126" width="8" style="9" bestFit="1" customWidth="1"/>
    <col min="7127" max="7127" width="10.6640625" style="9" bestFit="1" customWidth="1"/>
    <col min="7128" max="7128" width="9.6640625" style="9" bestFit="1" customWidth="1"/>
    <col min="7129" max="7129" width="8" style="9" bestFit="1" customWidth="1"/>
    <col min="7130" max="7130" width="10.6640625" style="9" bestFit="1" customWidth="1"/>
    <col min="7131" max="7131" width="9.6640625" style="9" bestFit="1" customWidth="1"/>
    <col min="7132" max="7132" width="9.44140625" style="9" bestFit="1" customWidth="1"/>
    <col min="7133" max="7134" width="9.6640625" style="9" bestFit="1" customWidth="1"/>
    <col min="7135" max="7135" width="9.44140625" style="9" bestFit="1" customWidth="1"/>
    <col min="7136" max="7137" width="9.6640625" style="9" bestFit="1" customWidth="1"/>
    <col min="7138" max="7138" width="9.44140625" style="9" bestFit="1" customWidth="1"/>
    <col min="7139" max="7140" width="9.6640625" style="9" bestFit="1" customWidth="1"/>
    <col min="7141" max="7141" width="10" style="9" bestFit="1" customWidth="1"/>
    <col min="7142" max="7142" width="9.6640625" style="9" bestFit="1" customWidth="1"/>
    <col min="7143" max="7143" width="12.21875" style="9" bestFit="1" customWidth="1"/>
    <col min="7144" max="7144" width="9.44140625" style="9" bestFit="1" customWidth="1"/>
    <col min="7145" max="7146" width="9.6640625" style="9" bestFit="1" customWidth="1"/>
    <col min="7147" max="7147" width="9.44140625" style="9" bestFit="1" customWidth="1"/>
    <col min="7148" max="7149" width="9.6640625" style="9" bestFit="1" customWidth="1"/>
    <col min="7150" max="7150" width="9.44140625" style="9" bestFit="1" customWidth="1"/>
    <col min="7151" max="7152" width="9.6640625" style="9" bestFit="1" customWidth="1"/>
    <col min="7153" max="7153" width="8.44140625" style="9" bestFit="1" customWidth="1"/>
    <col min="7154" max="7154" width="10.6640625" style="9" bestFit="1" customWidth="1"/>
    <col min="7155" max="7155" width="9.6640625" style="9" bestFit="1" customWidth="1"/>
    <col min="7156" max="7156" width="9.44140625" style="9" bestFit="1" customWidth="1"/>
    <col min="7157" max="7158" width="9.6640625" style="9" bestFit="1" customWidth="1"/>
    <col min="7159" max="7159" width="9.44140625" style="9" bestFit="1" customWidth="1"/>
    <col min="7160" max="7161" width="9.6640625" style="9" bestFit="1" customWidth="1"/>
    <col min="7162" max="7162" width="9.44140625" style="9" bestFit="1" customWidth="1"/>
    <col min="7163" max="7164" width="9.6640625" style="9" bestFit="1" customWidth="1"/>
    <col min="7165" max="7165" width="10" style="9" bestFit="1" customWidth="1"/>
    <col min="7166" max="7166" width="9.6640625" style="9" bestFit="1" customWidth="1"/>
    <col min="7167" max="7167" width="12.21875" style="9" bestFit="1" customWidth="1"/>
    <col min="7168" max="7168" width="9.44140625" style="9" bestFit="1" customWidth="1"/>
    <col min="7169" max="7169" width="9.6640625" style="9" bestFit="1" customWidth="1"/>
    <col min="7170" max="7170" width="11.21875" style="9" bestFit="1" customWidth="1"/>
    <col min="7171" max="7171" width="9.44140625" style="9" bestFit="1" customWidth="1"/>
    <col min="7172" max="7173" width="9.6640625" style="9" bestFit="1" customWidth="1"/>
    <col min="7174" max="7174" width="9.44140625" style="9" bestFit="1" customWidth="1"/>
    <col min="7175" max="7176" width="9.6640625" style="9" bestFit="1" customWidth="1"/>
    <col min="7177" max="7177" width="8" style="9" bestFit="1" customWidth="1"/>
    <col min="7178" max="7178" width="10.6640625" style="9" bestFit="1" customWidth="1"/>
    <col min="7179" max="7179" width="9.6640625" style="9" bestFit="1" customWidth="1"/>
    <col min="7180" max="7180" width="9.44140625" style="9" bestFit="1" customWidth="1"/>
    <col min="7181" max="7182" width="9.6640625" style="9" bestFit="1" customWidth="1"/>
    <col min="7183" max="7183" width="9.44140625" style="9" bestFit="1" customWidth="1"/>
    <col min="7184" max="7185" width="9.6640625" style="9" bestFit="1" customWidth="1"/>
    <col min="7186" max="7186" width="8.44140625" style="9" bestFit="1" customWidth="1"/>
    <col min="7187" max="7187" width="10.6640625" style="9" bestFit="1" customWidth="1"/>
    <col min="7188" max="7188" width="9.6640625" style="9" bestFit="1" customWidth="1"/>
    <col min="7189" max="7189" width="9.44140625" style="9" bestFit="1" customWidth="1"/>
    <col min="7190" max="7191" width="9.6640625" style="9" bestFit="1" customWidth="1"/>
    <col min="7192" max="7192" width="9.44140625" style="9" bestFit="1" customWidth="1"/>
    <col min="7193" max="7194" width="9.6640625" style="9" bestFit="1" customWidth="1"/>
    <col min="7195" max="7195" width="9.44140625" style="9" bestFit="1" customWidth="1"/>
    <col min="7196" max="7197" width="9.6640625" style="9" bestFit="1" customWidth="1"/>
    <col min="7198" max="7198" width="8" style="9" bestFit="1" customWidth="1"/>
    <col min="7199" max="7199" width="10.6640625" style="9" bestFit="1" customWidth="1"/>
    <col min="7200" max="7200" width="9.6640625" style="9" bestFit="1" customWidth="1"/>
    <col min="7201" max="7201" width="9.44140625" style="9" bestFit="1" customWidth="1"/>
    <col min="7202" max="7203" width="9.6640625" style="9" bestFit="1" customWidth="1"/>
    <col min="7204" max="7204" width="9.44140625" style="9" bestFit="1" customWidth="1"/>
    <col min="7205" max="7206" width="9.6640625" style="9" bestFit="1" customWidth="1"/>
    <col min="7207" max="7207" width="8.44140625" style="9" bestFit="1" customWidth="1"/>
    <col min="7208" max="7208" width="10.6640625" style="9" bestFit="1" customWidth="1"/>
    <col min="7209" max="7209" width="9.6640625" style="9" bestFit="1" customWidth="1"/>
    <col min="7210" max="7210" width="9.44140625" style="9" bestFit="1" customWidth="1"/>
    <col min="7211" max="7212" width="9.6640625" style="9" bestFit="1" customWidth="1"/>
    <col min="7213" max="7213" width="9.44140625" style="9" bestFit="1" customWidth="1"/>
    <col min="7214" max="7215" width="9.6640625" style="9" bestFit="1" customWidth="1"/>
    <col min="7216" max="7216" width="9.44140625" style="9" bestFit="1" customWidth="1"/>
    <col min="7217" max="7217" width="9.6640625" style="9" bestFit="1" customWidth="1"/>
    <col min="7218" max="7218" width="8" style="9" bestFit="1" customWidth="1"/>
    <col min="7219" max="7219" width="10.6640625" style="9" bestFit="1" customWidth="1"/>
    <col min="7220" max="7220" width="9.6640625" style="9" bestFit="1" customWidth="1"/>
    <col min="7221" max="7221" width="10" style="9" bestFit="1" customWidth="1"/>
    <col min="7222" max="7222" width="9.6640625" style="9" bestFit="1" customWidth="1"/>
    <col min="7223" max="7223" width="12.21875" style="9" bestFit="1" customWidth="1"/>
    <col min="7224" max="7224" width="9.44140625" style="9" bestFit="1" customWidth="1"/>
    <col min="7225" max="7226" width="9.6640625" style="9" bestFit="1" customWidth="1"/>
    <col min="7227" max="7227" width="9.44140625" style="9" bestFit="1" customWidth="1"/>
    <col min="7228" max="7229" width="9.6640625" style="9" bestFit="1" customWidth="1"/>
    <col min="7230" max="7230" width="9.44140625" style="9" bestFit="1" customWidth="1"/>
    <col min="7231" max="7232" width="9.6640625" style="9" bestFit="1" customWidth="1"/>
    <col min="7233" max="7233" width="9.44140625" style="9" bestFit="1" customWidth="1"/>
    <col min="7234" max="7235" width="9.6640625" style="9" bestFit="1" customWidth="1"/>
    <col min="7236" max="7236" width="9.44140625" style="9" bestFit="1" customWidth="1"/>
    <col min="7237" max="7238" width="9.6640625" style="9" bestFit="1" customWidth="1"/>
    <col min="7239" max="7239" width="9.44140625" style="9" bestFit="1" customWidth="1"/>
    <col min="7240" max="7241" width="9.6640625" style="9" bestFit="1" customWidth="1"/>
    <col min="7242" max="7242" width="9.44140625" style="9" bestFit="1" customWidth="1"/>
    <col min="7243" max="7244" width="9.6640625" style="9" bestFit="1" customWidth="1"/>
    <col min="7245" max="7245" width="9.44140625" style="9" bestFit="1" customWidth="1"/>
    <col min="7246" max="7247" width="9.6640625" style="9" bestFit="1" customWidth="1"/>
    <col min="7248" max="7248" width="9.44140625" style="9" bestFit="1" customWidth="1"/>
    <col min="7249" max="7250" width="9.6640625" style="9" bestFit="1" customWidth="1"/>
    <col min="7251" max="7251" width="9.44140625" style="9" bestFit="1" customWidth="1"/>
    <col min="7252" max="7253" width="9.6640625" style="9" bestFit="1" customWidth="1"/>
    <col min="7254" max="7254" width="9.44140625" style="9" bestFit="1" customWidth="1"/>
    <col min="7255" max="7256" width="9.6640625" style="9" bestFit="1" customWidth="1"/>
    <col min="7257" max="7257" width="10" style="9" bestFit="1" customWidth="1"/>
    <col min="7258" max="7258" width="9.6640625" style="9" bestFit="1" customWidth="1"/>
    <col min="7259" max="7259" width="12.21875" style="9" bestFit="1" customWidth="1"/>
    <col min="7260" max="7260" width="9.44140625" style="9" bestFit="1" customWidth="1"/>
    <col min="7261" max="7262" width="9.6640625" style="9" bestFit="1" customWidth="1"/>
    <col min="7263" max="7263" width="10" style="9" bestFit="1" customWidth="1"/>
    <col min="7264" max="7264" width="9.6640625" style="9" bestFit="1" customWidth="1"/>
    <col min="7265" max="7265" width="12.21875" style="9" bestFit="1" customWidth="1"/>
    <col min="7266" max="7266" width="8" style="9" bestFit="1" customWidth="1"/>
    <col min="7267" max="7267" width="10.6640625" style="9" bestFit="1" customWidth="1"/>
    <col min="7268" max="7268" width="9.6640625" style="9" bestFit="1" customWidth="1"/>
    <col min="7269" max="7269" width="8" style="9" bestFit="1" customWidth="1"/>
    <col min="7270" max="7270" width="10.6640625" style="9" bestFit="1" customWidth="1"/>
    <col min="7271" max="7271" width="9.6640625" style="9" bestFit="1" customWidth="1"/>
    <col min="7272" max="7272" width="10" style="9" bestFit="1" customWidth="1"/>
    <col min="7273" max="7273" width="9.6640625" style="9" bestFit="1" customWidth="1"/>
    <col min="7274" max="7274" width="12.21875" style="9" bestFit="1" customWidth="1"/>
    <col min="7275" max="7275" width="9.44140625" style="9" bestFit="1" customWidth="1"/>
    <col min="7276" max="7277" width="9.6640625" style="9" bestFit="1" customWidth="1"/>
    <col min="7278" max="7278" width="9.44140625" style="9" bestFit="1" customWidth="1"/>
    <col min="7279" max="7280" width="9.6640625" style="9" bestFit="1" customWidth="1"/>
    <col min="7281" max="7281" width="9.44140625" style="9" bestFit="1" customWidth="1"/>
    <col min="7282" max="7283" width="9.6640625" style="9" bestFit="1" customWidth="1"/>
    <col min="7284" max="7284" width="9.44140625" style="9" bestFit="1" customWidth="1"/>
    <col min="7285" max="7286" width="9.6640625" style="9" bestFit="1" customWidth="1"/>
    <col min="7287" max="7287" width="9.44140625" style="9" bestFit="1" customWidth="1"/>
    <col min="7288" max="7289" width="9.6640625" style="9" bestFit="1" customWidth="1"/>
    <col min="7290" max="7290" width="9.44140625" style="9" bestFit="1" customWidth="1"/>
    <col min="7291" max="7292" width="9.6640625" style="9" bestFit="1" customWidth="1"/>
    <col min="7293" max="7293" width="9.44140625" style="9" bestFit="1" customWidth="1"/>
    <col min="7294" max="7295" width="9.6640625" style="9" bestFit="1" customWidth="1"/>
    <col min="7296" max="7296" width="9.44140625" style="9" bestFit="1" customWidth="1"/>
    <col min="7297" max="7298" width="9.6640625" style="9" bestFit="1" customWidth="1"/>
    <col min="7299" max="7299" width="9.44140625" style="9" bestFit="1" customWidth="1"/>
    <col min="7300" max="7301" width="9.6640625" style="9" bestFit="1" customWidth="1"/>
    <col min="7302" max="7302" width="10" style="9" bestFit="1" customWidth="1"/>
    <col min="7303" max="7303" width="9.6640625" style="9" bestFit="1" customWidth="1"/>
    <col min="7304" max="7304" width="12.21875" style="9" bestFit="1" customWidth="1"/>
    <col min="7305" max="7305" width="9.44140625" style="9" bestFit="1" customWidth="1"/>
    <col min="7306" max="7307" width="9.6640625" style="9" bestFit="1" customWidth="1"/>
    <col min="7308" max="7308" width="9.44140625" style="9" bestFit="1" customWidth="1"/>
    <col min="7309" max="7310" width="9.6640625" style="9" bestFit="1" customWidth="1"/>
    <col min="7311" max="7311" width="10" style="9" bestFit="1" customWidth="1"/>
    <col min="7312" max="7312" width="9.6640625" style="9" bestFit="1" customWidth="1"/>
    <col min="7313" max="7313" width="12.21875" style="9" bestFit="1" customWidth="1"/>
    <col min="7314" max="7314" width="9.44140625" style="9" bestFit="1" customWidth="1"/>
    <col min="7315" max="7316" width="9.6640625" style="9" bestFit="1" customWidth="1"/>
    <col min="7317" max="7317" width="8" style="9" bestFit="1" customWidth="1"/>
    <col min="7318" max="7318" width="10.6640625" style="9" bestFit="1" customWidth="1"/>
    <col min="7319" max="7319" width="9.6640625" style="9" bestFit="1" customWidth="1"/>
    <col min="7320" max="7320" width="8" style="9" bestFit="1" customWidth="1"/>
    <col min="7321" max="7321" width="10.6640625" style="9" bestFit="1" customWidth="1"/>
    <col min="7322" max="7322" width="9.6640625" style="9" bestFit="1" customWidth="1"/>
    <col min="7323" max="7323" width="9.44140625" style="9" bestFit="1" customWidth="1"/>
    <col min="7324" max="7325" width="9.6640625" style="9" bestFit="1" customWidth="1"/>
    <col min="7326" max="7326" width="9.44140625" style="9" bestFit="1" customWidth="1"/>
    <col min="7327" max="7328" width="9.6640625" style="9" bestFit="1" customWidth="1"/>
    <col min="7329" max="7329" width="10" style="9" bestFit="1" customWidth="1"/>
    <col min="7330" max="7330" width="9.6640625" style="9" bestFit="1" customWidth="1"/>
    <col min="7331" max="7331" width="12.21875" style="9" bestFit="1" customWidth="1"/>
    <col min="7332" max="7332" width="9.44140625" style="9" bestFit="1" customWidth="1"/>
    <col min="7333" max="7334" width="9.6640625" style="9" bestFit="1" customWidth="1"/>
    <col min="7335" max="7335" width="9.44140625" style="9" bestFit="1" customWidth="1"/>
    <col min="7336" max="7337" width="9.6640625" style="9" bestFit="1" customWidth="1"/>
    <col min="7338" max="7338" width="9.44140625" style="9" bestFit="1" customWidth="1"/>
    <col min="7339" max="7340" width="9.6640625" style="9" bestFit="1" customWidth="1"/>
    <col min="7341" max="7341" width="8" style="9" bestFit="1" customWidth="1"/>
    <col min="7342" max="7342" width="10.6640625" style="9" bestFit="1" customWidth="1"/>
    <col min="7343" max="7343" width="9.6640625" style="9" bestFit="1" customWidth="1"/>
    <col min="7344" max="7344" width="9.44140625" style="9" bestFit="1" customWidth="1"/>
    <col min="7345" max="7346" width="9.6640625" style="9" bestFit="1" customWidth="1"/>
    <col min="7347" max="7347" width="9.44140625" style="9" bestFit="1" customWidth="1"/>
    <col min="7348" max="7349" width="9.6640625" style="9" bestFit="1" customWidth="1"/>
    <col min="7350" max="7350" width="9.44140625" style="9" bestFit="1" customWidth="1"/>
    <col min="7351" max="7352" width="9.6640625" style="9" bestFit="1" customWidth="1"/>
    <col min="7353" max="7353" width="10" style="9" bestFit="1" customWidth="1"/>
    <col min="7354" max="7354" width="9.6640625" style="9" bestFit="1" customWidth="1"/>
    <col min="7355" max="7355" width="12.21875" style="9" bestFit="1" customWidth="1"/>
    <col min="7356" max="7356" width="10" style="9" bestFit="1" customWidth="1"/>
    <col min="7357" max="7357" width="10.6640625" style="9" bestFit="1" customWidth="1"/>
    <col min="7358" max="7358" width="12.21875" style="9" bestFit="1" customWidth="1"/>
    <col min="7359" max="7359" width="9.44140625" style="9" bestFit="1" customWidth="1"/>
    <col min="7360" max="7361" width="9.6640625" style="9" bestFit="1" customWidth="1"/>
    <col min="7362" max="7362" width="9.44140625" style="9" bestFit="1" customWidth="1"/>
    <col min="7363" max="7364" width="9.6640625" style="9" bestFit="1" customWidth="1"/>
    <col min="7365" max="7365" width="9.44140625" style="9" bestFit="1" customWidth="1"/>
    <col min="7366" max="7367" width="9.6640625" style="9" bestFit="1" customWidth="1"/>
    <col min="7368" max="7368" width="9.44140625" style="9" bestFit="1" customWidth="1"/>
    <col min="7369" max="7370" width="9.6640625" style="9" bestFit="1" customWidth="1"/>
    <col min="7371" max="7371" width="9.44140625" style="9" bestFit="1" customWidth="1"/>
    <col min="7372" max="7373" width="9.6640625" style="9" bestFit="1" customWidth="1"/>
    <col min="7374" max="7374" width="9.44140625" style="9" bestFit="1" customWidth="1"/>
    <col min="7375" max="7376" width="9.6640625" style="9" bestFit="1" customWidth="1"/>
    <col min="7377" max="7377" width="9.44140625" style="9" bestFit="1" customWidth="1"/>
    <col min="7378" max="7379" width="9.6640625" style="9" bestFit="1" customWidth="1"/>
    <col min="7380" max="7380" width="9.44140625" style="9" bestFit="1" customWidth="1"/>
    <col min="7381" max="7382" width="9.6640625" style="9" bestFit="1" customWidth="1"/>
    <col min="7383" max="7383" width="8" style="9" bestFit="1" customWidth="1"/>
    <col min="7384" max="7384" width="10.6640625" style="9" bestFit="1" customWidth="1"/>
    <col min="7385" max="7385" width="9.6640625" style="9" bestFit="1" customWidth="1"/>
    <col min="7386" max="7386" width="9.44140625" style="9" bestFit="1" customWidth="1"/>
    <col min="7387" max="7388" width="9.6640625" style="9" bestFit="1" customWidth="1"/>
    <col min="7389" max="7389" width="9.44140625" style="9" bestFit="1" customWidth="1"/>
    <col min="7390" max="7391" width="9.6640625" style="9" bestFit="1" customWidth="1"/>
    <col min="7392" max="7392" width="9.44140625" style="9" bestFit="1" customWidth="1"/>
    <col min="7393" max="7393" width="9.6640625" style="9" bestFit="1" customWidth="1"/>
    <col min="7394" max="7394" width="9" style="9" bestFit="1" customWidth="1"/>
    <col min="7395" max="7395" width="11.6640625" style="9" bestFit="1" customWidth="1"/>
    <col min="7396" max="7396" width="9.6640625" style="9" bestFit="1" customWidth="1"/>
    <col min="7397" max="7397" width="10" style="9" bestFit="1" customWidth="1"/>
    <col min="7398" max="7398" width="9.6640625" style="9" bestFit="1" customWidth="1"/>
    <col min="7399" max="7399" width="12.21875" style="9" bestFit="1" customWidth="1"/>
    <col min="7400" max="7400" width="9.44140625" style="9" bestFit="1" customWidth="1"/>
    <col min="7401" max="7402" width="9.6640625" style="9" bestFit="1" customWidth="1"/>
    <col min="7403" max="7403" width="9.44140625" style="9" bestFit="1" customWidth="1"/>
    <col min="7404" max="7405" width="9.6640625" style="9" bestFit="1" customWidth="1"/>
    <col min="7406" max="7406" width="8" style="9" bestFit="1" customWidth="1"/>
    <col min="7407" max="7407" width="10.6640625" style="9" bestFit="1" customWidth="1"/>
    <col min="7408" max="7408" width="9.6640625" style="9" bestFit="1" customWidth="1"/>
    <col min="7409" max="7409" width="9.44140625" style="9" bestFit="1" customWidth="1"/>
    <col min="7410" max="7411" width="9.6640625" style="9" bestFit="1" customWidth="1"/>
    <col min="7412" max="7412" width="8.44140625" style="9" bestFit="1" customWidth="1"/>
    <col min="7413" max="7413" width="10.6640625" style="9" bestFit="1" customWidth="1"/>
    <col min="7414" max="7414" width="9.6640625" style="9" bestFit="1" customWidth="1"/>
    <col min="7415" max="7415" width="9.44140625" style="9" bestFit="1" customWidth="1"/>
    <col min="7416" max="7417" width="9.6640625" style="9" bestFit="1" customWidth="1"/>
    <col min="7418" max="7418" width="9.44140625" style="9" bestFit="1" customWidth="1"/>
    <col min="7419" max="7420" width="9.6640625" style="9" bestFit="1" customWidth="1"/>
    <col min="7421" max="7421" width="9.44140625" style="9" bestFit="1" customWidth="1"/>
    <col min="7422" max="7423" width="9.6640625" style="9" bestFit="1" customWidth="1"/>
    <col min="7424" max="7424" width="9.44140625" style="9" bestFit="1" customWidth="1"/>
    <col min="7425" max="7426" width="9.6640625" style="9" bestFit="1" customWidth="1"/>
    <col min="7427" max="7427" width="10" style="9" bestFit="1" customWidth="1"/>
    <col min="7428" max="7428" width="9.6640625" style="9" bestFit="1" customWidth="1"/>
    <col min="7429" max="7429" width="12.21875" style="9" bestFit="1" customWidth="1"/>
    <col min="7430" max="7430" width="9.44140625" style="9" bestFit="1" customWidth="1"/>
    <col min="7431" max="7432" width="9.6640625" style="9" bestFit="1" customWidth="1"/>
    <col min="7433" max="7433" width="8" style="9" bestFit="1" customWidth="1"/>
    <col min="7434" max="7434" width="10.6640625" style="9" bestFit="1" customWidth="1"/>
    <col min="7435" max="7435" width="9.6640625" style="9" bestFit="1" customWidth="1"/>
    <col min="7436" max="7436" width="7" style="9" bestFit="1" customWidth="1"/>
    <col min="7437" max="7438" width="9.6640625" style="9" bestFit="1" customWidth="1"/>
    <col min="7439" max="7439" width="9.44140625" style="9" bestFit="1" customWidth="1"/>
    <col min="7440" max="7441" width="9.6640625" style="9" bestFit="1" customWidth="1"/>
    <col min="7442" max="7442" width="10" style="9" bestFit="1" customWidth="1"/>
    <col min="7443" max="7443" width="9.6640625" style="9" bestFit="1" customWidth="1"/>
    <col min="7444" max="7444" width="12.21875" style="9" bestFit="1" customWidth="1"/>
    <col min="7445" max="7445" width="9.44140625" style="9" bestFit="1" customWidth="1"/>
    <col min="7446" max="7447" width="9.6640625" style="9" bestFit="1" customWidth="1"/>
    <col min="7448" max="7448" width="9.44140625" style="9" bestFit="1" customWidth="1"/>
    <col min="7449" max="7450" width="9.6640625" style="9" bestFit="1" customWidth="1"/>
    <col min="7451" max="7451" width="9.44140625" style="9" bestFit="1" customWidth="1"/>
    <col min="7452" max="7453" width="9.6640625" style="9" bestFit="1" customWidth="1"/>
    <col min="7454" max="7454" width="10" style="9" bestFit="1" customWidth="1"/>
    <col min="7455" max="7455" width="9.6640625" style="9" bestFit="1" customWidth="1"/>
    <col min="7456" max="7456" width="12.21875" style="9" bestFit="1" customWidth="1"/>
    <col min="7457" max="7457" width="9.44140625" style="9" bestFit="1" customWidth="1"/>
    <col min="7458" max="7459" width="9.6640625" style="9" bestFit="1" customWidth="1"/>
    <col min="7460" max="7460" width="8" style="9" bestFit="1" customWidth="1"/>
    <col min="7461" max="7461" width="10.6640625" style="9" bestFit="1" customWidth="1"/>
    <col min="7462" max="7462" width="9.6640625" style="9" bestFit="1" customWidth="1"/>
    <col min="7463" max="7463" width="8" style="9" bestFit="1" customWidth="1"/>
    <col min="7464" max="7464" width="10.6640625" style="9" bestFit="1" customWidth="1"/>
    <col min="7465" max="7465" width="9.6640625" style="9" bestFit="1" customWidth="1"/>
    <col min="7466" max="7466" width="10" style="9" bestFit="1" customWidth="1"/>
    <col min="7467" max="7467" width="9.6640625" style="9" bestFit="1" customWidth="1"/>
    <col min="7468" max="7468" width="12.21875" style="9" bestFit="1" customWidth="1"/>
    <col min="7469" max="7469" width="8" style="9" bestFit="1" customWidth="1"/>
    <col min="7470" max="7470" width="10.6640625" style="9" bestFit="1" customWidth="1"/>
    <col min="7471" max="7471" width="9.6640625" style="9" bestFit="1" customWidth="1"/>
    <col min="7472" max="7472" width="9.44140625" style="9" bestFit="1" customWidth="1"/>
    <col min="7473" max="7474" width="9.6640625" style="9" bestFit="1" customWidth="1"/>
    <col min="7475" max="7475" width="9.44140625" style="9" bestFit="1" customWidth="1"/>
    <col min="7476" max="7477" width="9.6640625" style="9" bestFit="1" customWidth="1"/>
    <col min="7478" max="7478" width="9.44140625" style="9" bestFit="1" customWidth="1"/>
    <col min="7479" max="7480" width="9.6640625" style="9" bestFit="1" customWidth="1"/>
    <col min="7481" max="7481" width="9.44140625" style="9" bestFit="1" customWidth="1"/>
    <col min="7482" max="7483" width="9.6640625" style="9" bestFit="1" customWidth="1"/>
    <col min="7484" max="7484" width="9.44140625" style="9" bestFit="1" customWidth="1"/>
    <col min="7485" max="7486" width="9.6640625" style="9" bestFit="1" customWidth="1"/>
    <col min="7487" max="7487" width="9.44140625" style="9" bestFit="1" customWidth="1"/>
    <col min="7488" max="7489" width="9.6640625" style="9" bestFit="1" customWidth="1"/>
    <col min="7490" max="7490" width="9.44140625" style="9" bestFit="1" customWidth="1"/>
    <col min="7491" max="7492" width="9.6640625" style="9" bestFit="1" customWidth="1"/>
    <col min="7493" max="7493" width="9.44140625" style="9" bestFit="1" customWidth="1"/>
    <col min="7494" max="7495" width="9.6640625" style="9" bestFit="1" customWidth="1"/>
    <col min="7496" max="7496" width="9.44140625" style="9" bestFit="1" customWidth="1"/>
    <col min="7497" max="7498" width="9.6640625" style="9" bestFit="1" customWidth="1"/>
    <col min="7499" max="7499" width="9.44140625" style="9" bestFit="1" customWidth="1"/>
    <col min="7500" max="7501" width="9.6640625" style="9" bestFit="1" customWidth="1"/>
    <col min="7502" max="7502" width="9.44140625" style="9" bestFit="1" customWidth="1"/>
    <col min="7503" max="7504" width="9.6640625" style="9" bestFit="1" customWidth="1"/>
    <col min="7505" max="7505" width="10" style="9" bestFit="1" customWidth="1"/>
    <col min="7506" max="7506" width="9.6640625" style="9" bestFit="1" customWidth="1"/>
    <col min="7507" max="7507" width="12.21875" style="9" bestFit="1" customWidth="1"/>
    <col min="7508" max="7508" width="9.44140625" style="9" bestFit="1" customWidth="1"/>
    <col min="7509" max="7509" width="9.6640625" style="9" bestFit="1" customWidth="1"/>
    <col min="7510" max="7510" width="9.44140625" style="9" bestFit="1" customWidth="1"/>
    <col min="7511" max="7512" width="9.6640625" style="9" bestFit="1" customWidth="1"/>
    <col min="7513" max="7513" width="9.44140625" style="9" bestFit="1" customWidth="1"/>
    <col min="7514" max="7514" width="6.6640625" style="9" bestFit="1" customWidth="1"/>
    <col min="7515" max="7515" width="11.21875" style="9" bestFit="1" customWidth="1"/>
    <col min="7516" max="7516" width="10" style="9" bestFit="1" customWidth="1"/>
    <col min="7517" max="7517" width="9.6640625" style="9" bestFit="1" customWidth="1"/>
    <col min="7518" max="7518" width="12.21875" style="9" bestFit="1" customWidth="1"/>
    <col min="7519" max="7519" width="9.44140625" style="9" bestFit="1" customWidth="1"/>
    <col min="7520" max="7521" width="9.6640625" style="9" bestFit="1" customWidth="1"/>
    <col min="7522" max="7522" width="9.44140625" style="9" bestFit="1" customWidth="1"/>
    <col min="7523" max="7524" width="9.6640625" style="9" bestFit="1" customWidth="1"/>
    <col min="7525" max="7525" width="9.44140625" style="9" bestFit="1" customWidth="1"/>
    <col min="7526" max="7527" width="9.6640625" style="9" bestFit="1" customWidth="1"/>
    <col min="7528" max="7528" width="9.44140625" style="9" bestFit="1" customWidth="1"/>
    <col min="7529" max="7530" width="9.6640625" style="9" bestFit="1" customWidth="1"/>
    <col min="7531" max="7531" width="8" style="9" bestFit="1" customWidth="1"/>
    <col min="7532" max="7532" width="10.6640625" style="9" bestFit="1" customWidth="1"/>
    <col min="7533" max="7533" width="9.6640625" style="9" bestFit="1" customWidth="1"/>
    <col min="7534" max="7534" width="10" style="9" bestFit="1" customWidth="1"/>
    <col min="7535" max="7535" width="9.6640625" style="9" bestFit="1" customWidth="1"/>
    <col min="7536" max="7536" width="12.21875" style="9" bestFit="1" customWidth="1"/>
    <col min="7537" max="7537" width="9.44140625" style="9" bestFit="1" customWidth="1"/>
    <col min="7538" max="7539" width="9.6640625" style="9" bestFit="1" customWidth="1"/>
    <col min="7540" max="7540" width="8" style="9" bestFit="1" customWidth="1"/>
    <col min="7541" max="7541" width="10.6640625" style="9" bestFit="1" customWidth="1"/>
    <col min="7542" max="7542" width="9.6640625" style="9" bestFit="1" customWidth="1"/>
    <col min="7543" max="7543" width="8" style="9" bestFit="1" customWidth="1"/>
    <col min="7544" max="7544" width="10.6640625" style="9" bestFit="1" customWidth="1"/>
    <col min="7545" max="7545" width="9.6640625" style="9" bestFit="1" customWidth="1"/>
    <col min="7546" max="7546" width="10" style="9" bestFit="1" customWidth="1"/>
    <col min="7547" max="7547" width="9.6640625" style="9" bestFit="1" customWidth="1"/>
    <col min="7548" max="7548" width="12.21875" style="9" bestFit="1" customWidth="1"/>
    <col min="7549" max="7549" width="9.44140625" style="9" bestFit="1" customWidth="1"/>
    <col min="7550" max="7551" width="9.6640625" style="9" bestFit="1" customWidth="1"/>
    <col min="7552" max="7552" width="9.44140625" style="9" bestFit="1" customWidth="1"/>
    <col min="7553" max="7554" width="9.6640625" style="9" bestFit="1" customWidth="1"/>
    <col min="7555" max="7555" width="9.44140625" style="9" bestFit="1" customWidth="1"/>
    <col min="7556" max="7557" width="9.6640625" style="9" bestFit="1" customWidth="1"/>
    <col min="7558" max="7558" width="9.44140625" style="9" bestFit="1" customWidth="1"/>
    <col min="7559" max="7560" width="9.6640625" style="9" bestFit="1" customWidth="1"/>
    <col min="7561" max="7561" width="9.44140625" style="9" bestFit="1" customWidth="1"/>
    <col min="7562" max="7563" width="9.6640625" style="9" bestFit="1" customWidth="1"/>
    <col min="7564" max="7564" width="9.44140625" style="9" bestFit="1" customWidth="1"/>
    <col min="7565" max="7566" width="9.6640625" style="9" bestFit="1" customWidth="1"/>
    <col min="7567" max="7567" width="9.44140625" style="9" bestFit="1" customWidth="1"/>
    <col min="7568" max="7569" width="9.6640625" style="9" bestFit="1" customWidth="1"/>
    <col min="7570" max="7570" width="9.44140625" style="9" bestFit="1" customWidth="1"/>
    <col min="7571" max="7572" width="9.6640625" style="9" bestFit="1" customWidth="1"/>
    <col min="7573" max="7573" width="9.44140625" style="9" bestFit="1" customWidth="1"/>
    <col min="7574" max="7575" width="9.6640625" style="9" bestFit="1" customWidth="1"/>
    <col min="7576" max="7576" width="8" style="9" bestFit="1" customWidth="1"/>
    <col min="7577" max="7577" width="10.6640625" style="9" bestFit="1" customWidth="1"/>
    <col min="7578" max="7578" width="9.6640625" style="9" bestFit="1" customWidth="1"/>
    <col min="7579" max="7579" width="9.44140625" style="9" bestFit="1" customWidth="1"/>
    <col min="7580" max="7581" width="10.6640625" style="9" bestFit="1" customWidth="1"/>
    <col min="7582" max="7582" width="9.44140625" style="9" bestFit="1" customWidth="1"/>
    <col min="7583" max="7583" width="9.6640625" style="9" bestFit="1" customWidth="1"/>
    <col min="7584" max="7584" width="10.6640625" style="9" bestFit="1" customWidth="1"/>
    <col min="7585" max="7585" width="9.44140625" style="9" bestFit="1" customWidth="1"/>
    <col min="7586" max="7586" width="9.6640625" style="9" bestFit="1" customWidth="1"/>
    <col min="7587" max="7587" width="10.6640625" style="9" bestFit="1" customWidth="1"/>
    <col min="7588" max="7588" width="9.44140625" style="9" bestFit="1" customWidth="1"/>
    <col min="7589" max="7590" width="10.6640625" style="9" bestFit="1" customWidth="1"/>
    <col min="7591" max="7591" width="11" style="9" bestFit="1" customWidth="1"/>
    <col min="7592" max="7592" width="10.6640625" style="9" bestFit="1" customWidth="1"/>
    <col min="7593" max="7593" width="13.33203125" style="9" bestFit="1" customWidth="1"/>
    <col min="7594" max="7594" width="9.44140625" style="9" bestFit="1" customWidth="1"/>
    <col min="7595" max="7596" width="10.6640625" style="9" bestFit="1" customWidth="1"/>
    <col min="7597" max="7597" width="9.44140625" style="9" bestFit="1" customWidth="1"/>
    <col min="7598" max="7599" width="10.6640625" style="9" bestFit="1" customWidth="1"/>
    <col min="7600" max="7600" width="9.44140625" style="9" bestFit="1" customWidth="1"/>
    <col min="7601" max="7602" width="10.6640625" style="9" bestFit="1" customWidth="1"/>
    <col min="7603" max="7603" width="8" style="9" bestFit="1" customWidth="1"/>
    <col min="7604" max="7605" width="10.6640625" style="9" bestFit="1" customWidth="1"/>
    <col min="7606" max="7606" width="9.44140625" style="9" bestFit="1" customWidth="1"/>
    <col min="7607" max="7607" width="9.6640625" style="9" bestFit="1" customWidth="1"/>
    <col min="7608" max="7608" width="10.6640625" style="9" bestFit="1" customWidth="1"/>
    <col min="7609" max="7609" width="9.44140625" style="9" bestFit="1" customWidth="1"/>
    <col min="7610" max="7611" width="10.6640625" style="9" bestFit="1" customWidth="1"/>
    <col min="7612" max="7612" width="9.44140625" style="9" bestFit="1" customWidth="1"/>
    <col min="7613" max="7614" width="10.6640625" style="9" bestFit="1" customWidth="1"/>
    <col min="7615" max="7615" width="10" style="9" bestFit="1" customWidth="1"/>
    <col min="7616" max="7616" width="9.6640625" style="9" bestFit="1" customWidth="1"/>
    <col min="7617" max="7617" width="12.21875" style="9" bestFit="1" customWidth="1"/>
    <col min="7618" max="7618" width="9.44140625" style="9" bestFit="1" customWidth="1"/>
    <col min="7619" max="7619" width="9.6640625" style="9" bestFit="1" customWidth="1"/>
    <col min="7620" max="7620" width="10.6640625" style="9" bestFit="1" customWidth="1"/>
    <col min="7621" max="7621" width="9.44140625" style="9" bestFit="1" customWidth="1"/>
    <col min="7622" max="7622" width="9.6640625" style="9" bestFit="1" customWidth="1"/>
    <col min="7623" max="7623" width="10.6640625" style="9" bestFit="1" customWidth="1"/>
    <col min="7624" max="7624" width="9.44140625" style="9" bestFit="1" customWidth="1"/>
    <col min="7625" max="7625" width="9.6640625" style="9" bestFit="1" customWidth="1"/>
    <col min="7626" max="7626" width="9.44140625" style="9" bestFit="1" customWidth="1"/>
    <col min="7627" max="7628" width="10.6640625" style="9" bestFit="1" customWidth="1"/>
    <col min="7629" max="7629" width="9.44140625" style="9" bestFit="1" customWidth="1"/>
    <col min="7630" max="7631" width="10.6640625" style="9" bestFit="1" customWidth="1"/>
    <col min="7632" max="7632" width="9.44140625" style="9" bestFit="1" customWidth="1"/>
    <col min="7633" max="7634" width="10.6640625" style="9" bestFit="1" customWidth="1"/>
    <col min="7635" max="7635" width="9.44140625" style="9" bestFit="1" customWidth="1"/>
    <col min="7636" max="7637" width="10.6640625" style="9" bestFit="1" customWidth="1"/>
    <col min="7638" max="7638" width="9.44140625" style="9" bestFit="1" customWidth="1"/>
    <col min="7639" max="7640" width="10.6640625" style="9" bestFit="1" customWidth="1"/>
    <col min="7641" max="7641" width="9.44140625" style="9" bestFit="1" customWidth="1"/>
    <col min="7642" max="7643" width="10.6640625" style="9" bestFit="1" customWidth="1"/>
    <col min="7644" max="7644" width="9.44140625" style="9" bestFit="1" customWidth="1"/>
    <col min="7645" max="7646" width="10.6640625" style="9" bestFit="1" customWidth="1"/>
    <col min="7647" max="7647" width="9.44140625" style="9" bestFit="1" customWidth="1"/>
    <col min="7648" max="7649" width="10.6640625" style="9" bestFit="1" customWidth="1"/>
    <col min="7650" max="7650" width="9.44140625" style="9" bestFit="1" customWidth="1"/>
    <col min="7651" max="7652" width="10.6640625" style="9" bestFit="1" customWidth="1"/>
    <col min="7653" max="7653" width="9.44140625" style="9" bestFit="1" customWidth="1"/>
    <col min="7654" max="7655" width="10.6640625" style="9" bestFit="1" customWidth="1"/>
    <col min="7656" max="7656" width="11" style="9" bestFit="1" customWidth="1"/>
    <col min="7657" max="7657" width="9.6640625" style="9" bestFit="1" customWidth="1"/>
    <col min="7658" max="7658" width="13.33203125" style="9" bestFit="1" customWidth="1"/>
    <col min="7659" max="7659" width="9.44140625" style="9" bestFit="1" customWidth="1"/>
    <col min="7660" max="7660" width="9.6640625" style="9" bestFit="1" customWidth="1"/>
    <col min="7661" max="7661" width="10.6640625" style="9" bestFit="1" customWidth="1"/>
    <col min="7662" max="7662" width="9.44140625" style="9" bestFit="1" customWidth="1"/>
    <col min="7663" max="7663" width="9.6640625" style="9" bestFit="1" customWidth="1"/>
    <col min="7664" max="7664" width="9.44140625" style="9" bestFit="1" customWidth="1"/>
    <col min="7665" max="7665" width="9.6640625" style="9" bestFit="1" customWidth="1"/>
    <col min="7666" max="7666" width="10.6640625" style="9" bestFit="1" customWidth="1"/>
    <col min="7667" max="7667" width="9.44140625" style="9" bestFit="1" customWidth="1"/>
    <col min="7668" max="7669" width="10.6640625" style="9" bestFit="1" customWidth="1"/>
    <col min="7670" max="7670" width="11" style="9" bestFit="1" customWidth="1"/>
    <col min="7671" max="7671" width="10.6640625" style="9" bestFit="1" customWidth="1"/>
    <col min="7672" max="7672" width="13.33203125" style="9" bestFit="1" customWidth="1"/>
    <col min="7673" max="7673" width="9.44140625" style="9" bestFit="1" customWidth="1"/>
    <col min="7674" max="7675" width="10.6640625" style="9" bestFit="1" customWidth="1"/>
    <col min="7676" max="7676" width="9.44140625" style="9" bestFit="1" customWidth="1"/>
    <col min="7677" max="7678" width="10.6640625" style="9" bestFit="1" customWidth="1"/>
    <col min="7679" max="7679" width="9.44140625" style="9" bestFit="1" customWidth="1"/>
    <col min="7680" max="7681" width="10.6640625" style="9" bestFit="1" customWidth="1"/>
    <col min="7682" max="7682" width="9.44140625" style="9" bestFit="1" customWidth="1"/>
    <col min="7683" max="7684" width="10.6640625" style="9" bestFit="1" customWidth="1"/>
    <col min="7685" max="7685" width="11" style="9" bestFit="1" customWidth="1"/>
    <col min="7686" max="7686" width="10.6640625" style="9" bestFit="1" customWidth="1"/>
    <col min="7687" max="7687" width="13.33203125" style="9" bestFit="1" customWidth="1"/>
    <col min="7688" max="7688" width="9.44140625" style="9" bestFit="1" customWidth="1"/>
    <col min="7689" max="7690" width="10.6640625" style="9" bestFit="1" customWidth="1"/>
    <col min="7691" max="7691" width="9.44140625" style="9" bestFit="1" customWidth="1"/>
    <col min="7692" max="7692" width="9.6640625" style="9" bestFit="1" customWidth="1"/>
    <col min="7693" max="7693" width="10.6640625" style="9" bestFit="1" customWidth="1"/>
    <col min="7694" max="7694" width="9.44140625" style="9" bestFit="1" customWidth="1"/>
    <col min="7695" max="7696" width="10.6640625" style="9" bestFit="1" customWidth="1"/>
    <col min="7697" max="7697" width="9.44140625" style="9" bestFit="1" customWidth="1"/>
    <col min="7698" max="7699" width="10.6640625" style="9" bestFit="1" customWidth="1"/>
    <col min="7700" max="7700" width="9.44140625" style="9" bestFit="1" customWidth="1"/>
    <col min="7701" max="7702" width="10.6640625" style="9" bestFit="1" customWidth="1"/>
    <col min="7703" max="7703" width="9.44140625" style="9" bestFit="1" customWidth="1"/>
    <col min="7704" max="7704" width="9.6640625" style="9" bestFit="1" customWidth="1"/>
    <col min="7705" max="7705" width="10.6640625" style="9" bestFit="1" customWidth="1"/>
    <col min="7706" max="7706" width="9.44140625" style="9" bestFit="1" customWidth="1"/>
    <col min="7707" max="7707" width="9.6640625" style="9" bestFit="1" customWidth="1"/>
    <col min="7708" max="7708" width="10.6640625" style="9" bestFit="1" customWidth="1"/>
    <col min="7709" max="7709" width="9.44140625" style="9" bestFit="1" customWidth="1"/>
    <col min="7710" max="7711" width="10.6640625" style="9" bestFit="1" customWidth="1"/>
    <col min="7712" max="7712" width="9.44140625" style="9" bestFit="1" customWidth="1"/>
    <col min="7713" max="7714" width="10.6640625" style="9" bestFit="1" customWidth="1"/>
    <col min="7715" max="7715" width="9.44140625" style="9" bestFit="1" customWidth="1"/>
    <col min="7716" max="7717" width="10.6640625" style="9" bestFit="1" customWidth="1"/>
    <col min="7718" max="7718" width="9.44140625" style="9" bestFit="1" customWidth="1"/>
    <col min="7719" max="7720" width="10.6640625" style="9" bestFit="1" customWidth="1"/>
    <col min="7721" max="7721" width="11" style="9" bestFit="1" customWidth="1"/>
    <col min="7722" max="7722" width="9.6640625" style="9" bestFit="1" customWidth="1"/>
    <col min="7723" max="7723" width="13.33203125" style="9" bestFit="1" customWidth="1"/>
    <col min="7724" max="7724" width="9.44140625" style="9" bestFit="1" customWidth="1"/>
    <col min="7725" max="7726" width="10.6640625" style="9" bestFit="1" customWidth="1"/>
    <col min="7727" max="7727" width="9.44140625" style="9" bestFit="1" customWidth="1"/>
    <col min="7728" max="7729" width="10.6640625" style="9" bestFit="1" customWidth="1"/>
    <col min="7730" max="7730" width="9.44140625" style="9" bestFit="1" customWidth="1"/>
    <col min="7731" max="7732" width="10.6640625" style="9" bestFit="1" customWidth="1"/>
    <col min="7733" max="7733" width="9.44140625" style="9" bestFit="1" customWidth="1"/>
    <col min="7734" max="7734" width="9.6640625" style="9" bestFit="1" customWidth="1"/>
    <col min="7735" max="7735" width="10.6640625" style="9" bestFit="1" customWidth="1"/>
    <col min="7736" max="7736" width="9.44140625" style="9" bestFit="1" customWidth="1"/>
    <col min="7737" max="7738" width="10.6640625" style="9" bestFit="1" customWidth="1"/>
    <col min="7739" max="7739" width="9.44140625" style="9" bestFit="1" customWidth="1"/>
    <col min="7740" max="7740" width="9.6640625" style="9" bestFit="1" customWidth="1"/>
    <col min="7741" max="7741" width="10.6640625" style="9" bestFit="1" customWidth="1"/>
    <col min="7742" max="7742" width="9.44140625" style="9" bestFit="1" customWidth="1"/>
    <col min="7743" max="7743" width="9.6640625" style="9" bestFit="1" customWidth="1"/>
    <col min="7744" max="7744" width="10.6640625" style="9" bestFit="1" customWidth="1"/>
    <col min="7745" max="7745" width="9.44140625" style="9" bestFit="1" customWidth="1"/>
    <col min="7746" max="7746" width="9.6640625" style="9" bestFit="1" customWidth="1"/>
    <col min="7747" max="7747" width="10.6640625" style="9" bestFit="1" customWidth="1"/>
    <col min="7748" max="7748" width="9.44140625" style="9" bestFit="1" customWidth="1"/>
    <col min="7749" max="7750" width="10.6640625" style="9" bestFit="1" customWidth="1"/>
    <col min="7751" max="7751" width="9.44140625" style="9" bestFit="1" customWidth="1"/>
    <col min="7752" max="7752" width="9.6640625" style="9" bestFit="1" customWidth="1"/>
    <col min="7753" max="7753" width="10.6640625" style="9" bestFit="1" customWidth="1"/>
    <col min="7754" max="7754" width="9.44140625" style="9" bestFit="1" customWidth="1"/>
    <col min="7755" max="7756" width="10.6640625" style="9" bestFit="1" customWidth="1"/>
    <col min="7757" max="7757" width="9.44140625" style="9" bestFit="1" customWidth="1"/>
    <col min="7758" max="7759" width="10.6640625" style="9" bestFit="1" customWidth="1"/>
    <col min="7760" max="7760" width="8" style="9" bestFit="1" customWidth="1"/>
    <col min="7761" max="7762" width="10.6640625" style="9" bestFit="1" customWidth="1"/>
    <col min="7763" max="7763" width="9.44140625" style="9" bestFit="1" customWidth="1"/>
    <col min="7764" max="7765" width="10.6640625" style="9" bestFit="1" customWidth="1"/>
    <col min="7766" max="7766" width="9.44140625" style="9" bestFit="1" customWidth="1"/>
    <col min="7767" max="7767" width="9.6640625" style="9" bestFit="1" customWidth="1"/>
    <col min="7768" max="7768" width="10.6640625" style="9" bestFit="1" customWidth="1"/>
    <col min="7769" max="7769" width="11" style="9" bestFit="1" customWidth="1"/>
    <col min="7770" max="7770" width="10.6640625" style="9" bestFit="1" customWidth="1"/>
    <col min="7771" max="7771" width="13.33203125" style="9" bestFit="1" customWidth="1"/>
    <col min="7772" max="7772" width="8" style="9" bestFit="1" customWidth="1"/>
    <col min="7773" max="7774" width="10.6640625" style="9" bestFit="1" customWidth="1"/>
    <col min="7775" max="7775" width="9.44140625" style="9" bestFit="1" customWidth="1"/>
    <col min="7776" max="7776" width="9.6640625" style="9" bestFit="1" customWidth="1"/>
    <col min="7777" max="7777" width="10.6640625" style="9" bestFit="1" customWidth="1"/>
    <col min="7778" max="7778" width="8" style="9" bestFit="1" customWidth="1"/>
    <col min="7779" max="7780" width="10.6640625" style="9" bestFit="1" customWidth="1"/>
    <col min="7781" max="7781" width="9.44140625" style="9" bestFit="1" customWidth="1"/>
    <col min="7782" max="7783" width="10.6640625" style="9" bestFit="1" customWidth="1"/>
    <col min="7784" max="7784" width="9.44140625" style="9" bestFit="1" customWidth="1"/>
    <col min="7785" max="7785" width="8.6640625" style="9" bestFit="1" customWidth="1"/>
    <col min="7786" max="7786" width="10.6640625" style="9" bestFit="1" customWidth="1"/>
    <col min="7787" max="7787" width="8" style="9" bestFit="1" customWidth="1"/>
    <col min="7788" max="7789" width="10.6640625" style="9" bestFit="1" customWidth="1"/>
    <col min="7790" max="7790" width="9.44140625" style="9" bestFit="1" customWidth="1"/>
    <col min="7791" max="7792" width="10.6640625" style="9" bestFit="1" customWidth="1"/>
    <col min="7793" max="7793" width="11" style="9" bestFit="1" customWidth="1"/>
    <col min="7794" max="7794" width="10.6640625" style="9" bestFit="1" customWidth="1"/>
    <col min="7795" max="7795" width="13.33203125" style="9" bestFit="1" customWidth="1"/>
    <col min="7796" max="7796" width="9.44140625" style="9" bestFit="1" customWidth="1"/>
    <col min="7797" max="7798" width="10.6640625" style="9" bestFit="1" customWidth="1"/>
    <col min="7799" max="7799" width="9.44140625" style="9" bestFit="1" customWidth="1"/>
    <col min="7800" max="7800" width="9.6640625" style="9" bestFit="1" customWidth="1"/>
    <col min="7801" max="7801" width="10.6640625" style="9" bestFit="1" customWidth="1"/>
    <col min="7802" max="7802" width="11" style="9" bestFit="1" customWidth="1"/>
    <col min="7803" max="7803" width="10.6640625" style="9" bestFit="1" customWidth="1"/>
    <col min="7804" max="7804" width="13.33203125" style="9" bestFit="1" customWidth="1"/>
    <col min="7805" max="7805" width="9.44140625" style="9" bestFit="1" customWidth="1"/>
    <col min="7806" max="7807" width="10.6640625" style="9" bestFit="1" customWidth="1"/>
    <col min="7808" max="7808" width="9.44140625" style="9" bestFit="1" customWidth="1"/>
    <col min="7809" max="7810" width="10.6640625" style="9" bestFit="1" customWidth="1"/>
    <col min="7811" max="7811" width="9.44140625" style="9" bestFit="1" customWidth="1"/>
    <col min="7812" max="7813" width="10.6640625" style="9" bestFit="1" customWidth="1"/>
    <col min="7814" max="7814" width="9.44140625" style="9" bestFit="1" customWidth="1"/>
    <col min="7815" max="7815" width="9.6640625" style="9" bestFit="1" customWidth="1"/>
    <col min="7816" max="7816" width="10.6640625" style="9" bestFit="1" customWidth="1"/>
    <col min="7817" max="7817" width="10" style="9" bestFit="1" customWidth="1"/>
    <col min="7818" max="7818" width="12.6640625" style="9" bestFit="1" customWidth="1"/>
    <col min="7819" max="7819" width="10.6640625" style="9" bestFit="1" customWidth="1"/>
    <col min="7820" max="7820" width="11" style="9" bestFit="1" customWidth="1"/>
    <col min="7821" max="7821" width="10.6640625" style="9" bestFit="1" customWidth="1"/>
    <col min="7822" max="7822" width="13.33203125" style="9" bestFit="1" customWidth="1"/>
    <col min="7823" max="7823" width="9.44140625" style="9" bestFit="1" customWidth="1"/>
    <col min="7824" max="7824" width="9.6640625" style="9" bestFit="1" customWidth="1"/>
    <col min="7825" max="7825" width="10.6640625" style="9" bestFit="1" customWidth="1"/>
    <col min="7826" max="7826" width="9.44140625" style="9" bestFit="1" customWidth="1"/>
    <col min="7827" max="7828" width="10.6640625" style="9" bestFit="1" customWidth="1"/>
    <col min="7829" max="7829" width="9.44140625" style="9" bestFit="1" customWidth="1"/>
    <col min="7830" max="7830" width="9.6640625" style="9" bestFit="1" customWidth="1"/>
    <col min="7831" max="7831" width="10.6640625" style="9" bestFit="1" customWidth="1"/>
    <col min="7832" max="7832" width="10" style="9" bestFit="1" customWidth="1"/>
    <col min="7833" max="7833" width="9.6640625" style="9" bestFit="1" customWidth="1"/>
    <col min="7834" max="7834" width="12.21875" style="9" bestFit="1" customWidth="1"/>
    <col min="7835" max="7835" width="9.44140625" style="9" bestFit="1" customWidth="1"/>
    <col min="7836" max="7836" width="9.6640625" style="9" bestFit="1" customWidth="1"/>
    <col min="7837" max="7837" width="10.6640625" style="9" bestFit="1" customWidth="1"/>
    <col min="7838" max="7838" width="9.44140625" style="9" bestFit="1" customWidth="1"/>
    <col min="7839" max="7839" width="9.6640625" style="9" bestFit="1" customWidth="1"/>
    <col min="7840" max="7840" width="10.6640625" style="9" bestFit="1" customWidth="1"/>
    <col min="7841" max="7841" width="9.44140625" style="9" bestFit="1" customWidth="1"/>
    <col min="7842" max="7843" width="10.6640625" style="9" bestFit="1" customWidth="1"/>
    <col min="7844" max="7844" width="9.44140625" style="9" bestFit="1" customWidth="1"/>
    <col min="7845" max="7845" width="9.6640625" style="9" bestFit="1" customWidth="1"/>
    <col min="7846" max="7846" width="10.6640625" style="9" bestFit="1" customWidth="1"/>
    <col min="7847" max="7847" width="9.44140625" style="9" bestFit="1" customWidth="1"/>
    <col min="7848" max="7849" width="10.6640625" style="9" bestFit="1" customWidth="1"/>
    <col min="7850" max="7850" width="11" style="9" bestFit="1" customWidth="1"/>
    <col min="7851" max="7851" width="9.6640625" style="9" bestFit="1" customWidth="1"/>
    <col min="7852" max="7852" width="13.33203125" style="9" bestFit="1" customWidth="1"/>
    <col min="7853" max="7853" width="9" style="9" bestFit="1" customWidth="1"/>
    <col min="7854" max="7854" width="11.6640625" style="9" bestFit="1" customWidth="1"/>
    <col min="7855" max="7855" width="10.6640625" style="9" bestFit="1" customWidth="1"/>
    <col min="7856" max="7856" width="9.44140625" style="9" bestFit="1" customWidth="1"/>
    <col min="7857" max="7858" width="10.6640625" style="9" bestFit="1" customWidth="1"/>
    <col min="7859" max="7859" width="9" style="9" bestFit="1" customWidth="1"/>
    <col min="7860" max="7860" width="11.6640625" style="9" bestFit="1" customWidth="1"/>
    <col min="7861" max="7861" width="10.6640625" style="9" bestFit="1" customWidth="1"/>
    <col min="7862" max="7862" width="9.44140625" style="9" bestFit="1" customWidth="1"/>
    <col min="7863" max="7864" width="10.6640625" style="9" bestFit="1" customWidth="1"/>
    <col min="7865" max="7865" width="9.44140625" style="9" bestFit="1" customWidth="1"/>
    <col min="7866" max="7867" width="10.6640625" style="9" bestFit="1" customWidth="1"/>
    <col min="7868" max="7868" width="9.44140625" style="9" bestFit="1" customWidth="1"/>
    <col min="7869" max="7869" width="9.6640625" style="9" bestFit="1" customWidth="1"/>
    <col min="7870" max="7870" width="10.6640625" style="9" bestFit="1" customWidth="1"/>
    <col min="7871" max="7871" width="9.44140625" style="9" bestFit="1" customWidth="1"/>
    <col min="7872" max="7873" width="10.6640625" style="9" bestFit="1" customWidth="1"/>
    <col min="7874" max="7874" width="10" style="9" bestFit="1" customWidth="1"/>
    <col min="7875" max="7875" width="9.6640625" style="9" bestFit="1" customWidth="1"/>
    <col min="7876" max="7876" width="12.21875" style="9" bestFit="1" customWidth="1"/>
    <col min="7877" max="7877" width="11" style="9" bestFit="1" customWidth="1"/>
    <col min="7878" max="7878" width="10.6640625" style="9" bestFit="1" customWidth="1"/>
    <col min="7879" max="7879" width="13.33203125" style="9" bestFit="1" customWidth="1"/>
    <col min="7880" max="7880" width="8" style="9" bestFit="1" customWidth="1"/>
    <col min="7881" max="7882" width="10.6640625" style="9" bestFit="1" customWidth="1"/>
    <col min="7883" max="7883" width="9.44140625" style="9" bestFit="1" customWidth="1"/>
    <col min="7884" max="7885" width="10.6640625" style="9" bestFit="1" customWidth="1"/>
    <col min="7886" max="7886" width="9.44140625" style="9" bestFit="1" customWidth="1"/>
    <col min="7887" max="7887" width="9.6640625" style="9" bestFit="1" customWidth="1"/>
    <col min="7888" max="7888" width="10.6640625" style="9" bestFit="1" customWidth="1"/>
    <col min="7889" max="7889" width="9.44140625" style="9" bestFit="1" customWidth="1"/>
    <col min="7890" max="7890" width="9.6640625" style="9" bestFit="1" customWidth="1"/>
    <col min="7891" max="7891" width="10.6640625" style="9" bestFit="1" customWidth="1"/>
    <col min="7892" max="7892" width="9.44140625" style="9" bestFit="1" customWidth="1"/>
    <col min="7893" max="7894" width="10.6640625" style="9" bestFit="1" customWidth="1"/>
    <col min="7895" max="7895" width="9" style="9" bestFit="1" customWidth="1"/>
    <col min="7896" max="7896" width="11.6640625" style="9" bestFit="1" customWidth="1"/>
    <col min="7897" max="7897" width="10.6640625" style="9" bestFit="1" customWidth="1"/>
    <col min="7898" max="7898" width="9.44140625" style="9" bestFit="1" customWidth="1"/>
    <col min="7899" max="7900" width="10.6640625" style="9" bestFit="1" customWidth="1"/>
    <col min="7901" max="7901" width="10" style="9" bestFit="1" customWidth="1"/>
    <col min="7902" max="7902" width="9.6640625" style="9" bestFit="1" customWidth="1"/>
    <col min="7903" max="7903" width="12.21875" style="9" bestFit="1" customWidth="1"/>
    <col min="7904" max="7904" width="9.44140625" style="9" bestFit="1" customWidth="1"/>
    <col min="7905" max="7905" width="9.6640625" style="9" bestFit="1" customWidth="1"/>
    <col min="7906" max="7906" width="10.6640625" style="9" bestFit="1" customWidth="1"/>
    <col min="7907" max="7907" width="11" style="9" bestFit="1" customWidth="1"/>
    <col min="7908" max="7908" width="10.6640625" style="9" bestFit="1" customWidth="1"/>
    <col min="7909" max="7909" width="13.33203125" style="9" bestFit="1" customWidth="1"/>
    <col min="7910" max="7910" width="9.44140625" style="9" bestFit="1" customWidth="1"/>
    <col min="7911" max="7911" width="9.6640625" style="9" bestFit="1" customWidth="1"/>
    <col min="7912" max="7912" width="10.6640625" style="9" bestFit="1" customWidth="1"/>
    <col min="7913" max="7913" width="9.44140625" style="9" bestFit="1" customWidth="1"/>
    <col min="7914" max="7915" width="10.6640625" style="9" bestFit="1" customWidth="1"/>
    <col min="7916" max="7916" width="8" style="9" bestFit="1" customWidth="1"/>
    <col min="7917" max="7918" width="10.6640625" style="9" bestFit="1" customWidth="1"/>
    <col min="7919" max="7919" width="9.44140625" style="9" bestFit="1" customWidth="1"/>
    <col min="7920" max="7921" width="10.6640625" style="9" bestFit="1" customWidth="1"/>
    <col min="7922" max="7922" width="8" style="9" bestFit="1" customWidth="1"/>
    <col min="7923" max="7924" width="10.6640625" style="9" bestFit="1" customWidth="1"/>
    <col min="7925" max="7925" width="9" style="9" bestFit="1" customWidth="1"/>
    <col min="7926" max="7926" width="11.6640625" style="9" bestFit="1" customWidth="1"/>
    <col min="7927" max="7927" width="10.6640625" style="9" bestFit="1" customWidth="1"/>
    <col min="7928" max="7928" width="9.44140625" style="9" bestFit="1" customWidth="1"/>
    <col min="7929" max="7929" width="9.6640625" style="9" bestFit="1" customWidth="1"/>
    <col min="7930" max="7930" width="10.6640625" style="9" bestFit="1" customWidth="1"/>
    <col min="7931" max="7931" width="11" style="9" bestFit="1" customWidth="1"/>
    <col min="7932" max="7932" width="10.6640625" style="9" bestFit="1" customWidth="1"/>
    <col min="7933" max="7933" width="13.33203125" style="9" bestFit="1" customWidth="1"/>
    <col min="7934" max="7934" width="9.44140625" style="9" bestFit="1" customWidth="1"/>
    <col min="7935" max="7935" width="9.6640625" style="9" bestFit="1" customWidth="1"/>
    <col min="7936" max="7936" width="9.44140625" style="9" bestFit="1" customWidth="1"/>
    <col min="7937" max="7938" width="10.6640625" style="9" bestFit="1" customWidth="1"/>
    <col min="7939" max="7939" width="10" style="9" bestFit="1" customWidth="1"/>
    <col min="7940" max="7940" width="9.6640625" style="9" bestFit="1" customWidth="1"/>
    <col min="7941" max="7941" width="12.21875" style="9" bestFit="1" customWidth="1"/>
    <col min="7942" max="7942" width="11" style="9" bestFit="1" customWidth="1"/>
    <col min="7943" max="7943" width="10.6640625" style="9" bestFit="1" customWidth="1"/>
    <col min="7944" max="7944" width="13.33203125" style="9" bestFit="1" customWidth="1"/>
    <col min="7945" max="7945" width="9.44140625" style="9" bestFit="1" customWidth="1"/>
    <col min="7946" max="7947" width="10.6640625" style="9" bestFit="1" customWidth="1"/>
    <col min="7948" max="7948" width="11" style="9" bestFit="1" customWidth="1"/>
    <col min="7949" max="7949" width="10.6640625" style="9" bestFit="1" customWidth="1"/>
    <col min="7950" max="7950" width="13.33203125" style="9" bestFit="1" customWidth="1"/>
    <col min="7951" max="7951" width="9.44140625" style="9" bestFit="1" customWidth="1"/>
    <col min="7952" max="7953" width="10.6640625" style="9" bestFit="1" customWidth="1"/>
    <col min="7954" max="7954" width="9.44140625" style="9" bestFit="1" customWidth="1"/>
    <col min="7955" max="7956" width="10.6640625" style="9" bestFit="1" customWidth="1"/>
    <col min="7957" max="7957" width="9.44140625" style="9" bestFit="1" customWidth="1"/>
    <col min="7958" max="7959" width="10.6640625" style="9" bestFit="1" customWidth="1"/>
    <col min="7960" max="7960" width="9.44140625" style="9" bestFit="1" customWidth="1"/>
    <col min="7961" max="7962" width="10.6640625" style="9" bestFit="1" customWidth="1"/>
    <col min="7963" max="7963" width="9.44140625" style="9" bestFit="1" customWidth="1"/>
    <col min="7964" max="7964" width="10.6640625" style="9" bestFit="1" customWidth="1"/>
    <col min="7965" max="7965" width="9.44140625" style="9" bestFit="1" customWidth="1"/>
    <col min="7966" max="7967" width="10.6640625" style="9" bestFit="1" customWidth="1"/>
    <col min="7968" max="7968" width="9.44140625" style="9" bestFit="1" customWidth="1"/>
    <col min="7969" max="7970" width="10.6640625" style="9" bestFit="1" customWidth="1"/>
    <col min="7971" max="7971" width="9.44140625" style="9" bestFit="1" customWidth="1"/>
    <col min="7972" max="7973" width="10.6640625" style="9" bestFit="1" customWidth="1"/>
    <col min="7974" max="7974" width="9.44140625" style="9" bestFit="1" customWidth="1"/>
    <col min="7975" max="7976" width="10.6640625" style="9" bestFit="1" customWidth="1"/>
    <col min="7977" max="7977" width="9.44140625" style="9" bestFit="1" customWidth="1"/>
    <col min="7978" max="7979" width="10.6640625" style="9" bestFit="1" customWidth="1"/>
    <col min="7980" max="7980" width="9.44140625" style="9" bestFit="1" customWidth="1"/>
    <col min="7981" max="7981" width="9.6640625" style="9" bestFit="1" customWidth="1"/>
    <col min="7982" max="7982" width="10.6640625" style="9" bestFit="1" customWidth="1"/>
    <col min="7983" max="7983" width="9.44140625" style="9" bestFit="1" customWidth="1"/>
    <col min="7984" max="7985" width="10.6640625" style="9" bestFit="1" customWidth="1"/>
    <col min="7986" max="7986" width="10" style="9" bestFit="1" customWidth="1"/>
    <col min="7987" max="7987" width="10.6640625" style="9" bestFit="1" customWidth="1"/>
    <col min="7988" max="7988" width="12.21875" style="9" bestFit="1" customWidth="1"/>
    <col min="7989" max="7989" width="9.44140625" style="9" bestFit="1" customWidth="1"/>
    <col min="7990" max="7991" width="10.6640625" style="9" bestFit="1" customWidth="1"/>
    <col min="7992" max="7992" width="11" style="9" bestFit="1" customWidth="1"/>
    <col min="7993" max="7993" width="10.6640625" style="9" bestFit="1" customWidth="1"/>
    <col min="7994" max="7994" width="13.33203125" style="9" bestFit="1" customWidth="1"/>
    <col min="7995" max="7995" width="10" style="9" bestFit="1" customWidth="1"/>
    <col min="7996" max="7996" width="10.6640625" style="9" bestFit="1" customWidth="1"/>
    <col min="7997" max="7997" width="12.21875" style="9" bestFit="1" customWidth="1"/>
    <col min="7998" max="7998" width="9.44140625" style="9" bestFit="1" customWidth="1"/>
    <col min="7999" max="7999" width="9.6640625" style="9" bestFit="1" customWidth="1"/>
    <col min="8000" max="8000" width="10.6640625" style="9" bestFit="1" customWidth="1"/>
    <col min="8001" max="8001" width="8.44140625" style="9" bestFit="1" customWidth="1"/>
    <col min="8002" max="8003" width="10.6640625" style="9" bestFit="1" customWidth="1"/>
    <col min="8004" max="8004" width="8" style="9" bestFit="1" customWidth="1"/>
    <col min="8005" max="8006" width="10.6640625" style="9" bestFit="1" customWidth="1"/>
    <col min="8007" max="8007" width="9.44140625" style="9" bestFit="1" customWidth="1"/>
    <col min="8008" max="8009" width="10.6640625" style="9" bestFit="1" customWidth="1"/>
    <col min="8010" max="8010" width="9.44140625" style="9" bestFit="1" customWidth="1"/>
    <col min="8011" max="8012" width="10.6640625" style="9" bestFit="1" customWidth="1"/>
    <col min="8013" max="8013" width="9.44140625" style="9" bestFit="1" customWidth="1"/>
    <col min="8014" max="8014" width="9.6640625" style="9" bestFit="1" customWidth="1"/>
    <col min="8015" max="8015" width="10.6640625" style="9" bestFit="1" customWidth="1"/>
    <col min="8016" max="8016" width="9.44140625" style="9" bestFit="1" customWidth="1"/>
    <col min="8017" max="8018" width="10.6640625" style="9" bestFit="1" customWidth="1"/>
    <col min="8019" max="8019" width="11" style="9" bestFit="1" customWidth="1"/>
    <col min="8020" max="8020" width="10.6640625" style="9" bestFit="1" customWidth="1"/>
    <col min="8021" max="8021" width="13.33203125" style="9" bestFit="1" customWidth="1"/>
    <col min="8022" max="8022" width="10" style="9" bestFit="1" customWidth="1"/>
    <col min="8023" max="8023" width="10.6640625" style="9" bestFit="1" customWidth="1"/>
    <col min="8024" max="8024" width="12.21875" style="9" bestFit="1" customWidth="1"/>
    <col min="8025" max="8025" width="8" style="9" bestFit="1" customWidth="1"/>
    <col min="8026" max="8027" width="10.6640625" style="9" bestFit="1" customWidth="1"/>
    <col min="8028" max="8028" width="9.44140625" style="9" bestFit="1" customWidth="1"/>
    <col min="8029" max="8030" width="10.6640625" style="9" bestFit="1" customWidth="1"/>
    <col min="8031" max="8031" width="9.44140625" style="9" bestFit="1" customWidth="1"/>
    <col min="8032" max="8033" width="10.6640625" style="9" bestFit="1" customWidth="1"/>
    <col min="8034" max="8034" width="9.44140625" style="9" bestFit="1" customWidth="1"/>
    <col min="8035" max="8036" width="10.6640625" style="9" bestFit="1" customWidth="1"/>
    <col min="8037" max="8037" width="8.44140625" style="9" bestFit="1" customWidth="1"/>
    <col min="8038" max="8039" width="10.6640625" style="9" bestFit="1" customWidth="1"/>
    <col min="8040" max="8040" width="9.44140625" style="9" bestFit="1" customWidth="1"/>
    <col min="8041" max="8042" width="10.6640625" style="9" bestFit="1" customWidth="1"/>
    <col min="8043" max="8043" width="8.44140625" style="9" bestFit="1" customWidth="1"/>
    <col min="8044" max="8045" width="10.6640625" style="9" bestFit="1" customWidth="1"/>
    <col min="8046" max="8046" width="11" style="9" bestFit="1" customWidth="1"/>
    <col min="8047" max="8047" width="10.6640625" style="9" bestFit="1" customWidth="1"/>
    <col min="8048" max="8048" width="13.33203125" style="9" bestFit="1" customWidth="1"/>
    <col min="8049" max="8049" width="11" style="9" bestFit="1" customWidth="1"/>
    <col min="8050" max="8050" width="9.6640625" style="9" bestFit="1" customWidth="1"/>
    <col min="8051" max="8051" width="13.33203125" style="9" bestFit="1" customWidth="1"/>
    <col min="8052" max="8052" width="9.44140625" style="9" bestFit="1" customWidth="1"/>
    <col min="8053" max="8054" width="10.6640625" style="9" bestFit="1" customWidth="1"/>
    <col min="8055" max="8055" width="9.44140625" style="9" bestFit="1" customWidth="1"/>
    <col min="8056" max="8057" width="10.6640625" style="9" bestFit="1" customWidth="1"/>
    <col min="8058" max="8058" width="9.44140625" style="9" bestFit="1" customWidth="1"/>
    <col min="8059" max="8059" width="9.6640625" style="9" bestFit="1" customWidth="1"/>
    <col min="8060" max="8060" width="10.6640625" style="9" bestFit="1" customWidth="1"/>
    <col min="8061" max="8061" width="9.44140625" style="9" bestFit="1" customWidth="1"/>
    <col min="8062" max="8063" width="10.6640625" style="9" bestFit="1" customWidth="1"/>
    <col min="8064" max="8064" width="10" style="9" bestFit="1" customWidth="1"/>
    <col min="8065" max="8065" width="10.6640625" style="9" bestFit="1" customWidth="1"/>
    <col min="8066" max="8066" width="12.21875" style="9" bestFit="1" customWidth="1"/>
    <col min="8067" max="8067" width="9.44140625" style="9" bestFit="1" customWidth="1"/>
    <col min="8068" max="8069" width="10.6640625" style="9" bestFit="1" customWidth="1"/>
    <col min="8070" max="8070" width="9.44140625" style="9" bestFit="1" customWidth="1"/>
    <col min="8071" max="8071" width="9.6640625" style="9" bestFit="1" customWidth="1"/>
    <col min="8072" max="8072" width="10.6640625" style="9" bestFit="1" customWidth="1"/>
    <col min="8073" max="8073" width="9.44140625" style="9" bestFit="1" customWidth="1"/>
    <col min="8074" max="8075" width="10.6640625" style="9" bestFit="1" customWidth="1"/>
    <col min="8076" max="8076" width="10" style="9" bestFit="1" customWidth="1"/>
    <col min="8077" max="8077" width="10.6640625" style="9" bestFit="1" customWidth="1"/>
    <col min="8078" max="8078" width="12.21875" style="9" bestFit="1" customWidth="1"/>
    <col min="8079" max="8079" width="8.44140625" style="9" bestFit="1" customWidth="1"/>
    <col min="8080" max="8081" width="10.6640625" style="9" bestFit="1" customWidth="1"/>
    <col min="8082" max="8082" width="9.44140625" style="9" bestFit="1" customWidth="1"/>
    <col min="8083" max="8083" width="9.6640625" style="9" bestFit="1" customWidth="1"/>
    <col min="8084" max="8084" width="10.6640625" style="9" bestFit="1" customWidth="1"/>
    <col min="8085" max="8085" width="9.44140625" style="9" bestFit="1" customWidth="1"/>
    <col min="8086" max="8087" width="10.6640625" style="9" bestFit="1" customWidth="1"/>
    <col min="8088" max="8088" width="9.44140625" style="9" bestFit="1" customWidth="1"/>
    <col min="8089" max="8090" width="10.6640625" style="9" bestFit="1" customWidth="1"/>
    <col min="8091" max="8091" width="11" style="9" bestFit="1" customWidth="1"/>
    <col min="8092" max="8092" width="9.6640625" style="9" bestFit="1" customWidth="1"/>
    <col min="8093" max="8093" width="13.33203125" style="9" bestFit="1" customWidth="1"/>
    <col min="8094" max="8094" width="9.44140625" style="9" bestFit="1" customWidth="1"/>
    <col min="8095" max="8096" width="10.6640625" style="9" bestFit="1" customWidth="1"/>
    <col min="8097" max="8097" width="9.44140625" style="9" bestFit="1" customWidth="1"/>
    <col min="8098" max="8098" width="9.6640625" style="9" bestFit="1" customWidth="1"/>
    <col min="8099" max="8099" width="10.6640625" style="9" bestFit="1" customWidth="1"/>
    <col min="8100" max="8100" width="9.44140625" style="9" bestFit="1" customWidth="1"/>
    <col min="8101" max="8101" width="9.6640625" style="9" bestFit="1" customWidth="1"/>
    <col min="8102" max="8102" width="10.6640625" style="9" bestFit="1" customWidth="1"/>
    <col min="8103" max="8103" width="9.44140625" style="9" bestFit="1" customWidth="1"/>
    <col min="8104" max="8105" width="10.6640625" style="9" bestFit="1" customWidth="1"/>
    <col min="8106" max="8106" width="11" style="9" bestFit="1" customWidth="1"/>
    <col min="8107" max="8107" width="10.6640625" style="9" bestFit="1" customWidth="1"/>
    <col min="8108" max="8108" width="13.33203125" style="9" bestFit="1" customWidth="1"/>
    <col min="8109" max="8109" width="8" style="9" bestFit="1" customWidth="1"/>
    <col min="8110" max="8111" width="10.6640625" style="9" bestFit="1" customWidth="1"/>
    <col min="8112" max="8112" width="11" style="9" bestFit="1" customWidth="1"/>
    <col min="8113" max="8113" width="9.6640625" style="9" bestFit="1" customWidth="1"/>
    <col min="8114" max="8114" width="13.33203125" style="9" bestFit="1" customWidth="1"/>
    <col min="8115" max="8115" width="9.44140625" style="9" bestFit="1" customWidth="1"/>
    <col min="8116" max="8117" width="10.6640625" style="9" bestFit="1" customWidth="1"/>
    <col min="8118" max="8118" width="8" style="9" bestFit="1" customWidth="1"/>
    <col min="8119" max="8120" width="10.6640625" style="9" bestFit="1" customWidth="1"/>
    <col min="8121" max="8121" width="9.44140625" style="9" bestFit="1" customWidth="1"/>
    <col min="8122" max="8122" width="9.6640625" style="9" bestFit="1" customWidth="1"/>
    <col min="8123" max="8123" width="10.6640625" style="9" bestFit="1" customWidth="1"/>
    <col min="8124" max="8124" width="11" style="9" bestFit="1" customWidth="1"/>
    <col min="8125" max="8125" width="10.6640625" style="9" bestFit="1" customWidth="1"/>
    <col min="8126" max="8126" width="13.33203125" style="9" bestFit="1" customWidth="1"/>
    <col min="8127" max="8127" width="9.44140625" style="9" bestFit="1" customWidth="1"/>
    <col min="8128" max="8128" width="10.6640625" style="9" bestFit="1" customWidth="1"/>
    <col min="8129" max="8129" width="8" style="9" bestFit="1" customWidth="1"/>
    <col min="8130" max="8131" width="10.6640625" style="9" bestFit="1" customWidth="1"/>
    <col min="8132" max="8132" width="9.44140625" style="9" bestFit="1" customWidth="1"/>
    <col min="8133" max="8133" width="9.6640625" style="9" bestFit="1" customWidth="1"/>
    <col min="8134" max="8134" width="10.6640625" style="9" bestFit="1" customWidth="1"/>
    <col min="8135" max="8135" width="9.44140625" style="9" bestFit="1" customWidth="1"/>
    <col min="8136" max="8137" width="10.6640625" style="9" bestFit="1" customWidth="1"/>
    <col min="8138" max="8138" width="9.44140625" style="9" bestFit="1" customWidth="1"/>
    <col min="8139" max="8139" width="9.6640625" style="9" bestFit="1" customWidth="1"/>
    <col min="8140" max="8140" width="10.6640625" style="9" bestFit="1" customWidth="1"/>
    <col min="8141" max="8141" width="9.44140625" style="9" bestFit="1" customWidth="1"/>
    <col min="8142" max="8143" width="10.6640625" style="9" bestFit="1" customWidth="1"/>
    <col min="8144" max="8144" width="8" style="9" bestFit="1" customWidth="1"/>
    <col min="8145" max="8146" width="10.6640625" style="9" bestFit="1" customWidth="1"/>
    <col min="8147" max="8147" width="9" style="9" bestFit="1" customWidth="1"/>
    <col min="8148" max="8148" width="11.6640625" style="9" bestFit="1" customWidth="1"/>
    <col min="8149" max="8149" width="10.6640625" style="9" bestFit="1" customWidth="1"/>
    <col min="8150" max="8150" width="11" style="9" bestFit="1" customWidth="1"/>
    <col min="8151" max="8151" width="10.6640625" style="9" bestFit="1" customWidth="1"/>
    <col min="8152" max="8152" width="13.33203125" style="9" bestFit="1" customWidth="1"/>
    <col min="8153" max="8153" width="9.44140625" style="9" bestFit="1" customWidth="1"/>
    <col min="8154" max="8155" width="10.6640625" style="9" bestFit="1" customWidth="1"/>
    <col min="8156" max="8156" width="9.44140625" style="9" bestFit="1" customWidth="1"/>
    <col min="8157" max="8158" width="10.6640625" style="9" bestFit="1" customWidth="1"/>
    <col min="8159" max="8159" width="8" style="9" bestFit="1" customWidth="1"/>
    <col min="8160" max="8161" width="10.6640625" style="9" bestFit="1" customWidth="1"/>
    <col min="8162" max="8162" width="9.44140625" style="9" bestFit="1" customWidth="1"/>
    <col min="8163" max="8164" width="10.6640625" style="9" bestFit="1" customWidth="1"/>
    <col min="8165" max="8165" width="9.44140625" style="9" bestFit="1" customWidth="1"/>
    <col min="8166" max="8167" width="10.6640625" style="9" bestFit="1" customWidth="1"/>
    <col min="8168" max="8168" width="9.44140625" style="9" bestFit="1" customWidth="1"/>
    <col min="8169" max="8169" width="9.6640625" style="9" bestFit="1" customWidth="1"/>
    <col min="8170" max="8170" width="10.6640625" style="9" bestFit="1" customWidth="1"/>
    <col min="8171" max="8171" width="9.44140625" style="9" bestFit="1" customWidth="1"/>
    <col min="8172" max="8172" width="9.6640625" style="9" bestFit="1" customWidth="1"/>
    <col min="8173" max="8173" width="10.6640625" style="9" bestFit="1" customWidth="1"/>
    <col min="8174" max="8174" width="11" style="9" bestFit="1" customWidth="1"/>
    <col min="8175" max="8175" width="10.6640625" style="9" bestFit="1" customWidth="1"/>
    <col min="8176" max="8176" width="13.33203125" style="9" bestFit="1" customWidth="1"/>
    <col min="8177" max="8177" width="9.44140625" style="9" bestFit="1" customWidth="1"/>
    <col min="8178" max="8178" width="9.6640625" style="9" bestFit="1" customWidth="1"/>
    <col min="8179" max="8179" width="10.6640625" style="9" bestFit="1" customWidth="1"/>
    <col min="8180" max="8180" width="9.44140625" style="9" bestFit="1" customWidth="1"/>
    <col min="8181" max="8182" width="10.6640625" style="9" bestFit="1" customWidth="1"/>
    <col min="8183" max="8183" width="10" style="9" bestFit="1" customWidth="1"/>
    <col min="8184" max="8184" width="10.6640625" style="9" bestFit="1" customWidth="1"/>
    <col min="8185" max="8185" width="12.21875" style="9" bestFit="1" customWidth="1"/>
    <col min="8186" max="8186" width="11" style="9" bestFit="1" customWidth="1"/>
    <col min="8187" max="8187" width="10.6640625" style="9" bestFit="1" customWidth="1"/>
    <col min="8188" max="8188" width="13.33203125" style="9" bestFit="1" customWidth="1"/>
    <col min="8189" max="8189" width="9.44140625" style="9" bestFit="1" customWidth="1"/>
    <col min="8190" max="8191" width="10.6640625" style="9" bestFit="1" customWidth="1"/>
    <col min="8192" max="8192" width="11" style="9" bestFit="1" customWidth="1"/>
    <col min="8193" max="8193" width="10.6640625" style="9" bestFit="1" customWidth="1"/>
    <col min="8194" max="8194" width="13.33203125" style="9" bestFit="1" customWidth="1"/>
    <col min="8195" max="8195" width="9.44140625" style="9" bestFit="1" customWidth="1"/>
    <col min="8196" max="8197" width="10.6640625" style="9" bestFit="1" customWidth="1"/>
    <col min="8198" max="8198" width="9.44140625" style="9" bestFit="1" customWidth="1"/>
    <col min="8199" max="8199" width="9.6640625" style="9" bestFit="1" customWidth="1"/>
    <col min="8200" max="8200" width="10.6640625" style="9" bestFit="1" customWidth="1"/>
    <col min="8201" max="8201" width="8" style="9" bestFit="1" customWidth="1"/>
    <col min="8202" max="8203" width="10.6640625" style="9" bestFit="1" customWidth="1"/>
    <col min="8204" max="8204" width="9.44140625" style="9" bestFit="1" customWidth="1"/>
    <col min="8205" max="8206" width="10.6640625" style="9" bestFit="1" customWidth="1"/>
    <col min="8207" max="8207" width="9.44140625" style="9" bestFit="1" customWidth="1"/>
    <col min="8208" max="8209" width="10.6640625" style="9" bestFit="1" customWidth="1"/>
    <col min="8210" max="8210" width="11" style="9" bestFit="1" customWidth="1"/>
    <col min="8211" max="8211" width="10.6640625" style="9" bestFit="1" customWidth="1"/>
    <col min="8212" max="8212" width="13.33203125" style="9" bestFit="1" customWidth="1"/>
    <col min="8213" max="8213" width="9.44140625" style="9" bestFit="1" customWidth="1"/>
    <col min="8214" max="8215" width="10.6640625" style="9" bestFit="1" customWidth="1"/>
    <col min="8216" max="8216" width="9.44140625" style="9" bestFit="1" customWidth="1"/>
    <col min="8217" max="8218" width="10.6640625" style="9" bestFit="1" customWidth="1"/>
    <col min="8219" max="8219" width="9" style="9" bestFit="1" customWidth="1"/>
    <col min="8220" max="8220" width="11.6640625" style="9" bestFit="1" customWidth="1"/>
    <col min="8221" max="8221" width="10.6640625" style="9" bestFit="1" customWidth="1"/>
    <col min="8222" max="8222" width="11" style="9" bestFit="1" customWidth="1"/>
    <col min="8223" max="8223" width="10.6640625" style="9" bestFit="1" customWidth="1"/>
    <col min="8224" max="8224" width="13.33203125" style="9" bestFit="1" customWidth="1"/>
    <col min="8225" max="8225" width="9.44140625" style="9" bestFit="1" customWidth="1"/>
    <col min="8226" max="8227" width="10.6640625" style="9" bestFit="1" customWidth="1"/>
    <col min="8228" max="8228" width="9.44140625" style="9" bestFit="1" customWidth="1"/>
    <col min="8229" max="8230" width="10.6640625" style="9" bestFit="1" customWidth="1"/>
    <col min="8231" max="8231" width="9.44140625" style="9" bestFit="1" customWidth="1"/>
    <col min="8232" max="8232" width="9.6640625" style="9" bestFit="1" customWidth="1"/>
    <col min="8233" max="8233" width="10.6640625" style="9" bestFit="1" customWidth="1"/>
    <col min="8234" max="8234" width="9.44140625" style="9" bestFit="1" customWidth="1"/>
    <col min="8235" max="8236" width="10.6640625" style="9" bestFit="1" customWidth="1"/>
    <col min="8237" max="8237" width="9.44140625" style="9" bestFit="1" customWidth="1"/>
    <col min="8238" max="8239" width="10.6640625" style="9" bestFit="1" customWidth="1"/>
    <col min="8240" max="8240" width="9.44140625" style="9" bestFit="1" customWidth="1"/>
    <col min="8241" max="8242" width="10.6640625" style="9" bestFit="1" customWidth="1"/>
    <col min="8243" max="8243" width="9.44140625" style="9" bestFit="1" customWidth="1"/>
    <col min="8244" max="8245" width="10.6640625" style="9" bestFit="1" customWidth="1"/>
    <col min="8246" max="8246" width="9.44140625" style="9" bestFit="1" customWidth="1"/>
    <col min="8247" max="8248" width="10.6640625" style="9" bestFit="1" customWidth="1"/>
    <col min="8249" max="8249" width="9.44140625" style="9" bestFit="1" customWidth="1"/>
    <col min="8250" max="8251" width="10.6640625" style="9" bestFit="1" customWidth="1"/>
    <col min="8252" max="8252" width="10" style="9" bestFit="1" customWidth="1"/>
    <col min="8253" max="8253" width="10.6640625" style="9" bestFit="1" customWidth="1"/>
    <col min="8254" max="8254" width="12.21875" style="9" bestFit="1" customWidth="1"/>
    <col min="8255" max="8255" width="9.44140625" style="9" bestFit="1" customWidth="1"/>
    <col min="8256" max="8257" width="10.6640625" style="9" bestFit="1" customWidth="1"/>
    <col min="8258" max="8258" width="9.44140625" style="9" bestFit="1" customWidth="1"/>
    <col min="8259" max="8260" width="10.6640625" style="9" bestFit="1" customWidth="1"/>
    <col min="8261" max="8261" width="11" style="9" bestFit="1" customWidth="1"/>
    <col min="8262" max="8262" width="10.6640625" style="9" bestFit="1" customWidth="1"/>
    <col min="8263" max="8263" width="13.33203125" style="9" bestFit="1" customWidth="1"/>
    <col min="8264" max="8264" width="10" style="9" bestFit="1" customWidth="1"/>
    <col min="8265" max="8265" width="10.6640625" style="9" bestFit="1" customWidth="1"/>
    <col min="8266" max="8266" width="12.21875" style="9" bestFit="1" customWidth="1"/>
    <col min="8267" max="8267" width="9.44140625" style="9" bestFit="1" customWidth="1"/>
    <col min="8268" max="8269" width="10.6640625" style="9" bestFit="1" customWidth="1"/>
    <col min="8270" max="8270" width="9.44140625" style="9" bestFit="1" customWidth="1"/>
    <col min="8271" max="8272" width="10.6640625" style="9" bestFit="1" customWidth="1"/>
    <col min="8273" max="8273" width="9.44140625" style="9" bestFit="1" customWidth="1"/>
    <col min="8274" max="8275" width="10.6640625" style="9" bestFit="1" customWidth="1"/>
    <col min="8276" max="8276" width="9.44140625" style="9" bestFit="1" customWidth="1"/>
    <col min="8277" max="8278" width="10.6640625" style="9" bestFit="1" customWidth="1"/>
    <col min="8279" max="8279" width="9.44140625" style="9" bestFit="1" customWidth="1"/>
    <col min="8280" max="8280" width="9.6640625" style="9" bestFit="1" customWidth="1"/>
    <col min="8281" max="8281" width="10.6640625" style="9" bestFit="1" customWidth="1"/>
    <col min="8282" max="8282" width="9.44140625" style="9" bestFit="1" customWidth="1"/>
    <col min="8283" max="8284" width="10.6640625" style="9" bestFit="1" customWidth="1"/>
    <col min="8285" max="8285" width="9.44140625" style="9" bestFit="1" customWidth="1"/>
    <col min="8286" max="8287" width="10.6640625" style="9" bestFit="1" customWidth="1"/>
    <col min="8288" max="8288" width="8.44140625" style="9" bestFit="1" customWidth="1"/>
    <col min="8289" max="8290" width="10.6640625" style="9" bestFit="1" customWidth="1"/>
    <col min="8291" max="8291" width="10" style="9" bestFit="1" customWidth="1"/>
    <col min="8292" max="8292" width="9.6640625" style="9" bestFit="1" customWidth="1"/>
    <col min="8293" max="8293" width="12.21875" style="9" bestFit="1" customWidth="1"/>
    <col min="8294" max="8294" width="11" style="9" bestFit="1" customWidth="1"/>
    <col min="8295" max="8295" width="10.6640625" style="9" bestFit="1" customWidth="1"/>
    <col min="8296" max="8296" width="13.33203125" style="9" bestFit="1" customWidth="1"/>
    <col min="8297" max="8297" width="11" style="9" bestFit="1" customWidth="1"/>
    <col min="8298" max="8298" width="10.6640625" style="9" bestFit="1" customWidth="1"/>
    <col min="8299" max="8299" width="13.33203125" style="9" bestFit="1" customWidth="1"/>
    <col min="8300" max="8300" width="9.44140625" style="9" bestFit="1" customWidth="1"/>
    <col min="8301" max="8302" width="10.6640625" style="9" bestFit="1" customWidth="1"/>
    <col min="8303" max="8303" width="9.44140625" style="9" bestFit="1" customWidth="1"/>
    <col min="8304" max="8305" width="10.6640625" style="9" bestFit="1" customWidth="1"/>
    <col min="8306" max="8306" width="11" style="9" bestFit="1" customWidth="1"/>
    <col min="8307" max="8307" width="10.6640625" style="9" bestFit="1" customWidth="1"/>
    <col min="8308" max="8308" width="13.33203125" style="9" bestFit="1" customWidth="1"/>
    <col min="8309" max="8309" width="10" style="9" bestFit="1" customWidth="1"/>
    <col min="8310" max="8310" width="10.6640625" style="9" bestFit="1" customWidth="1"/>
    <col min="8311" max="8311" width="12.21875" style="9" bestFit="1" customWidth="1"/>
    <col min="8312" max="8312" width="9.44140625" style="9" bestFit="1" customWidth="1"/>
    <col min="8313" max="8314" width="10.6640625" style="9" bestFit="1" customWidth="1"/>
    <col min="8315" max="8315" width="9.44140625" style="9" bestFit="1" customWidth="1"/>
    <col min="8316" max="8316" width="9.6640625" style="9" bestFit="1" customWidth="1"/>
    <col min="8317" max="8317" width="10.6640625" style="9" bestFit="1" customWidth="1"/>
    <col min="8318" max="8318" width="9.44140625" style="9" bestFit="1" customWidth="1"/>
    <col min="8319" max="8320" width="10.6640625" style="9" bestFit="1" customWidth="1"/>
    <col min="8321" max="8321" width="8" style="9" bestFit="1" customWidth="1"/>
    <col min="8322" max="8323" width="10.6640625" style="9" bestFit="1" customWidth="1"/>
    <col min="8324" max="8324" width="9.44140625" style="9" bestFit="1" customWidth="1"/>
    <col min="8325" max="8326" width="10.6640625" style="9" bestFit="1" customWidth="1"/>
    <col min="8327" max="8327" width="9.44140625" style="9" bestFit="1" customWidth="1"/>
    <col min="8328" max="8329" width="10.6640625" style="9" bestFit="1" customWidth="1"/>
    <col min="8330" max="8330" width="9.44140625" style="9" bestFit="1" customWidth="1"/>
    <col min="8331" max="8332" width="10.6640625" style="9" bestFit="1" customWidth="1"/>
    <col min="8333" max="8333" width="11" style="9" bestFit="1" customWidth="1"/>
    <col min="8334" max="8334" width="10.6640625" style="9" bestFit="1" customWidth="1"/>
    <col min="8335" max="8335" width="13.33203125" style="9" bestFit="1" customWidth="1"/>
    <col min="8336" max="8336" width="9.44140625" style="9" bestFit="1" customWidth="1"/>
    <col min="8337" max="8338" width="10.6640625" style="9" bestFit="1" customWidth="1"/>
    <col min="8339" max="8339" width="11" style="9" bestFit="1" customWidth="1"/>
    <col min="8340" max="8340" width="10.6640625" style="9" bestFit="1" customWidth="1"/>
    <col min="8341" max="8341" width="13.33203125" style="9" bestFit="1" customWidth="1"/>
    <col min="8342" max="8342" width="9.44140625" style="9" bestFit="1" customWidth="1"/>
    <col min="8343" max="8344" width="10.6640625" style="9" bestFit="1" customWidth="1"/>
    <col min="8345" max="8345" width="9.44140625" style="9" bestFit="1" customWidth="1"/>
    <col min="8346" max="8347" width="10.6640625" style="9" bestFit="1" customWidth="1"/>
    <col min="8348" max="8348" width="9.44140625" style="9" bestFit="1" customWidth="1"/>
    <col min="8349" max="8349" width="9.6640625" style="9" bestFit="1" customWidth="1"/>
    <col min="8350" max="8350" width="10.6640625" style="9" bestFit="1" customWidth="1"/>
    <col min="8351" max="8351" width="9" style="9" bestFit="1" customWidth="1"/>
    <col min="8352" max="8352" width="11.6640625" style="9" bestFit="1" customWidth="1"/>
    <col min="8353" max="8353" width="10.6640625" style="9" bestFit="1" customWidth="1"/>
    <col min="8354" max="8354" width="11" style="9" bestFit="1" customWidth="1"/>
    <col min="8355" max="8355" width="10.6640625" style="9" bestFit="1" customWidth="1"/>
    <col min="8356" max="8356" width="13.33203125" style="9" bestFit="1" customWidth="1"/>
    <col min="8357" max="8357" width="9.44140625" style="9" bestFit="1" customWidth="1"/>
    <col min="8358" max="8359" width="10.6640625" style="9" bestFit="1" customWidth="1"/>
    <col min="8360" max="8360" width="9" style="9" bestFit="1" customWidth="1"/>
    <col min="8361" max="8361" width="11.6640625" style="9" bestFit="1" customWidth="1"/>
    <col min="8362" max="8362" width="10.6640625" style="9" bestFit="1" customWidth="1"/>
    <col min="8363" max="8363" width="9.44140625" style="9" bestFit="1" customWidth="1"/>
    <col min="8364" max="8365" width="10.6640625" style="9" bestFit="1" customWidth="1"/>
    <col min="8366" max="8366" width="11" style="9" bestFit="1" customWidth="1"/>
    <col min="8367" max="8367" width="10.6640625" style="9" bestFit="1" customWidth="1"/>
    <col min="8368" max="8368" width="13.33203125" style="9" bestFit="1" customWidth="1"/>
    <col min="8369" max="8369" width="11" style="9" bestFit="1" customWidth="1"/>
    <col min="8370" max="8370" width="10.6640625" style="9" bestFit="1" customWidth="1"/>
    <col min="8371" max="8371" width="13.33203125" style="9" bestFit="1" customWidth="1"/>
    <col min="8372" max="8372" width="9.44140625" style="9" bestFit="1" customWidth="1"/>
    <col min="8373" max="8373" width="9.6640625" style="9" bestFit="1" customWidth="1"/>
    <col min="8374" max="8374" width="10.6640625" style="9" bestFit="1" customWidth="1"/>
    <col min="8375" max="8375" width="11" style="9" bestFit="1" customWidth="1"/>
    <col min="8376" max="8376" width="10.6640625" style="9" bestFit="1" customWidth="1"/>
    <col min="8377" max="8377" width="13.33203125" style="9" bestFit="1" customWidth="1"/>
    <col min="8378" max="8378" width="9.44140625" style="9" bestFit="1" customWidth="1"/>
    <col min="8379" max="8380" width="10.6640625" style="9" bestFit="1" customWidth="1"/>
    <col min="8381" max="8381" width="9.44140625" style="9" bestFit="1" customWidth="1"/>
    <col min="8382" max="8383" width="10.6640625" style="9" bestFit="1" customWidth="1"/>
    <col min="8384" max="8384" width="9.44140625" style="9" bestFit="1" customWidth="1"/>
    <col min="8385" max="8386" width="10.6640625" style="9" bestFit="1" customWidth="1"/>
    <col min="8387" max="8387" width="9.44140625" style="9" bestFit="1" customWidth="1"/>
    <col min="8388" max="8389" width="10.6640625" style="9" bestFit="1" customWidth="1"/>
    <col min="8390" max="8390" width="9.44140625" style="9" bestFit="1" customWidth="1"/>
    <col min="8391" max="8392" width="10.6640625" style="9" bestFit="1" customWidth="1"/>
    <col min="8393" max="8393" width="9.44140625" style="9" bestFit="1" customWidth="1"/>
    <col min="8394" max="8395" width="10.6640625" style="9" bestFit="1" customWidth="1"/>
    <col min="8396" max="8396" width="8" style="9" bestFit="1" customWidth="1"/>
    <col min="8397" max="8398" width="10.6640625" style="9" bestFit="1" customWidth="1"/>
    <col min="8399" max="8399" width="8.44140625" style="9" bestFit="1" customWidth="1"/>
    <col min="8400" max="8401" width="10.6640625" style="9" bestFit="1" customWidth="1"/>
    <col min="8402" max="8402" width="9.44140625" style="9" bestFit="1" customWidth="1"/>
    <col min="8403" max="8404" width="10.6640625" style="9" bestFit="1" customWidth="1"/>
    <col min="8405" max="8405" width="9.44140625" style="9" bestFit="1" customWidth="1"/>
    <col min="8406" max="8406" width="9.6640625" style="9" bestFit="1" customWidth="1"/>
    <col min="8407" max="8407" width="10.6640625" style="9" bestFit="1" customWidth="1"/>
    <col min="8408" max="8408" width="9.44140625" style="9" bestFit="1" customWidth="1"/>
    <col min="8409" max="8410" width="10.6640625" style="9" bestFit="1" customWidth="1"/>
    <col min="8411" max="8411" width="9.44140625" style="9" bestFit="1" customWidth="1"/>
    <col min="8412" max="8413" width="10.6640625" style="9" bestFit="1" customWidth="1"/>
    <col min="8414" max="8414" width="11" style="9" bestFit="1" customWidth="1"/>
    <col min="8415" max="8415" width="10.6640625" style="9" bestFit="1" customWidth="1"/>
    <col min="8416" max="8416" width="13.33203125" style="9" bestFit="1" customWidth="1"/>
    <col min="8417" max="8417" width="9.44140625" style="9" bestFit="1" customWidth="1"/>
    <col min="8418" max="8418" width="9.6640625" style="9" bestFit="1" customWidth="1"/>
    <col min="8419" max="8419" width="10.6640625" style="9" bestFit="1" customWidth="1"/>
    <col min="8420" max="8420" width="9.44140625" style="9" bestFit="1" customWidth="1"/>
    <col min="8421" max="8421" width="9.6640625" style="9" bestFit="1" customWidth="1"/>
    <col min="8422" max="8422" width="10.6640625" style="9" bestFit="1" customWidth="1"/>
    <col min="8423" max="8423" width="9.44140625" style="9" bestFit="1" customWidth="1"/>
    <col min="8424" max="8425" width="10.6640625" style="9" bestFit="1" customWidth="1"/>
    <col min="8426" max="8426" width="9.44140625" style="9" bestFit="1" customWidth="1"/>
    <col min="8427" max="8428" width="10.6640625" style="9" bestFit="1" customWidth="1"/>
    <col min="8429" max="8429" width="9.44140625" style="9" bestFit="1" customWidth="1"/>
    <col min="8430" max="8431" width="10.6640625" style="9" bestFit="1" customWidth="1"/>
    <col min="8432" max="8432" width="9.44140625" style="9" bestFit="1" customWidth="1"/>
    <col min="8433" max="8434" width="10.6640625" style="9" bestFit="1" customWidth="1"/>
    <col min="8435" max="8435" width="9.44140625" style="9" bestFit="1" customWidth="1"/>
    <col min="8436" max="8437" width="10.6640625" style="9" bestFit="1" customWidth="1"/>
    <col min="8438" max="8438" width="9.44140625" style="9" bestFit="1" customWidth="1"/>
    <col min="8439" max="8440" width="10.6640625" style="9" bestFit="1" customWidth="1"/>
    <col min="8441" max="8441" width="9.44140625" style="9" bestFit="1" customWidth="1"/>
    <col min="8442" max="8443" width="10.6640625" style="9" bestFit="1" customWidth="1"/>
    <col min="8444" max="8444" width="9.44140625" style="9" bestFit="1" customWidth="1"/>
    <col min="8445" max="8446" width="10.6640625" style="9" bestFit="1" customWidth="1"/>
    <col min="8447" max="8447" width="9.44140625" style="9" bestFit="1" customWidth="1"/>
    <col min="8448" max="8449" width="10.6640625" style="9" bestFit="1" customWidth="1"/>
    <col min="8450" max="8450" width="9.44140625" style="9" bestFit="1" customWidth="1"/>
    <col min="8451" max="8451" width="9.6640625" style="9" bestFit="1" customWidth="1"/>
    <col min="8452" max="8452" width="10.6640625" style="9" bestFit="1" customWidth="1"/>
    <col min="8453" max="8453" width="9.44140625" style="9" bestFit="1" customWidth="1"/>
    <col min="8454" max="8454" width="9.6640625" style="9" bestFit="1" customWidth="1"/>
    <col min="8455" max="8455" width="10.6640625" style="9" bestFit="1" customWidth="1"/>
    <col min="8456" max="8456" width="9.44140625" style="9" bestFit="1" customWidth="1"/>
    <col min="8457" max="8458" width="10.6640625" style="9" bestFit="1" customWidth="1"/>
    <col min="8459" max="8459" width="9.44140625" style="9" bestFit="1" customWidth="1"/>
    <col min="8460" max="8461" width="10.6640625" style="9" bestFit="1" customWidth="1"/>
    <col min="8462" max="8462" width="9.44140625" style="9" bestFit="1" customWidth="1"/>
    <col min="8463" max="8464" width="10.6640625" style="9" bestFit="1" customWidth="1"/>
    <col min="8465" max="8465" width="8" style="9" bestFit="1" customWidth="1"/>
    <col min="8466" max="8467" width="10.6640625" style="9" bestFit="1" customWidth="1"/>
    <col min="8468" max="8468" width="10" style="9" bestFit="1" customWidth="1"/>
    <col min="8469" max="8469" width="10.6640625" style="9" bestFit="1" customWidth="1"/>
    <col min="8470" max="8470" width="12.21875" style="9" bestFit="1" customWidth="1"/>
    <col min="8471" max="8471" width="9.44140625" style="9" bestFit="1" customWidth="1"/>
    <col min="8472" max="8473" width="10.6640625" style="9" bestFit="1" customWidth="1"/>
    <col min="8474" max="8474" width="8" style="9" bestFit="1" customWidth="1"/>
    <col min="8475" max="8476" width="10.6640625" style="9" bestFit="1" customWidth="1"/>
    <col min="8477" max="8477" width="8" style="9" bestFit="1" customWidth="1"/>
    <col min="8478" max="8479" width="10.6640625" style="9" bestFit="1" customWidth="1"/>
    <col min="8480" max="8480" width="11" style="9" bestFit="1" customWidth="1"/>
    <col min="8481" max="8481" width="10.6640625" style="9" bestFit="1" customWidth="1"/>
    <col min="8482" max="8482" width="13.33203125" style="9" bestFit="1" customWidth="1"/>
    <col min="8483" max="8483" width="9.44140625" style="9" bestFit="1" customWidth="1"/>
    <col min="8484" max="8484" width="9.6640625" style="9" bestFit="1" customWidth="1"/>
    <col min="8485" max="8485" width="10.6640625" style="9" bestFit="1" customWidth="1"/>
    <col min="8486" max="8486" width="8" style="9" bestFit="1" customWidth="1"/>
    <col min="8487" max="8488" width="10.6640625" style="9" bestFit="1" customWidth="1"/>
    <col min="8489" max="8489" width="11" style="9" bestFit="1" customWidth="1"/>
    <col min="8490" max="8490" width="11.6640625" style="9" bestFit="1" customWidth="1"/>
    <col min="8491" max="8491" width="13.33203125" style="9" bestFit="1" customWidth="1"/>
    <col min="8492" max="8492" width="9" style="9" bestFit="1" customWidth="1"/>
    <col min="8493" max="8493" width="11.6640625" style="9" bestFit="1" customWidth="1"/>
    <col min="8494" max="8494" width="10.6640625" style="9" bestFit="1" customWidth="1"/>
    <col min="8495" max="8495" width="9.44140625" style="9" bestFit="1" customWidth="1"/>
    <col min="8496" max="8497" width="10.6640625" style="9" bestFit="1" customWidth="1"/>
    <col min="8498" max="8498" width="9.44140625" style="9" bestFit="1" customWidth="1"/>
    <col min="8499" max="8500" width="10.6640625" style="9" bestFit="1" customWidth="1"/>
    <col min="8501" max="8501" width="9.44140625" style="9" bestFit="1" customWidth="1"/>
    <col min="8502" max="8503" width="10.6640625" style="9" bestFit="1" customWidth="1"/>
    <col min="8504" max="8504" width="11" style="9" bestFit="1" customWidth="1"/>
    <col min="8505" max="8505" width="10.6640625" style="9" bestFit="1" customWidth="1"/>
    <col min="8506" max="8506" width="13.33203125" style="9" bestFit="1" customWidth="1"/>
    <col min="8507" max="8507" width="9.44140625" style="9" bestFit="1" customWidth="1"/>
    <col min="8508" max="8509" width="10.6640625" style="9" bestFit="1" customWidth="1"/>
    <col min="8510" max="8510" width="9.44140625" style="9" bestFit="1" customWidth="1"/>
    <col min="8511" max="8512" width="10.6640625" style="9" bestFit="1" customWidth="1"/>
    <col min="8513" max="8513" width="9.44140625" style="9" bestFit="1" customWidth="1"/>
    <col min="8514" max="8515" width="10.6640625" style="9" bestFit="1" customWidth="1"/>
    <col min="8516" max="8516" width="9.44140625" style="9" bestFit="1" customWidth="1"/>
    <col min="8517" max="8518" width="10.6640625" style="9" bestFit="1" customWidth="1"/>
    <col min="8519" max="8519" width="9.44140625" style="9" bestFit="1" customWidth="1"/>
    <col min="8520" max="8521" width="10.6640625" style="9" bestFit="1" customWidth="1"/>
    <col min="8522" max="8522" width="9.44140625" style="9" bestFit="1" customWidth="1"/>
    <col min="8523" max="8524" width="10.6640625" style="9" bestFit="1" customWidth="1"/>
    <col min="8525" max="8525" width="9.44140625" style="9" bestFit="1" customWidth="1"/>
    <col min="8526" max="8527" width="10.6640625" style="9" bestFit="1" customWidth="1"/>
    <col min="8528" max="8528" width="11" style="9" bestFit="1" customWidth="1"/>
    <col min="8529" max="8529" width="10.6640625" style="9" bestFit="1" customWidth="1"/>
    <col min="8530" max="8530" width="13.33203125" style="9" bestFit="1" customWidth="1"/>
    <col min="8531" max="8531" width="9.44140625" style="9" bestFit="1" customWidth="1"/>
    <col min="8532" max="8533" width="10.6640625" style="9" bestFit="1" customWidth="1"/>
    <col min="8534" max="8534" width="9.44140625" style="9" bestFit="1" customWidth="1"/>
    <col min="8535" max="8536" width="10.6640625" style="9" bestFit="1" customWidth="1"/>
    <col min="8537" max="8537" width="9.44140625" style="9" bestFit="1" customWidth="1"/>
    <col min="8538" max="8539" width="10.6640625" style="9" bestFit="1" customWidth="1"/>
    <col min="8540" max="8540" width="9.44140625" style="9" bestFit="1" customWidth="1"/>
    <col min="8541" max="8542" width="10.6640625" style="9" bestFit="1" customWidth="1"/>
    <col min="8543" max="8543" width="9.44140625" style="9" bestFit="1" customWidth="1"/>
    <col min="8544" max="8545" width="10.6640625" style="9" bestFit="1" customWidth="1"/>
    <col min="8546" max="8546" width="8.44140625" style="9" bestFit="1" customWidth="1"/>
    <col min="8547" max="8548" width="10.6640625" style="9" bestFit="1" customWidth="1"/>
    <col min="8549" max="8549" width="11" style="9" bestFit="1" customWidth="1"/>
    <col min="8550" max="8550" width="10.6640625" style="9" bestFit="1" customWidth="1"/>
    <col min="8551" max="8551" width="13.33203125" style="9" bestFit="1" customWidth="1"/>
    <col min="8552" max="8552" width="9.44140625" style="9" bestFit="1" customWidth="1"/>
    <col min="8553" max="8554" width="10.6640625" style="9" bestFit="1" customWidth="1"/>
    <col min="8555" max="8555" width="9.44140625" style="9" bestFit="1" customWidth="1"/>
    <col min="8556" max="8557" width="10.6640625" style="9" bestFit="1" customWidth="1"/>
    <col min="8558" max="8558" width="9.44140625" style="9" bestFit="1" customWidth="1"/>
    <col min="8559" max="8560" width="10.6640625" style="9" bestFit="1" customWidth="1"/>
    <col min="8561" max="8561" width="11" style="9" bestFit="1" customWidth="1"/>
    <col min="8562" max="8562" width="10.6640625" style="9" bestFit="1" customWidth="1"/>
    <col min="8563" max="8563" width="13.33203125" style="9" bestFit="1" customWidth="1"/>
    <col min="8564" max="8564" width="10" style="9" bestFit="1" customWidth="1"/>
    <col min="8565" max="8565" width="10.6640625" style="9" bestFit="1" customWidth="1"/>
    <col min="8566" max="8566" width="12.21875" style="9" bestFit="1" customWidth="1"/>
    <col min="8567" max="8567" width="11" style="9" bestFit="1" customWidth="1"/>
    <col min="8568" max="8568" width="10.6640625" style="9" bestFit="1" customWidth="1"/>
    <col min="8569" max="8569" width="13.33203125" style="9" bestFit="1" customWidth="1"/>
    <col min="8570" max="8570" width="8" style="9" bestFit="1" customWidth="1"/>
    <col min="8571" max="8572" width="10.6640625" style="9" bestFit="1" customWidth="1"/>
    <col min="8573" max="8573" width="8" style="9" bestFit="1" customWidth="1"/>
    <col min="8574" max="8575" width="10.6640625" style="9" bestFit="1" customWidth="1"/>
    <col min="8576" max="8576" width="8.44140625" style="9" bestFit="1" customWidth="1"/>
    <col min="8577" max="8578" width="10.6640625" style="9" bestFit="1" customWidth="1"/>
    <col min="8579" max="8579" width="9.44140625" style="9" bestFit="1" customWidth="1"/>
    <col min="8580" max="8581" width="10.6640625" style="9" bestFit="1" customWidth="1"/>
    <col min="8582" max="8582" width="9.44140625" style="9" bestFit="1" customWidth="1"/>
    <col min="8583" max="8584" width="10.6640625" style="9" bestFit="1" customWidth="1"/>
    <col min="8585" max="8585" width="9.44140625" style="9" bestFit="1" customWidth="1"/>
    <col min="8586" max="8587" width="10.6640625" style="9" bestFit="1" customWidth="1"/>
    <col min="8588" max="8588" width="8" style="9" bestFit="1" customWidth="1"/>
    <col min="8589" max="8590" width="10.6640625" style="9" bestFit="1" customWidth="1"/>
    <col min="8591" max="8591" width="9.44140625" style="9" bestFit="1" customWidth="1"/>
    <col min="8592" max="8593" width="10.6640625" style="9" bestFit="1" customWidth="1"/>
    <col min="8594" max="8594" width="9.44140625" style="9" bestFit="1" customWidth="1"/>
    <col min="8595" max="8596" width="10.6640625" style="9" bestFit="1" customWidth="1"/>
    <col min="8597" max="8597" width="9.44140625" style="9" bestFit="1" customWidth="1"/>
    <col min="8598" max="8599" width="10.6640625" style="9" bestFit="1" customWidth="1"/>
    <col min="8600" max="8600" width="9.44140625" style="9" bestFit="1" customWidth="1"/>
    <col min="8601" max="8602" width="10.6640625" style="9" bestFit="1" customWidth="1"/>
    <col min="8603" max="8603" width="11" style="9" bestFit="1" customWidth="1"/>
    <col min="8604" max="8604" width="10.6640625" style="9" bestFit="1" customWidth="1"/>
    <col min="8605" max="8605" width="13.33203125" style="9" bestFit="1" customWidth="1"/>
    <col min="8606" max="8606" width="9.44140625" style="9" bestFit="1" customWidth="1"/>
    <col min="8607" max="8608" width="10.6640625" style="9" bestFit="1" customWidth="1"/>
    <col min="8609" max="8609" width="10" style="9" bestFit="1" customWidth="1"/>
    <col min="8610" max="8610" width="10.6640625" style="9" bestFit="1" customWidth="1"/>
    <col min="8611" max="8611" width="12.21875" style="9" bestFit="1" customWidth="1"/>
    <col min="8612" max="8612" width="11" style="9" bestFit="1" customWidth="1"/>
    <col min="8613" max="8613" width="10.6640625" style="9" bestFit="1" customWidth="1"/>
    <col min="8614" max="8614" width="13.33203125" style="9" bestFit="1" customWidth="1"/>
    <col min="8615" max="8615" width="9.44140625" style="9" bestFit="1" customWidth="1"/>
    <col min="8616" max="8617" width="10.6640625" style="9" bestFit="1" customWidth="1"/>
    <col min="8618" max="8618" width="9.44140625" style="9" bestFit="1" customWidth="1"/>
    <col min="8619" max="8620" width="10.6640625" style="9" bestFit="1" customWidth="1"/>
    <col min="8621" max="8621" width="11" style="9" bestFit="1" customWidth="1"/>
    <col min="8622" max="8622" width="10.6640625" style="9" bestFit="1" customWidth="1"/>
    <col min="8623" max="8623" width="13.33203125" style="9" bestFit="1" customWidth="1"/>
    <col min="8624" max="8624" width="9.44140625" style="9" bestFit="1" customWidth="1"/>
    <col min="8625" max="8626" width="10.6640625" style="9" bestFit="1" customWidth="1"/>
    <col min="8627" max="8627" width="9.44140625" style="9" bestFit="1" customWidth="1"/>
    <col min="8628" max="8629" width="10.6640625" style="9" bestFit="1" customWidth="1"/>
    <col min="8630" max="8630" width="9.44140625" style="9" bestFit="1" customWidth="1"/>
    <col min="8631" max="8632" width="10.6640625" style="9" bestFit="1" customWidth="1"/>
    <col min="8633" max="8633" width="8" style="9" bestFit="1" customWidth="1"/>
    <col min="8634" max="8635" width="10.6640625" style="9" bestFit="1" customWidth="1"/>
    <col min="8636" max="8636" width="9.44140625" style="9" bestFit="1" customWidth="1"/>
    <col min="8637" max="8638" width="10.6640625" style="9" bestFit="1" customWidth="1"/>
    <col min="8639" max="8639" width="9.44140625" style="9" bestFit="1" customWidth="1"/>
    <col min="8640" max="8641" width="10.6640625" style="9" bestFit="1" customWidth="1"/>
    <col min="8642" max="8642" width="9.44140625" style="9" bestFit="1" customWidth="1"/>
    <col min="8643" max="8644" width="10.6640625" style="9" bestFit="1" customWidth="1"/>
    <col min="8645" max="8645" width="9.44140625" style="9" bestFit="1" customWidth="1"/>
    <col min="8646" max="8647" width="10.6640625" style="9" bestFit="1" customWidth="1"/>
    <col min="8648" max="8648" width="9.44140625" style="9" bestFit="1" customWidth="1"/>
    <col min="8649" max="8650" width="10.6640625" style="9" bestFit="1" customWidth="1"/>
    <col min="8651" max="8651" width="9.44140625" style="9" bestFit="1" customWidth="1"/>
    <col min="8652" max="8653" width="10.6640625" style="9" bestFit="1" customWidth="1"/>
    <col min="8654" max="8654" width="9.44140625" style="9" bestFit="1" customWidth="1"/>
    <col min="8655" max="8656" width="10.6640625" style="9" bestFit="1" customWidth="1"/>
    <col min="8657" max="8657" width="9.44140625" style="9" bestFit="1" customWidth="1"/>
    <col min="8658" max="8658" width="6.6640625" style="9" bestFit="1" customWidth="1"/>
    <col min="8659" max="8659" width="10.6640625" style="9" bestFit="1" customWidth="1"/>
    <col min="8660" max="8660" width="9.44140625" style="9" bestFit="1" customWidth="1"/>
    <col min="8661" max="8661" width="9.6640625" style="9" bestFit="1" customWidth="1"/>
    <col min="8662" max="8662" width="10.6640625" style="9" bestFit="1" customWidth="1"/>
    <col min="8663" max="8663" width="11" style="9" bestFit="1" customWidth="1"/>
    <col min="8664" max="8664" width="10.6640625" style="9" bestFit="1" customWidth="1"/>
    <col min="8665" max="8665" width="13.33203125" style="9" bestFit="1" customWidth="1"/>
    <col min="8666" max="8666" width="11" style="9" bestFit="1" customWidth="1"/>
    <col min="8667" max="8667" width="9.6640625" style="9" bestFit="1" customWidth="1"/>
    <col min="8668" max="8668" width="13.33203125" style="9" bestFit="1" customWidth="1"/>
    <col min="8669" max="8669" width="9.44140625" style="9" bestFit="1" customWidth="1"/>
    <col min="8670" max="8671" width="10.6640625" style="9" bestFit="1" customWidth="1"/>
    <col min="8672" max="8672" width="9.44140625" style="9" bestFit="1" customWidth="1"/>
    <col min="8673" max="8674" width="10.6640625" style="9" bestFit="1" customWidth="1"/>
    <col min="8675" max="8675" width="9.44140625" style="9" bestFit="1" customWidth="1"/>
    <col min="8676" max="8677" width="10.6640625" style="9" bestFit="1" customWidth="1"/>
    <col min="8678" max="8678" width="9.44140625" style="9" bestFit="1" customWidth="1"/>
    <col min="8679" max="8679" width="9.6640625" style="9" bestFit="1" customWidth="1"/>
    <col min="8680" max="8680" width="10.6640625" style="9" bestFit="1" customWidth="1"/>
    <col min="8681" max="8681" width="9.44140625" style="9" bestFit="1" customWidth="1"/>
    <col min="8682" max="8683" width="10.6640625" style="9" bestFit="1" customWidth="1"/>
    <col min="8684" max="8684" width="9.44140625" style="9" bestFit="1" customWidth="1"/>
    <col min="8685" max="8686" width="10.6640625" style="9" bestFit="1" customWidth="1"/>
    <col min="8687" max="8687" width="11" style="9" bestFit="1" customWidth="1"/>
    <col min="8688" max="8688" width="10.6640625" style="9" bestFit="1" customWidth="1"/>
    <col min="8689" max="8689" width="13.33203125" style="9" bestFit="1" customWidth="1"/>
    <col min="8690" max="8690" width="9" style="9" bestFit="1" customWidth="1"/>
    <col min="8691" max="8691" width="11.6640625" style="9" bestFit="1" customWidth="1"/>
    <col min="8692" max="8692" width="10.6640625" style="9" bestFit="1" customWidth="1"/>
    <col min="8693" max="8693" width="9.44140625" style="9" bestFit="1" customWidth="1"/>
    <col min="8694" max="8695" width="10.6640625" style="9" bestFit="1" customWidth="1"/>
    <col min="8696" max="8696" width="9.44140625" style="9" bestFit="1" customWidth="1"/>
    <col min="8697" max="8697" width="9.6640625" style="9" bestFit="1" customWidth="1"/>
    <col min="8698" max="8698" width="10.6640625" style="9" bestFit="1" customWidth="1"/>
    <col min="8699" max="8699" width="9.44140625" style="9" bestFit="1" customWidth="1"/>
    <col min="8700" max="8701" width="10.6640625" style="9" bestFit="1" customWidth="1"/>
    <col min="8702" max="8702" width="9.44140625" style="9" bestFit="1" customWidth="1"/>
    <col min="8703" max="8704" width="10.6640625" style="9" bestFit="1" customWidth="1"/>
    <col min="8705" max="8705" width="10" style="9" bestFit="1" customWidth="1"/>
    <col min="8706" max="8706" width="10.6640625" style="9" bestFit="1" customWidth="1"/>
    <col min="8707" max="8707" width="12.21875" style="9" bestFit="1" customWidth="1"/>
    <col min="8708" max="8708" width="10" style="9" bestFit="1" customWidth="1"/>
    <col min="8709" max="8709" width="10.6640625" style="9" bestFit="1" customWidth="1"/>
    <col min="8710" max="8710" width="12.21875" style="9" bestFit="1" customWidth="1"/>
    <col min="8711" max="8711" width="9.44140625" style="9" bestFit="1" customWidth="1"/>
    <col min="8712" max="8713" width="10.6640625" style="9" bestFit="1" customWidth="1"/>
    <col min="8714" max="8714" width="9.44140625" style="9" bestFit="1" customWidth="1"/>
    <col min="8715" max="8715" width="9.6640625" style="9" bestFit="1" customWidth="1"/>
    <col min="8716" max="8716" width="10.6640625" style="9" bestFit="1" customWidth="1"/>
    <col min="8717" max="8717" width="8" style="9" bestFit="1" customWidth="1"/>
    <col min="8718" max="8719" width="10.6640625" style="9" bestFit="1" customWidth="1"/>
    <col min="8720" max="8720" width="8.44140625" style="9" bestFit="1" customWidth="1"/>
    <col min="8721" max="8722" width="10.6640625" style="9" bestFit="1" customWidth="1"/>
    <col min="8723" max="8723" width="9.44140625" style="9" bestFit="1" customWidth="1"/>
    <col min="8724" max="8724" width="9.6640625" style="9" bestFit="1" customWidth="1"/>
    <col min="8725" max="8725" width="10.6640625" style="9" bestFit="1" customWidth="1"/>
    <col min="8726" max="8726" width="9.44140625" style="9" bestFit="1" customWidth="1"/>
    <col min="8727" max="8728" width="10.6640625" style="9" bestFit="1" customWidth="1"/>
    <col min="8729" max="8729" width="9.44140625" style="9" bestFit="1" customWidth="1"/>
    <col min="8730" max="8731" width="10.6640625" style="9" bestFit="1" customWidth="1"/>
    <col min="8732" max="8732" width="9" style="9" bestFit="1" customWidth="1"/>
    <col min="8733" max="8733" width="11.6640625" style="9" bestFit="1" customWidth="1"/>
    <col min="8734" max="8734" width="10.6640625" style="9" bestFit="1" customWidth="1"/>
    <col min="8735" max="8735" width="9.44140625" style="9" bestFit="1" customWidth="1"/>
    <col min="8736" max="8737" width="10.6640625" style="9" bestFit="1" customWidth="1"/>
    <col min="8738" max="8738" width="9.44140625" style="9" bestFit="1" customWidth="1"/>
    <col min="8739" max="8740" width="10.6640625" style="9" bestFit="1" customWidth="1"/>
    <col min="8741" max="8741" width="9.44140625" style="9" bestFit="1" customWidth="1"/>
    <col min="8742" max="8743" width="10.6640625" style="9" bestFit="1" customWidth="1"/>
    <col min="8744" max="8744" width="11" style="9" bestFit="1" customWidth="1"/>
    <col min="8745" max="8745" width="10.6640625" style="9" bestFit="1" customWidth="1"/>
    <col min="8746" max="8746" width="13.33203125" style="9" bestFit="1" customWidth="1"/>
    <col min="8747" max="8747" width="9.44140625" style="9" bestFit="1" customWidth="1"/>
    <col min="8748" max="8749" width="10.6640625" style="9" bestFit="1" customWidth="1"/>
    <col min="8750" max="8750" width="9.44140625" style="9" bestFit="1" customWidth="1"/>
    <col min="8751" max="8752" width="10.6640625" style="9" bestFit="1" customWidth="1"/>
    <col min="8753" max="8753" width="11" style="9" bestFit="1" customWidth="1"/>
    <col min="8754" max="8754" width="10.6640625" style="9" bestFit="1" customWidth="1"/>
    <col min="8755" max="8755" width="13.33203125" style="9" bestFit="1" customWidth="1"/>
    <col min="8756" max="8756" width="9.44140625" style="9" bestFit="1" customWidth="1"/>
    <col min="8757" max="8758" width="10.6640625" style="9" bestFit="1" customWidth="1"/>
    <col min="8759" max="8759" width="8" style="9" bestFit="1" customWidth="1"/>
    <col min="8760" max="8761" width="10.6640625" style="9" bestFit="1" customWidth="1"/>
    <col min="8762" max="8762" width="9.44140625" style="9" bestFit="1" customWidth="1"/>
    <col min="8763" max="8764" width="10.6640625" style="9" bestFit="1" customWidth="1"/>
    <col min="8765" max="8765" width="9.44140625" style="9" bestFit="1" customWidth="1"/>
    <col min="8766" max="8767" width="10.6640625" style="9" bestFit="1" customWidth="1"/>
    <col min="8768" max="8768" width="9.44140625" style="9" bestFit="1" customWidth="1"/>
    <col min="8769" max="8770" width="10.6640625" style="9" bestFit="1" customWidth="1"/>
    <col min="8771" max="8771" width="9.44140625" style="9" bestFit="1" customWidth="1"/>
    <col min="8772" max="8773" width="10.6640625" style="9" bestFit="1" customWidth="1"/>
    <col min="8774" max="8774" width="10" style="9" bestFit="1" customWidth="1"/>
    <col min="8775" max="8775" width="10.6640625" style="9" bestFit="1" customWidth="1"/>
    <col min="8776" max="8776" width="12.21875" style="9" bestFit="1" customWidth="1"/>
    <col min="8777" max="8777" width="11" style="9" bestFit="1" customWidth="1"/>
    <col min="8778" max="8778" width="10.6640625" style="9" bestFit="1" customWidth="1"/>
    <col min="8779" max="8779" width="13.33203125" style="9" bestFit="1" customWidth="1"/>
    <col min="8780" max="8780" width="9.44140625" style="9" bestFit="1" customWidth="1"/>
    <col min="8781" max="8782" width="10.6640625" style="9" bestFit="1" customWidth="1"/>
    <col min="8783" max="8783" width="11" style="9" bestFit="1" customWidth="1"/>
    <col min="8784" max="8784" width="10.6640625" style="9" bestFit="1" customWidth="1"/>
    <col min="8785" max="8785" width="13.33203125" style="9" bestFit="1" customWidth="1"/>
    <col min="8786" max="8786" width="8" style="9" bestFit="1" customWidth="1"/>
    <col min="8787" max="8788" width="10.6640625" style="9" bestFit="1" customWidth="1"/>
    <col min="8789" max="8789" width="9.44140625" style="9" bestFit="1" customWidth="1"/>
    <col min="8790" max="8791" width="10.6640625" style="9" bestFit="1" customWidth="1"/>
    <col min="8792" max="8792" width="9.44140625" style="9" bestFit="1" customWidth="1"/>
    <col min="8793" max="8794" width="10.6640625" style="9" bestFit="1" customWidth="1"/>
    <col min="8795" max="8795" width="9.44140625" style="9" bestFit="1" customWidth="1"/>
    <col min="8796" max="8797" width="10.6640625" style="9" bestFit="1" customWidth="1"/>
    <col min="8798" max="8798" width="9.44140625" style="9" bestFit="1" customWidth="1"/>
    <col min="8799" max="8800" width="10.6640625" style="9" bestFit="1" customWidth="1"/>
    <col min="8801" max="8801" width="9.44140625" style="9" bestFit="1" customWidth="1"/>
    <col min="8802" max="8803" width="10.6640625" style="9" bestFit="1" customWidth="1"/>
    <col min="8804" max="8804" width="10" style="9" bestFit="1" customWidth="1"/>
    <col min="8805" max="8805" width="10.6640625" style="9" bestFit="1" customWidth="1"/>
    <col min="8806" max="8806" width="12.21875" style="9" bestFit="1" customWidth="1"/>
    <col min="8807" max="8807" width="9.44140625" style="9" bestFit="1" customWidth="1"/>
    <col min="8808" max="8809" width="10.6640625" style="9" bestFit="1" customWidth="1"/>
    <col min="8810" max="8810" width="9.44140625" style="9" bestFit="1" customWidth="1"/>
    <col min="8811" max="8812" width="10.6640625" style="9" bestFit="1" customWidth="1"/>
    <col min="8813" max="8813" width="11" style="9" bestFit="1" customWidth="1"/>
    <col min="8814" max="8814" width="10.6640625" style="9" bestFit="1" customWidth="1"/>
    <col min="8815" max="8815" width="13.33203125" style="9" bestFit="1" customWidth="1"/>
    <col min="8816" max="8816" width="9.44140625" style="9" bestFit="1" customWidth="1"/>
    <col min="8817" max="8818" width="10.6640625" style="9" bestFit="1" customWidth="1"/>
    <col min="8819" max="8819" width="9.44140625" style="9" bestFit="1" customWidth="1"/>
    <col min="8820" max="8821" width="10.6640625" style="9" bestFit="1" customWidth="1"/>
    <col min="8822" max="8822" width="11" style="9" bestFit="1" customWidth="1"/>
    <col min="8823" max="8823" width="10.6640625" style="9" bestFit="1" customWidth="1"/>
    <col min="8824" max="8824" width="13.33203125" style="9" bestFit="1" customWidth="1"/>
    <col min="8825" max="8825" width="11" style="9" bestFit="1" customWidth="1"/>
    <col min="8826" max="8826" width="10.6640625" style="9" bestFit="1" customWidth="1"/>
    <col min="8827" max="8827" width="13.33203125" style="9" bestFit="1" customWidth="1"/>
    <col min="8828" max="8828" width="9.44140625" style="9" bestFit="1" customWidth="1"/>
    <col min="8829" max="8830" width="10.6640625" style="9" bestFit="1" customWidth="1"/>
    <col min="8831" max="8831" width="10" style="9" bestFit="1" customWidth="1"/>
    <col min="8832" max="8832" width="10.6640625" style="9" bestFit="1" customWidth="1"/>
    <col min="8833" max="8833" width="12.21875" style="9" bestFit="1" customWidth="1"/>
    <col min="8834" max="8834" width="9.44140625" style="9" bestFit="1" customWidth="1"/>
    <col min="8835" max="8836" width="10.6640625" style="9" bestFit="1" customWidth="1"/>
    <col min="8837" max="8837" width="11" style="9" bestFit="1" customWidth="1"/>
    <col min="8838" max="8838" width="10.6640625" style="9" bestFit="1" customWidth="1"/>
    <col min="8839" max="8839" width="13.33203125" style="9" bestFit="1" customWidth="1"/>
    <col min="8840" max="8840" width="11" style="9" bestFit="1" customWidth="1"/>
    <col min="8841" max="8841" width="10.6640625" style="9" bestFit="1" customWidth="1"/>
    <col min="8842" max="8842" width="13.33203125" style="9" bestFit="1" customWidth="1"/>
    <col min="8843" max="8843" width="11" style="9" bestFit="1" customWidth="1"/>
    <col min="8844" max="8844" width="9.6640625" style="9" bestFit="1" customWidth="1"/>
    <col min="8845" max="8845" width="13.33203125" style="9" bestFit="1" customWidth="1"/>
    <col min="8846" max="8846" width="11" style="9" bestFit="1" customWidth="1"/>
    <col min="8847" max="8847" width="9.6640625" style="9" bestFit="1" customWidth="1"/>
    <col min="8848" max="8848" width="13.33203125" style="9" bestFit="1" customWidth="1"/>
    <col min="8849" max="8849" width="9.44140625" style="9" bestFit="1" customWidth="1"/>
    <col min="8850" max="8851" width="10.6640625" style="9" bestFit="1" customWidth="1"/>
    <col min="8852" max="8852" width="11" style="9" bestFit="1" customWidth="1"/>
    <col min="8853" max="8853" width="10.6640625" style="9" bestFit="1" customWidth="1"/>
    <col min="8854" max="8854" width="13.33203125" style="9" bestFit="1" customWidth="1"/>
    <col min="8855" max="8855" width="9.44140625" style="9" bestFit="1" customWidth="1"/>
    <col min="8856" max="8857" width="10.6640625" style="9" bestFit="1" customWidth="1"/>
    <col min="8858" max="8858" width="9.44140625" style="9" bestFit="1" customWidth="1"/>
    <col min="8859" max="8860" width="10.6640625" style="9" bestFit="1" customWidth="1"/>
    <col min="8861" max="8861" width="10" style="9" bestFit="1" customWidth="1"/>
    <col min="8862" max="8862" width="10.6640625" style="9" bestFit="1" customWidth="1"/>
    <col min="8863" max="8863" width="12.21875" style="9" bestFit="1" customWidth="1"/>
    <col min="8864" max="8864" width="9.44140625" style="9" bestFit="1" customWidth="1"/>
    <col min="8865" max="8866" width="10.6640625" style="9" bestFit="1" customWidth="1"/>
    <col min="8867" max="8867" width="9.44140625" style="9" bestFit="1" customWidth="1"/>
    <col min="8868" max="8869" width="10.6640625" style="9" bestFit="1" customWidth="1"/>
    <col min="8870" max="8870" width="9.44140625" style="9" bestFit="1" customWidth="1"/>
    <col min="8871" max="8872" width="10.6640625" style="9" bestFit="1" customWidth="1"/>
    <col min="8873" max="8873" width="11" style="9" bestFit="1" customWidth="1"/>
    <col min="8874" max="8874" width="10.6640625" style="9" bestFit="1" customWidth="1"/>
    <col min="8875" max="8875" width="13.33203125" style="9" bestFit="1" customWidth="1"/>
    <col min="8876" max="8876" width="9.44140625" style="9" bestFit="1" customWidth="1"/>
    <col min="8877" max="8878" width="10.6640625" style="9" bestFit="1" customWidth="1"/>
    <col min="8879" max="8879" width="11" style="9" bestFit="1" customWidth="1"/>
    <col min="8880" max="8880" width="10.6640625" style="9" bestFit="1" customWidth="1"/>
    <col min="8881" max="8881" width="13.33203125" style="9" bestFit="1" customWidth="1"/>
    <col min="8882" max="8882" width="11" style="9" bestFit="1" customWidth="1"/>
    <col min="8883" max="8883" width="10.6640625" style="9" bestFit="1" customWidth="1"/>
    <col min="8884" max="8884" width="13.33203125" style="9" bestFit="1" customWidth="1"/>
    <col min="8885" max="8885" width="9.44140625" style="9" bestFit="1" customWidth="1"/>
    <col min="8886" max="8887" width="10.6640625" style="9" bestFit="1" customWidth="1"/>
    <col min="8888" max="8888" width="11" style="9" bestFit="1" customWidth="1"/>
    <col min="8889" max="8889" width="10.6640625" style="9" bestFit="1" customWidth="1"/>
    <col min="8890" max="8890" width="13.33203125" style="9" bestFit="1" customWidth="1"/>
    <col min="8891" max="8891" width="9.44140625" style="9" bestFit="1" customWidth="1"/>
    <col min="8892" max="8893" width="10.6640625" style="9" bestFit="1" customWidth="1"/>
    <col min="8894" max="8894" width="9.44140625" style="9" bestFit="1" customWidth="1"/>
    <col min="8895" max="8896" width="10.6640625" style="9" bestFit="1" customWidth="1"/>
    <col min="8897" max="8897" width="11" style="9" bestFit="1" customWidth="1"/>
    <col min="8898" max="8898" width="10.6640625" style="9" bestFit="1" customWidth="1"/>
    <col min="8899" max="8899" width="13.33203125" style="9" bestFit="1" customWidth="1"/>
    <col min="8900" max="8900" width="11" style="9" bestFit="1" customWidth="1"/>
    <col min="8901" max="8901" width="10.6640625" style="9" bestFit="1" customWidth="1"/>
    <col min="8902" max="8902" width="13.33203125" style="9" bestFit="1" customWidth="1"/>
    <col min="8903" max="8903" width="9" style="9" bestFit="1" customWidth="1"/>
    <col min="8904" max="8904" width="11.6640625" style="9" bestFit="1" customWidth="1"/>
    <col min="8905" max="8905" width="10.6640625" style="9" bestFit="1" customWidth="1"/>
    <col min="8906" max="8906" width="9.44140625" style="9" bestFit="1" customWidth="1"/>
    <col min="8907" max="8908" width="10.6640625" style="9" bestFit="1" customWidth="1"/>
    <col min="8909" max="8909" width="9.44140625" style="9" bestFit="1" customWidth="1"/>
    <col min="8910" max="8911" width="10.6640625" style="9" bestFit="1" customWidth="1"/>
    <col min="8912" max="8912" width="9.44140625" style="9" bestFit="1" customWidth="1"/>
    <col min="8913" max="8914" width="10.6640625" style="9" bestFit="1" customWidth="1"/>
    <col min="8915" max="8915" width="9.44140625" style="9" bestFit="1" customWidth="1"/>
    <col min="8916" max="8917" width="10.6640625" style="9" bestFit="1" customWidth="1"/>
    <col min="8918" max="8918" width="11" style="9" bestFit="1" customWidth="1"/>
    <col min="8919" max="8919" width="9.6640625" style="9" bestFit="1" customWidth="1"/>
    <col min="8920" max="8920" width="13.33203125" style="9" bestFit="1" customWidth="1"/>
    <col min="8921" max="8921" width="9.44140625" style="9" bestFit="1" customWidth="1"/>
    <col min="8922" max="8923" width="10.6640625" style="9" bestFit="1" customWidth="1"/>
    <col min="8924" max="8924" width="11" style="9" bestFit="1" customWidth="1"/>
    <col min="8925" max="8925" width="10.6640625" style="9" bestFit="1" customWidth="1"/>
    <col min="8926" max="8926" width="13.33203125" style="9" bestFit="1" customWidth="1"/>
    <col min="8927" max="8927" width="11" style="9" bestFit="1" customWidth="1"/>
    <col min="8928" max="8928" width="7.6640625" style="9" bestFit="1" customWidth="1"/>
    <col min="8929" max="8929" width="13.33203125" style="9" bestFit="1" customWidth="1"/>
    <col min="8930" max="8930" width="9.44140625" style="9" bestFit="1" customWidth="1"/>
    <col min="8931" max="8932" width="10.6640625" style="9" bestFit="1" customWidth="1"/>
    <col min="8933" max="8933" width="11" style="9" bestFit="1" customWidth="1"/>
    <col min="8934" max="8934" width="10.6640625" style="9" bestFit="1" customWidth="1"/>
    <col min="8935" max="8935" width="13.33203125" style="9" bestFit="1" customWidth="1"/>
    <col min="8936" max="8936" width="9.44140625" style="9" bestFit="1" customWidth="1"/>
    <col min="8937" max="8938" width="10.6640625" style="9" bestFit="1" customWidth="1"/>
    <col min="8939" max="8939" width="9.44140625" style="9" bestFit="1" customWidth="1"/>
    <col min="8940" max="8941" width="10.6640625" style="9" bestFit="1" customWidth="1"/>
    <col min="8942" max="8942" width="9" style="9" bestFit="1" customWidth="1"/>
    <col min="8943" max="8943" width="11.6640625" style="9" bestFit="1" customWidth="1"/>
    <col min="8944" max="8944" width="10.6640625" style="9" bestFit="1" customWidth="1"/>
    <col min="8945" max="8945" width="9.44140625" style="9" bestFit="1" customWidth="1"/>
    <col min="8946" max="8947" width="10.6640625" style="9" bestFit="1" customWidth="1"/>
    <col min="8948" max="8948" width="9.44140625" style="9" bestFit="1" customWidth="1"/>
    <col min="8949" max="8950" width="10.6640625" style="9" bestFit="1" customWidth="1"/>
    <col min="8951" max="8951" width="10" style="9" bestFit="1" customWidth="1"/>
    <col min="8952" max="8952" width="10.6640625" style="9" bestFit="1" customWidth="1"/>
    <col min="8953" max="8953" width="12.21875" style="9" bestFit="1" customWidth="1"/>
    <col min="8954" max="8954" width="11" style="9" bestFit="1" customWidth="1"/>
    <col min="8955" max="8955" width="10.6640625" style="9" bestFit="1" customWidth="1"/>
    <col min="8956" max="8956" width="13.33203125" style="9" bestFit="1" customWidth="1"/>
    <col min="8957" max="8957" width="10" style="9" bestFit="1" customWidth="1"/>
    <col min="8958" max="8958" width="10.6640625" style="9" bestFit="1" customWidth="1"/>
    <col min="8959" max="8959" width="12.21875" style="9" bestFit="1" customWidth="1"/>
    <col min="8960" max="8960" width="9.44140625" style="9" bestFit="1" customWidth="1"/>
    <col min="8961" max="8962" width="10.6640625" style="9" bestFit="1" customWidth="1"/>
    <col min="8963" max="8963" width="9.44140625" style="9" bestFit="1" customWidth="1"/>
    <col min="8964" max="8964" width="9.6640625" style="9" bestFit="1" customWidth="1"/>
    <col min="8965" max="8965" width="10.6640625" style="9" bestFit="1" customWidth="1"/>
    <col min="8966" max="8966" width="9.44140625" style="9" bestFit="1" customWidth="1"/>
    <col min="8967" max="8968" width="10.6640625" style="9" bestFit="1" customWidth="1"/>
    <col min="8969" max="8969" width="9.44140625" style="9" bestFit="1" customWidth="1"/>
    <col min="8970" max="8971" width="10.6640625" style="9" bestFit="1" customWidth="1"/>
    <col min="8972" max="8972" width="9.44140625" style="9" bestFit="1" customWidth="1"/>
    <col min="8973" max="8974" width="10.6640625" style="9" bestFit="1" customWidth="1"/>
    <col min="8975" max="8975" width="9.44140625" style="9" bestFit="1" customWidth="1"/>
    <col min="8976" max="8977" width="10.6640625" style="9" bestFit="1" customWidth="1"/>
    <col min="8978" max="8978" width="11" style="9" bestFit="1" customWidth="1"/>
    <col min="8979" max="8979" width="10.6640625" style="9" bestFit="1" customWidth="1"/>
    <col min="8980" max="8980" width="13.33203125" style="9" bestFit="1" customWidth="1"/>
    <col min="8981" max="8981" width="10" style="9" bestFit="1" customWidth="1"/>
    <col min="8982" max="8982" width="10.6640625" style="9" bestFit="1" customWidth="1"/>
    <col min="8983" max="8983" width="12.21875" style="9" bestFit="1" customWidth="1"/>
    <col min="8984" max="8984" width="11" style="9" bestFit="1" customWidth="1"/>
    <col min="8985" max="8985" width="10.6640625" style="9" bestFit="1" customWidth="1"/>
    <col min="8986" max="8986" width="13.33203125" style="9" bestFit="1" customWidth="1"/>
    <col min="8987" max="8987" width="11" style="9" bestFit="1" customWidth="1"/>
    <col min="8988" max="8988" width="10.6640625" style="9" bestFit="1" customWidth="1"/>
    <col min="8989" max="8989" width="13.33203125" style="9" bestFit="1" customWidth="1"/>
    <col min="8990" max="8990" width="11" style="9" bestFit="1" customWidth="1"/>
    <col min="8991" max="8991" width="10.6640625" style="9" bestFit="1" customWidth="1"/>
    <col min="8992" max="8992" width="13.33203125" style="9" bestFit="1" customWidth="1"/>
    <col min="8993" max="8993" width="9.44140625" style="9" bestFit="1" customWidth="1"/>
    <col min="8994" max="8995" width="10.6640625" style="9" bestFit="1" customWidth="1"/>
    <col min="8996" max="8996" width="11" style="9" bestFit="1" customWidth="1"/>
    <col min="8997" max="8997" width="10.6640625" style="9" bestFit="1" customWidth="1"/>
    <col min="8998" max="8998" width="13.33203125" style="9" bestFit="1" customWidth="1"/>
    <col min="8999" max="8999" width="9.44140625" style="9" bestFit="1" customWidth="1"/>
    <col min="9000" max="9000" width="9.6640625" style="9" bestFit="1" customWidth="1"/>
    <col min="9001" max="9001" width="10.6640625" style="9" bestFit="1" customWidth="1"/>
    <col min="9002" max="9002" width="9.44140625" style="9" bestFit="1" customWidth="1"/>
    <col min="9003" max="9004" width="10.6640625" style="9" bestFit="1" customWidth="1"/>
    <col min="9005" max="9005" width="10" style="9" bestFit="1" customWidth="1"/>
    <col min="9006" max="9006" width="10.6640625" style="9" bestFit="1" customWidth="1"/>
    <col min="9007" max="9007" width="12.21875" style="9" bestFit="1" customWidth="1"/>
    <col min="9008" max="9008" width="9.44140625" style="9" bestFit="1" customWidth="1"/>
    <col min="9009" max="9010" width="10.6640625" style="9" bestFit="1" customWidth="1"/>
    <col min="9011" max="9011" width="9.44140625" style="9" bestFit="1" customWidth="1"/>
    <col min="9012" max="9013" width="10.6640625" style="9" bestFit="1" customWidth="1"/>
    <col min="9014" max="9014" width="9.44140625" style="9" bestFit="1" customWidth="1"/>
    <col min="9015" max="9016" width="10.6640625" style="9" bestFit="1" customWidth="1"/>
    <col min="9017" max="9017" width="11" style="9" bestFit="1" customWidth="1"/>
    <col min="9018" max="9018" width="10.6640625" style="9" bestFit="1" customWidth="1"/>
    <col min="9019" max="9019" width="13.33203125" style="9" bestFit="1" customWidth="1"/>
    <col min="9020" max="9020" width="9.44140625" style="9" bestFit="1" customWidth="1"/>
    <col min="9021" max="9022" width="10.6640625" style="9" bestFit="1" customWidth="1"/>
    <col min="9023" max="9023" width="11" style="9" bestFit="1" customWidth="1"/>
    <col min="9024" max="9024" width="10.6640625" style="9" bestFit="1" customWidth="1"/>
    <col min="9025" max="9025" width="13.33203125" style="9" bestFit="1" customWidth="1"/>
    <col min="9026" max="9026" width="8" style="9" bestFit="1" customWidth="1"/>
    <col min="9027" max="9028" width="10.6640625" style="9" bestFit="1" customWidth="1"/>
    <col min="9029" max="9029" width="9.44140625" style="9" bestFit="1" customWidth="1"/>
    <col min="9030" max="9030" width="9.6640625" style="9" bestFit="1" customWidth="1"/>
    <col min="9031" max="9031" width="10.6640625" style="9" bestFit="1" customWidth="1"/>
    <col min="9032" max="9032" width="9" style="9" bestFit="1" customWidth="1"/>
    <col min="9033" max="9033" width="11.6640625" style="9" bestFit="1" customWidth="1"/>
    <col min="9034" max="9034" width="10.6640625" style="9" bestFit="1" customWidth="1"/>
    <col min="9035" max="9035" width="9.44140625" style="9" bestFit="1" customWidth="1"/>
    <col min="9036" max="9037" width="10.6640625" style="9" bestFit="1" customWidth="1"/>
    <col min="9038" max="9038" width="11" style="9" bestFit="1" customWidth="1"/>
    <col min="9039" max="9039" width="10.6640625" style="9" bestFit="1" customWidth="1"/>
    <col min="9040" max="9040" width="13.33203125" style="9" bestFit="1" customWidth="1"/>
    <col min="9041" max="9041" width="9.44140625" style="9" bestFit="1" customWidth="1"/>
    <col min="9042" max="9043" width="10.6640625" style="9" bestFit="1" customWidth="1"/>
    <col min="9044" max="9044" width="9.44140625" style="9" bestFit="1" customWidth="1"/>
    <col min="9045" max="9046" width="10.6640625" style="9" bestFit="1" customWidth="1"/>
    <col min="9047" max="9047" width="9.44140625" style="9" bestFit="1" customWidth="1"/>
    <col min="9048" max="9049" width="10.6640625" style="9" bestFit="1" customWidth="1"/>
    <col min="9050" max="9050" width="9.44140625" style="9" bestFit="1" customWidth="1"/>
    <col min="9051" max="9052" width="10.6640625" style="9" bestFit="1" customWidth="1"/>
    <col min="9053" max="9053" width="9.44140625" style="9" bestFit="1" customWidth="1"/>
    <col min="9054" max="9055" width="10.6640625" style="9" bestFit="1" customWidth="1"/>
    <col min="9056" max="9056" width="8" style="9" bestFit="1" customWidth="1"/>
    <col min="9057" max="9058" width="10.6640625" style="9" bestFit="1" customWidth="1"/>
    <col min="9059" max="9059" width="11" style="9" bestFit="1" customWidth="1"/>
    <col min="9060" max="9060" width="10.6640625" style="9" bestFit="1" customWidth="1"/>
    <col min="9061" max="9061" width="13.33203125" style="9" bestFit="1" customWidth="1"/>
    <col min="9062" max="9062" width="9.44140625" style="9" bestFit="1" customWidth="1"/>
    <col min="9063" max="9064" width="10.6640625" style="9" bestFit="1" customWidth="1"/>
    <col min="9065" max="9065" width="9.44140625" style="9" bestFit="1" customWidth="1"/>
    <col min="9066" max="9067" width="10.6640625" style="9" bestFit="1" customWidth="1"/>
    <col min="9068" max="9068" width="9" style="9" bestFit="1" customWidth="1"/>
    <col min="9069" max="9069" width="11.6640625" style="9" bestFit="1" customWidth="1"/>
    <col min="9070" max="9070" width="10.6640625" style="9" bestFit="1" customWidth="1"/>
    <col min="9071" max="9071" width="11" style="9" bestFit="1" customWidth="1"/>
    <col min="9072" max="9072" width="10.6640625" style="9" bestFit="1" customWidth="1"/>
    <col min="9073" max="9073" width="13.33203125" style="9" bestFit="1" customWidth="1"/>
    <col min="9074" max="9074" width="9.44140625" style="9" bestFit="1" customWidth="1"/>
    <col min="9075" max="9076" width="10.6640625" style="9" bestFit="1" customWidth="1"/>
    <col min="9077" max="9077" width="9.44140625" style="9" bestFit="1" customWidth="1"/>
    <col min="9078" max="9079" width="10.6640625" style="9" bestFit="1" customWidth="1"/>
    <col min="9080" max="9080" width="9.44140625" style="9" bestFit="1" customWidth="1"/>
    <col min="9081" max="9082" width="10.6640625" style="9" bestFit="1" customWidth="1"/>
    <col min="9083" max="9083" width="9.44140625" style="9" bestFit="1" customWidth="1"/>
    <col min="9084" max="9085" width="10.6640625" style="9" bestFit="1" customWidth="1"/>
    <col min="9086" max="9086" width="11" style="9" bestFit="1" customWidth="1"/>
    <col min="9087" max="9087" width="10.6640625" style="9" bestFit="1" customWidth="1"/>
    <col min="9088" max="9088" width="13.33203125" style="9" bestFit="1" customWidth="1"/>
    <col min="9089" max="9089" width="11" style="9" bestFit="1" customWidth="1"/>
    <col min="9090" max="9090" width="10.6640625" style="9" bestFit="1" customWidth="1"/>
    <col min="9091" max="9091" width="13.33203125" style="9" bestFit="1" customWidth="1"/>
    <col min="9092" max="9092" width="9.44140625" style="9" bestFit="1" customWidth="1"/>
    <col min="9093" max="9094" width="10.6640625" style="9" bestFit="1" customWidth="1"/>
    <col min="9095" max="9095" width="11" style="9" bestFit="1" customWidth="1"/>
    <col min="9096" max="9096" width="10.6640625" style="9" bestFit="1" customWidth="1"/>
    <col min="9097" max="9097" width="13.33203125" style="9" bestFit="1" customWidth="1"/>
    <col min="9098" max="9098" width="9.44140625" style="9" bestFit="1" customWidth="1"/>
    <col min="9099" max="9100" width="10.6640625" style="9" bestFit="1" customWidth="1"/>
    <col min="9101" max="9101" width="11" style="9" bestFit="1" customWidth="1"/>
    <col min="9102" max="9102" width="10.6640625" style="9" bestFit="1" customWidth="1"/>
    <col min="9103" max="9103" width="13.33203125" style="9" bestFit="1" customWidth="1"/>
    <col min="9104" max="9104" width="11" style="9" bestFit="1" customWidth="1"/>
    <col min="9105" max="9105" width="10.6640625" style="9" bestFit="1" customWidth="1"/>
    <col min="9106" max="9106" width="13.33203125" style="9" bestFit="1" customWidth="1"/>
    <col min="9107" max="9107" width="9.44140625" style="9" bestFit="1" customWidth="1"/>
    <col min="9108" max="9109" width="10.6640625" style="9" bestFit="1" customWidth="1"/>
    <col min="9110" max="9110" width="9.44140625" style="9" bestFit="1" customWidth="1"/>
    <col min="9111" max="9112" width="10.6640625" style="9" bestFit="1" customWidth="1"/>
    <col min="9113" max="9113" width="9.44140625" style="9" bestFit="1" customWidth="1"/>
    <col min="9114" max="9115" width="10.6640625" style="9" bestFit="1" customWidth="1"/>
    <col min="9116" max="9116" width="11" style="9" bestFit="1" customWidth="1"/>
    <col min="9117" max="9117" width="9.6640625" style="9" bestFit="1" customWidth="1"/>
    <col min="9118" max="9118" width="13.33203125" style="9" bestFit="1" customWidth="1"/>
    <col min="9119" max="9119" width="10" style="9" bestFit="1" customWidth="1"/>
    <col min="9120" max="9120" width="10.6640625" style="9" bestFit="1" customWidth="1"/>
    <col min="9121" max="9121" width="12.21875" style="9" bestFit="1" customWidth="1"/>
    <col min="9122" max="9122" width="10" style="9" bestFit="1" customWidth="1"/>
    <col min="9123" max="9123" width="9.6640625" style="9" bestFit="1" customWidth="1"/>
    <col min="9124" max="9124" width="12.21875" style="9" bestFit="1" customWidth="1"/>
    <col min="9125" max="9125" width="11" style="9" bestFit="1" customWidth="1"/>
    <col min="9126" max="9126" width="9.6640625" style="9" bestFit="1" customWidth="1"/>
    <col min="9127" max="9127" width="13.33203125" style="9" bestFit="1" customWidth="1"/>
    <col min="9128" max="9128" width="9.44140625" style="9" bestFit="1" customWidth="1"/>
    <col min="9129" max="9130" width="10.6640625" style="9" bestFit="1" customWidth="1"/>
    <col min="9131" max="9131" width="11" style="9" bestFit="1" customWidth="1"/>
    <col min="9132" max="9132" width="10.6640625" style="9" bestFit="1" customWidth="1"/>
    <col min="9133" max="9133" width="13.33203125" style="9" bestFit="1" customWidth="1"/>
    <col min="9134" max="9134" width="9.44140625" style="9" bestFit="1" customWidth="1"/>
    <col min="9135" max="9136" width="10.6640625" style="9" bestFit="1" customWidth="1"/>
    <col min="9137" max="9137" width="8" style="9" bestFit="1" customWidth="1"/>
    <col min="9138" max="9139" width="10.6640625" style="9" bestFit="1" customWidth="1"/>
    <col min="9140" max="9140" width="11" style="9" bestFit="1" customWidth="1"/>
    <col min="9141" max="9141" width="9.6640625" style="9" bestFit="1" customWidth="1"/>
    <col min="9142" max="9142" width="13.33203125" style="9" bestFit="1" customWidth="1"/>
    <col min="9143" max="9143" width="9.44140625" style="9" bestFit="1" customWidth="1"/>
    <col min="9144" max="9145" width="10.6640625" style="9" bestFit="1" customWidth="1"/>
    <col min="9146" max="9146" width="9.44140625" style="9" bestFit="1" customWidth="1"/>
    <col min="9147" max="9148" width="10.6640625" style="9" bestFit="1" customWidth="1"/>
    <col min="9149" max="9149" width="9.44140625" style="9" bestFit="1" customWidth="1"/>
    <col min="9150" max="9151" width="10.6640625" style="9" bestFit="1" customWidth="1"/>
    <col min="9152" max="9152" width="9" style="9" bestFit="1" customWidth="1"/>
    <col min="9153" max="9153" width="11.6640625" style="9" bestFit="1" customWidth="1"/>
    <col min="9154" max="9154" width="10.6640625" style="9" bestFit="1" customWidth="1"/>
    <col min="9155" max="9155" width="11" style="9" bestFit="1" customWidth="1"/>
    <col min="9156" max="9156" width="10.6640625" style="9" bestFit="1" customWidth="1"/>
    <col min="9157" max="9157" width="13.33203125" style="9" bestFit="1" customWidth="1"/>
    <col min="9158" max="9158" width="9.44140625" style="9" bestFit="1" customWidth="1"/>
    <col min="9159" max="9160" width="10.6640625" style="9" bestFit="1" customWidth="1"/>
    <col min="9161" max="9161" width="9.44140625" style="9" bestFit="1" customWidth="1"/>
    <col min="9162" max="9163" width="10.6640625" style="9" bestFit="1" customWidth="1"/>
    <col min="9164" max="9164" width="9" style="9" bestFit="1" customWidth="1"/>
    <col min="9165" max="9165" width="11.6640625" style="9" bestFit="1" customWidth="1"/>
    <col min="9166" max="9166" width="10.6640625" style="9" bestFit="1" customWidth="1"/>
    <col min="9167" max="9167" width="9.44140625" style="9" bestFit="1" customWidth="1"/>
    <col min="9168" max="9169" width="10.6640625" style="9" bestFit="1" customWidth="1"/>
    <col min="9170" max="9170" width="8" style="9" bestFit="1" customWidth="1"/>
    <col min="9171" max="9172" width="10.6640625" style="9" bestFit="1" customWidth="1"/>
    <col min="9173" max="9173" width="11" style="9" bestFit="1" customWidth="1"/>
    <col min="9174" max="9174" width="10.6640625" style="9" bestFit="1" customWidth="1"/>
    <col min="9175" max="9175" width="13.33203125" style="9" bestFit="1" customWidth="1"/>
    <col min="9176" max="9176" width="9" style="9" bestFit="1" customWidth="1"/>
    <col min="9177" max="9177" width="11.6640625" style="9" bestFit="1" customWidth="1"/>
    <col min="9178" max="9178" width="10.6640625" style="9" bestFit="1" customWidth="1"/>
    <col min="9179" max="9179" width="11" style="9" bestFit="1" customWidth="1"/>
    <col min="9180" max="9180" width="11.6640625" style="9" bestFit="1" customWidth="1"/>
    <col min="9181" max="9181" width="13.33203125" style="9" bestFit="1" customWidth="1"/>
    <col min="9182" max="9182" width="9.44140625" style="9" bestFit="1" customWidth="1"/>
    <col min="9183" max="9184" width="10.6640625" style="9" bestFit="1" customWidth="1"/>
    <col min="9185" max="9185" width="9.44140625" style="9" bestFit="1" customWidth="1"/>
    <col min="9186" max="9187" width="10.6640625" style="9" bestFit="1" customWidth="1"/>
    <col min="9188" max="9188" width="9" style="9" bestFit="1" customWidth="1"/>
    <col min="9189" max="9189" width="11.6640625" style="9" bestFit="1" customWidth="1"/>
    <col min="9190" max="9190" width="10.6640625" style="9" bestFit="1" customWidth="1"/>
    <col min="9191" max="9191" width="9.44140625" style="9" bestFit="1" customWidth="1"/>
    <col min="9192" max="9193" width="10.6640625" style="9" bestFit="1" customWidth="1"/>
    <col min="9194" max="9194" width="9.44140625" style="9" bestFit="1" customWidth="1"/>
    <col min="9195" max="9196" width="10.6640625" style="9" bestFit="1" customWidth="1"/>
    <col min="9197" max="9197" width="9.44140625" style="9" bestFit="1" customWidth="1"/>
    <col min="9198" max="9199" width="10.6640625" style="9" bestFit="1" customWidth="1"/>
    <col min="9200" max="9200" width="9.44140625" style="9" bestFit="1" customWidth="1"/>
    <col min="9201" max="9202" width="10.6640625" style="9" bestFit="1" customWidth="1"/>
    <col min="9203" max="9203" width="10" style="9" bestFit="1" customWidth="1"/>
    <col min="9204" max="9204" width="10.6640625" style="9" bestFit="1" customWidth="1"/>
    <col min="9205" max="9205" width="12.21875" style="9" bestFit="1" customWidth="1"/>
    <col min="9206" max="9206" width="9.44140625" style="9" bestFit="1" customWidth="1"/>
    <col min="9207" max="9208" width="10.6640625" style="9" bestFit="1" customWidth="1"/>
    <col min="9209" max="9209" width="9.44140625" style="9" bestFit="1" customWidth="1"/>
    <col min="9210" max="9210" width="9.6640625" style="9" bestFit="1" customWidth="1"/>
    <col min="9211" max="9211" width="10.6640625" style="9" bestFit="1" customWidth="1"/>
    <col min="9212" max="9212" width="9.44140625" style="9" bestFit="1" customWidth="1"/>
    <col min="9213" max="9214" width="10.6640625" style="9" bestFit="1" customWidth="1"/>
    <col min="9215" max="9215" width="9.44140625" style="9" bestFit="1" customWidth="1"/>
    <col min="9216" max="9217" width="10.6640625" style="9" bestFit="1" customWidth="1"/>
    <col min="9218" max="9218" width="11" style="9" bestFit="1" customWidth="1"/>
    <col min="9219" max="9219" width="10.6640625" style="9" bestFit="1" customWidth="1"/>
    <col min="9220" max="9220" width="13.33203125" style="9" bestFit="1" customWidth="1"/>
    <col min="9221" max="9221" width="9.44140625" style="9" bestFit="1" customWidth="1"/>
    <col min="9222" max="9223" width="10.6640625" style="9" bestFit="1" customWidth="1"/>
    <col min="9224" max="9224" width="11" style="9" bestFit="1" customWidth="1"/>
    <col min="9225" max="9225" width="10.6640625" style="9" bestFit="1" customWidth="1"/>
    <col min="9226" max="9226" width="13.33203125" style="9" bestFit="1" customWidth="1"/>
    <col min="9227" max="9227" width="11" style="9" bestFit="1" customWidth="1"/>
    <col min="9228" max="9228" width="10.6640625" style="9" bestFit="1" customWidth="1"/>
    <col min="9229" max="9229" width="13.33203125" style="9" bestFit="1" customWidth="1"/>
    <col min="9230" max="9230" width="8" style="9" bestFit="1" customWidth="1"/>
    <col min="9231" max="9232" width="10.6640625" style="9" bestFit="1" customWidth="1"/>
    <col min="9233" max="9233" width="9.44140625" style="9" bestFit="1" customWidth="1"/>
    <col min="9234" max="9235" width="10.6640625" style="9" bestFit="1" customWidth="1"/>
    <col min="9236" max="9236" width="9.44140625" style="9" bestFit="1" customWidth="1"/>
    <col min="9237" max="9238" width="10.6640625" style="9" bestFit="1" customWidth="1"/>
    <col min="9239" max="9239" width="9.44140625" style="9" bestFit="1" customWidth="1"/>
    <col min="9240" max="9241" width="10.6640625" style="9" bestFit="1" customWidth="1"/>
    <col min="9242" max="9242" width="9.44140625" style="9" bestFit="1" customWidth="1"/>
    <col min="9243" max="9244" width="10.6640625" style="9" bestFit="1" customWidth="1"/>
    <col min="9245" max="9245" width="9.44140625" style="9" bestFit="1" customWidth="1"/>
    <col min="9246" max="9247" width="10.6640625" style="9" bestFit="1" customWidth="1"/>
    <col min="9248" max="9248" width="9.44140625" style="9" bestFit="1" customWidth="1"/>
    <col min="9249" max="9250" width="10.6640625" style="9" bestFit="1" customWidth="1"/>
    <col min="9251" max="9251" width="9.44140625" style="9" bestFit="1" customWidth="1"/>
    <col min="9252" max="9253" width="10.6640625" style="9" bestFit="1" customWidth="1"/>
    <col min="9254" max="9254" width="9.44140625" style="9" bestFit="1" customWidth="1"/>
    <col min="9255" max="9256" width="10.6640625" style="9" bestFit="1" customWidth="1"/>
    <col min="9257" max="9257" width="9.44140625" style="9" bestFit="1" customWidth="1"/>
    <col min="9258" max="9259" width="10.6640625" style="9" bestFit="1" customWidth="1"/>
    <col min="9260" max="9260" width="9.44140625" style="9" bestFit="1" customWidth="1"/>
    <col min="9261" max="9262" width="10.6640625" style="9" bestFit="1" customWidth="1"/>
    <col min="9263" max="9263" width="9.44140625" style="9" bestFit="1" customWidth="1"/>
    <col min="9264" max="9265" width="10.6640625" style="9" bestFit="1" customWidth="1"/>
    <col min="9266" max="9266" width="11" style="9" bestFit="1" customWidth="1"/>
    <col min="9267" max="9267" width="10.6640625" style="9" bestFit="1" customWidth="1"/>
    <col min="9268" max="9268" width="13.33203125" style="9" bestFit="1" customWidth="1"/>
    <col min="9269" max="9269" width="11" style="9" bestFit="1" customWidth="1"/>
    <col min="9270" max="9270" width="10.6640625" style="9" bestFit="1" customWidth="1"/>
    <col min="9271" max="9271" width="13.33203125" style="9" bestFit="1" customWidth="1"/>
    <col min="9272" max="9272" width="9.44140625" style="9" bestFit="1" customWidth="1"/>
    <col min="9273" max="9274" width="10.6640625" style="9" bestFit="1" customWidth="1"/>
    <col min="9275" max="9275" width="9.44140625" style="9" bestFit="1" customWidth="1"/>
    <col min="9276" max="9277" width="10.6640625" style="9" bestFit="1" customWidth="1"/>
    <col min="9278" max="9278" width="8.44140625" style="9" bestFit="1" customWidth="1"/>
    <col min="9279" max="9280" width="10.6640625" style="9" bestFit="1" customWidth="1"/>
    <col min="9281" max="9281" width="9.44140625" style="9" bestFit="1" customWidth="1"/>
    <col min="9282" max="9283" width="10.6640625" style="9" bestFit="1" customWidth="1"/>
    <col min="9284" max="9284" width="10" style="9" bestFit="1" customWidth="1"/>
    <col min="9285" max="9285" width="10.6640625" style="9" bestFit="1" customWidth="1"/>
    <col min="9286" max="9286" width="12.21875" style="9" bestFit="1" customWidth="1"/>
    <col min="9287" max="9287" width="9.44140625" style="9" bestFit="1" customWidth="1"/>
    <col min="9288" max="9289" width="10.6640625" style="9" bestFit="1" customWidth="1"/>
    <col min="9290" max="9290" width="11" style="9" bestFit="1" customWidth="1"/>
    <col min="9291" max="9291" width="10.6640625" style="9" bestFit="1" customWidth="1"/>
    <col min="9292" max="9292" width="13.33203125" style="9" bestFit="1" customWidth="1"/>
    <col min="9293" max="9293" width="9.44140625" style="9" bestFit="1" customWidth="1"/>
    <col min="9294" max="9295" width="10.6640625" style="9" bestFit="1" customWidth="1"/>
    <col min="9296" max="9296" width="9.44140625" style="9" bestFit="1" customWidth="1"/>
    <col min="9297" max="9298" width="10.6640625" style="9" bestFit="1" customWidth="1"/>
    <col min="9299" max="9299" width="9.44140625" style="9" bestFit="1" customWidth="1"/>
    <col min="9300" max="9301" width="10.6640625" style="9" bestFit="1" customWidth="1"/>
    <col min="9302" max="9302" width="10" style="9" bestFit="1" customWidth="1"/>
    <col min="9303" max="9303" width="10.6640625" style="9" bestFit="1" customWidth="1"/>
    <col min="9304" max="9304" width="12.21875" style="9" bestFit="1" customWidth="1"/>
    <col min="9305" max="9305" width="9.44140625" style="9" bestFit="1" customWidth="1"/>
    <col min="9306" max="9307" width="10.6640625" style="9" bestFit="1" customWidth="1"/>
    <col min="9308" max="9308" width="10" style="9" bestFit="1" customWidth="1"/>
    <col min="9309" max="9309" width="10.6640625" style="9" bestFit="1" customWidth="1"/>
    <col min="9310" max="9310" width="12.21875" style="9" bestFit="1" customWidth="1"/>
    <col min="9311" max="9311" width="9.44140625" style="9" bestFit="1" customWidth="1"/>
    <col min="9312" max="9313" width="10.6640625" style="9" bestFit="1" customWidth="1"/>
    <col min="9314" max="9314" width="9.44140625" style="9" bestFit="1" customWidth="1"/>
    <col min="9315" max="9316" width="10.6640625" style="9" bestFit="1" customWidth="1"/>
    <col min="9317" max="9317" width="9.44140625" style="9" bestFit="1" customWidth="1"/>
    <col min="9318" max="9319" width="10.6640625" style="9" bestFit="1" customWidth="1"/>
    <col min="9320" max="9320" width="11" style="9" bestFit="1" customWidth="1"/>
    <col min="9321" max="9321" width="10.6640625" style="9" bestFit="1" customWidth="1"/>
    <col min="9322" max="9322" width="13.33203125" style="9" bestFit="1" customWidth="1"/>
    <col min="9323" max="9323" width="11" style="9" bestFit="1" customWidth="1"/>
    <col min="9324" max="9324" width="10.6640625" style="9" bestFit="1" customWidth="1"/>
    <col min="9325" max="9325" width="13.33203125" style="9" bestFit="1" customWidth="1"/>
    <col min="9326" max="9326" width="9.44140625" style="9" bestFit="1" customWidth="1"/>
    <col min="9327" max="9328" width="10.6640625" style="9" bestFit="1" customWidth="1"/>
    <col min="9329" max="9329" width="11" style="9" bestFit="1" customWidth="1"/>
    <col min="9330" max="9330" width="10.6640625" style="9" bestFit="1" customWidth="1"/>
    <col min="9331" max="9331" width="13.33203125" style="9" bestFit="1" customWidth="1"/>
    <col min="9332" max="9332" width="9.44140625" style="9" bestFit="1" customWidth="1"/>
    <col min="9333" max="9334" width="10.6640625" style="9" bestFit="1" customWidth="1"/>
    <col min="9335" max="9335" width="9.44140625" style="9" bestFit="1" customWidth="1"/>
    <col min="9336" max="9336" width="9.6640625" style="9" bestFit="1" customWidth="1"/>
    <col min="9337" max="9337" width="10.6640625" style="9" bestFit="1" customWidth="1"/>
    <col min="9338" max="9338" width="9.44140625" style="9" bestFit="1" customWidth="1"/>
    <col min="9339" max="9340" width="10.6640625" style="9" bestFit="1" customWidth="1"/>
    <col min="9341" max="9341" width="9" style="9" bestFit="1" customWidth="1"/>
    <col min="9342" max="9342" width="11.6640625" style="9" bestFit="1" customWidth="1"/>
    <col min="9343" max="9343" width="10.6640625" style="9" bestFit="1" customWidth="1"/>
    <col min="9344" max="9344" width="9.44140625" style="9" bestFit="1" customWidth="1"/>
    <col min="9345" max="9346" width="10.6640625" style="9" bestFit="1" customWidth="1"/>
    <col min="9347" max="9347" width="9.44140625" style="9" bestFit="1" customWidth="1"/>
    <col min="9348" max="9349" width="10.6640625" style="9" bestFit="1" customWidth="1"/>
    <col min="9350" max="9350" width="9.44140625" style="9" bestFit="1" customWidth="1"/>
    <col min="9351" max="9352" width="10.6640625" style="9" bestFit="1" customWidth="1"/>
    <col min="9353" max="9353" width="10" style="9" bestFit="1" customWidth="1"/>
    <col min="9354" max="9354" width="10.6640625" style="9" bestFit="1" customWidth="1"/>
    <col min="9355" max="9355" width="12.21875" style="9" bestFit="1" customWidth="1"/>
    <col min="9356" max="9356" width="9.44140625" style="9" bestFit="1" customWidth="1"/>
    <col min="9357" max="9358" width="10.6640625" style="9" bestFit="1" customWidth="1"/>
    <col min="9359" max="9359" width="11" style="9" bestFit="1" customWidth="1"/>
    <col min="9360" max="9360" width="10.6640625" style="9" bestFit="1" customWidth="1"/>
    <col min="9361" max="9361" width="13.33203125" style="9" bestFit="1" customWidth="1"/>
    <col min="9362" max="9362" width="9.44140625" style="9" bestFit="1" customWidth="1"/>
    <col min="9363" max="9364" width="10.6640625" style="9" bestFit="1" customWidth="1"/>
    <col min="9365" max="9365" width="9.44140625" style="9" bestFit="1" customWidth="1"/>
    <col min="9366" max="9367" width="10.6640625" style="9" bestFit="1" customWidth="1"/>
    <col min="9368" max="9368" width="10" style="9" bestFit="1" customWidth="1"/>
    <col min="9369" max="9369" width="10.6640625" style="9" bestFit="1" customWidth="1"/>
    <col min="9370" max="9370" width="12.21875" style="9" bestFit="1" customWidth="1"/>
    <col min="9371" max="9371" width="11" style="9" bestFit="1" customWidth="1"/>
    <col min="9372" max="9372" width="10.6640625" style="9" bestFit="1" customWidth="1"/>
    <col min="9373" max="9373" width="13.33203125" style="9" bestFit="1" customWidth="1"/>
    <col min="9374" max="9374" width="9.44140625" style="9" bestFit="1" customWidth="1"/>
    <col min="9375" max="9376" width="10.6640625" style="9" bestFit="1" customWidth="1"/>
    <col min="9377" max="9377" width="11" style="9" bestFit="1" customWidth="1"/>
    <col min="9378" max="9378" width="10.6640625" style="9" bestFit="1" customWidth="1"/>
    <col min="9379" max="9379" width="13.33203125" style="9" bestFit="1" customWidth="1"/>
    <col min="9380" max="9380" width="9.44140625" style="9" bestFit="1" customWidth="1"/>
    <col min="9381" max="9382" width="10.6640625" style="9" bestFit="1" customWidth="1"/>
    <col min="9383" max="9383" width="9.44140625" style="9" bestFit="1" customWidth="1"/>
    <col min="9384" max="9385" width="10.6640625" style="9" bestFit="1" customWidth="1"/>
    <col min="9386" max="9386" width="11" style="9" bestFit="1" customWidth="1"/>
    <col min="9387" max="9387" width="10.6640625" style="9" bestFit="1" customWidth="1"/>
    <col min="9388" max="9388" width="13.33203125" style="9" bestFit="1" customWidth="1"/>
    <col min="9389" max="9389" width="11" style="9" bestFit="1" customWidth="1"/>
    <col min="9390" max="9390" width="10.6640625" style="9" bestFit="1" customWidth="1"/>
    <col min="9391" max="9391" width="13.33203125" style="9" bestFit="1" customWidth="1"/>
    <col min="9392" max="9392" width="11" style="9" bestFit="1" customWidth="1"/>
    <col min="9393" max="9393" width="10.6640625" style="9" bestFit="1" customWidth="1"/>
    <col min="9394" max="9394" width="13.33203125" style="9" bestFit="1" customWidth="1"/>
    <col min="9395" max="9395" width="9.44140625" style="9" bestFit="1" customWidth="1"/>
    <col min="9396" max="9397" width="10.6640625" style="9" bestFit="1" customWidth="1"/>
    <col min="9398" max="9398" width="11" style="9" bestFit="1" customWidth="1"/>
    <col min="9399" max="9399" width="10.6640625" style="9" bestFit="1" customWidth="1"/>
    <col min="9400" max="9400" width="13.33203125" style="9" bestFit="1" customWidth="1"/>
    <col min="9401" max="9401" width="9.44140625" style="9" bestFit="1" customWidth="1"/>
    <col min="9402" max="9403" width="10.6640625" style="9" bestFit="1" customWidth="1"/>
    <col min="9404" max="9404" width="9" style="9" bestFit="1" customWidth="1"/>
    <col min="9405" max="9405" width="11.6640625" style="9" bestFit="1" customWidth="1"/>
    <col min="9406" max="9406" width="10.6640625" style="9" bestFit="1" customWidth="1"/>
    <col min="9407" max="9407" width="9.44140625" style="9" bestFit="1" customWidth="1"/>
    <col min="9408" max="9409" width="10.6640625" style="9" bestFit="1" customWidth="1"/>
    <col min="9410" max="9410" width="11" style="9" bestFit="1" customWidth="1"/>
    <col min="9411" max="9411" width="10.6640625" style="9" bestFit="1" customWidth="1"/>
    <col min="9412" max="9412" width="13.33203125" style="9" bestFit="1" customWidth="1"/>
    <col min="9413" max="9413" width="9.44140625" style="9" bestFit="1" customWidth="1"/>
    <col min="9414" max="9415" width="10.6640625" style="9" bestFit="1" customWidth="1"/>
    <col min="9416" max="9416" width="9.44140625" style="9" bestFit="1" customWidth="1"/>
    <col min="9417" max="9418" width="10.6640625" style="9" bestFit="1" customWidth="1"/>
    <col min="9419" max="9419" width="11" style="9" bestFit="1" customWidth="1"/>
    <col min="9420" max="9420" width="10.6640625" style="9" bestFit="1" customWidth="1"/>
    <col min="9421" max="9421" width="13.33203125" style="9" bestFit="1" customWidth="1"/>
    <col min="9422" max="9422" width="10" style="9" bestFit="1" customWidth="1"/>
    <col min="9423" max="9423" width="10.6640625" style="9" bestFit="1" customWidth="1"/>
    <col min="9424" max="9424" width="12.21875" style="9" bestFit="1" customWidth="1"/>
    <col min="9425" max="9425" width="9.44140625" style="9" bestFit="1" customWidth="1"/>
    <col min="9426" max="9427" width="10.6640625" style="9" bestFit="1" customWidth="1"/>
    <col min="9428" max="9428" width="9.44140625" style="9" bestFit="1" customWidth="1"/>
    <col min="9429" max="9430" width="10.6640625" style="9" bestFit="1" customWidth="1"/>
    <col min="9431" max="9431" width="10" style="9" bestFit="1" customWidth="1"/>
    <col min="9432" max="9432" width="10.6640625" style="9" bestFit="1" customWidth="1"/>
    <col min="9433" max="9433" width="12.21875" style="9" bestFit="1" customWidth="1"/>
    <col min="9434" max="9434" width="9.44140625" style="9" bestFit="1" customWidth="1"/>
    <col min="9435" max="9436" width="10.6640625" style="9" bestFit="1" customWidth="1"/>
    <col min="9437" max="9437" width="11" style="9" bestFit="1" customWidth="1"/>
    <col min="9438" max="9438" width="10.6640625" style="9" bestFit="1" customWidth="1"/>
    <col min="9439" max="9439" width="13.33203125" style="9" bestFit="1" customWidth="1"/>
    <col min="9440" max="9440" width="10" style="9" bestFit="1" customWidth="1"/>
    <col min="9441" max="9441" width="10.6640625" style="9" bestFit="1" customWidth="1"/>
    <col min="9442" max="9442" width="12.21875" style="9" bestFit="1" customWidth="1"/>
    <col min="9443" max="9443" width="9.44140625" style="9" bestFit="1" customWidth="1"/>
    <col min="9444" max="9445" width="10.6640625" style="9" bestFit="1" customWidth="1"/>
    <col min="9446" max="9446" width="11" style="9" bestFit="1" customWidth="1"/>
    <col min="9447" max="9447" width="10.6640625" style="9" bestFit="1" customWidth="1"/>
    <col min="9448" max="9448" width="13.33203125" style="9" bestFit="1" customWidth="1"/>
    <col min="9449" max="9449" width="11" style="9" bestFit="1" customWidth="1"/>
    <col min="9450" max="9450" width="10.6640625" style="9" bestFit="1" customWidth="1"/>
    <col min="9451" max="9451" width="13.33203125" style="9" bestFit="1" customWidth="1"/>
    <col min="9452" max="9452" width="9" style="9" bestFit="1" customWidth="1"/>
    <col min="9453" max="9453" width="11.6640625" style="9" bestFit="1" customWidth="1"/>
    <col min="9454" max="9454" width="10.6640625" style="9" bestFit="1" customWidth="1"/>
    <col min="9455" max="9455" width="9.44140625" style="9" bestFit="1" customWidth="1"/>
    <col min="9456" max="9457" width="10.6640625" style="9" bestFit="1" customWidth="1"/>
    <col min="9458" max="9458" width="9.44140625" style="9" bestFit="1" customWidth="1"/>
    <col min="9459" max="9460" width="10.6640625" style="9" bestFit="1" customWidth="1"/>
    <col min="9461" max="9461" width="9" style="9" bestFit="1" customWidth="1"/>
    <col min="9462" max="9462" width="11.6640625" style="9" bestFit="1" customWidth="1"/>
    <col min="9463" max="9463" width="10.6640625" style="9" bestFit="1" customWidth="1"/>
    <col min="9464" max="9464" width="9" style="9" bestFit="1" customWidth="1"/>
    <col min="9465" max="9465" width="11.6640625" style="9" bestFit="1" customWidth="1"/>
    <col min="9466" max="9466" width="10.6640625" style="9" bestFit="1" customWidth="1"/>
    <col min="9467" max="9467" width="9.44140625" style="9" bestFit="1" customWidth="1"/>
    <col min="9468" max="9469" width="10.6640625" style="9" bestFit="1" customWidth="1"/>
    <col min="9470" max="9470" width="9.44140625" style="9" bestFit="1" customWidth="1"/>
    <col min="9471" max="9472" width="10.6640625" style="9" bestFit="1" customWidth="1"/>
    <col min="9473" max="9473" width="11" style="9" bestFit="1" customWidth="1"/>
    <col min="9474" max="9474" width="10.6640625" style="9" bestFit="1" customWidth="1"/>
    <col min="9475" max="9475" width="13.33203125" style="9" bestFit="1" customWidth="1"/>
    <col min="9476" max="9476" width="11" style="9" bestFit="1" customWidth="1"/>
    <col min="9477" max="9477" width="10.6640625" style="9" bestFit="1" customWidth="1"/>
    <col min="9478" max="9478" width="13.33203125" style="9" bestFit="1" customWidth="1"/>
    <col min="9479" max="9479" width="10" style="9" bestFit="1" customWidth="1"/>
    <col min="9480" max="9480" width="9.6640625" style="9" bestFit="1" customWidth="1"/>
    <col min="9481" max="9481" width="12.21875" style="9" bestFit="1" customWidth="1"/>
    <col min="9482" max="9482" width="9.44140625" style="9" bestFit="1" customWidth="1"/>
    <col min="9483" max="9484" width="10.6640625" style="9" bestFit="1" customWidth="1"/>
    <col min="9485" max="9485" width="10" style="9" bestFit="1" customWidth="1"/>
    <col min="9486" max="9486" width="10.6640625" style="9" bestFit="1" customWidth="1"/>
    <col min="9487" max="9487" width="12.21875" style="9" bestFit="1" customWidth="1"/>
    <col min="9488" max="9488" width="11" style="9" bestFit="1" customWidth="1"/>
    <col min="9489" max="9489" width="10.6640625" style="9" bestFit="1" customWidth="1"/>
    <col min="9490" max="9490" width="13.33203125" style="9" bestFit="1" customWidth="1"/>
    <col min="9491" max="9491" width="9" style="9" bestFit="1" customWidth="1"/>
    <col min="9492" max="9492" width="11.6640625" style="9" bestFit="1" customWidth="1"/>
    <col min="9493" max="9493" width="10.6640625" style="9" bestFit="1" customWidth="1"/>
    <col min="9494" max="9494" width="11" style="9" bestFit="1" customWidth="1"/>
    <col min="9495" max="9495" width="10.6640625" style="9" bestFit="1" customWidth="1"/>
    <col min="9496" max="9496" width="13.33203125" style="9" bestFit="1" customWidth="1"/>
    <col min="9497" max="9497" width="9.44140625" style="9" bestFit="1" customWidth="1"/>
    <col min="9498" max="9499" width="11.6640625" style="9" bestFit="1" customWidth="1"/>
    <col min="9500" max="9500" width="12" style="9" bestFit="1" customWidth="1"/>
    <col min="9501" max="9501" width="9.6640625" style="9" bestFit="1" customWidth="1"/>
    <col min="9502" max="9502" width="14.33203125" style="9" bestFit="1" customWidth="1"/>
    <col min="9503" max="9503" width="9.44140625" style="9" bestFit="1" customWidth="1"/>
    <col min="9504" max="9505" width="11.6640625" style="9" bestFit="1" customWidth="1"/>
    <col min="9506" max="9506" width="9.44140625" style="9" bestFit="1" customWidth="1"/>
    <col min="9507" max="9507" width="10.6640625" style="9" bestFit="1" customWidth="1"/>
    <col min="9508" max="9508" width="11.6640625" style="9" bestFit="1" customWidth="1"/>
    <col min="9509" max="9509" width="12" style="9" bestFit="1" customWidth="1"/>
    <col min="9510" max="9510" width="10.6640625" style="9" bestFit="1" customWidth="1"/>
    <col min="9511" max="9511" width="14.33203125" style="9" bestFit="1" customWidth="1"/>
    <col min="9512" max="9512" width="9.44140625" style="9" bestFit="1" customWidth="1"/>
    <col min="9513" max="9514" width="11.6640625" style="9" bestFit="1" customWidth="1"/>
    <col min="9515" max="9515" width="9.44140625" style="9" bestFit="1" customWidth="1"/>
    <col min="9516" max="9516" width="9.6640625" style="9" bestFit="1" customWidth="1"/>
    <col min="9517" max="9517" width="11.6640625" style="9" bestFit="1" customWidth="1"/>
    <col min="9518" max="9518" width="11" style="9" bestFit="1" customWidth="1"/>
    <col min="9519" max="9519" width="10.6640625" style="9" bestFit="1" customWidth="1"/>
    <col min="9520" max="9520" width="13.33203125" style="9" bestFit="1" customWidth="1"/>
    <col min="9521" max="9521" width="9.44140625" style="9" bestFit="1" customWidth="1"/>
    <col min="9522" max="9522" width="10.6640625" style="9" bestFit="1" customWidth="1"/>
    <col min="9523" max="9523" width="11.6640625" style="9" bestFit="1" customWidth="1"/>
    <col min="9524" max="9524" width="12" style="9" bestFit="1" customWidth="1"/>
    <col min="9525" max="9525" width="10.6640625" style="9" bestFit="1" customWidth="1"/>
    <col min="9526" max="9526" width="14.33203125" style="9" bestFit="1" customWidth="1"/>
    <col min="9527" max="9527" width="12" style="9" bestFit="1" customWidth="1"/>
    <col min="9528" max="9528" width="11.6640625" style="9" bestFit="1" customWidth="1"/>
    <col min="9529" max="9529" width="14.33203125" style="9" bestFit="1" customWidth="1"/>
    <col min="9530" max="9530" width="12" style="9" bestFit="1" customWidth="1"/>
    <col min="9531" max="9531" width="11.6640625" style="9" bestFit="1" customWidth="1"/>
    <col min="9532" max="9532" width="14.33203125" style="9" bestFit="1" customWidth="1"/>
    <col min="9533" max="9533" width="12" style="9" bestFit="1" customWidth="1"/>
    <col min="9534" max="9534" width="10.6640625" style="9" bestFit="1" customWidth="1"/>
    <col min="9535" max="9535" width="14.33203125" style="9" bestFit="1" customWidth="1"/>
    <col min="9536" max="9536" width="12" style="9" bestFit="1" customWidth="1"/>
    <col min="9537" max="9537" width="9.6640625" style="9" bestFit="1" customWidth="1"/>
    <col min="9538" max="9538" width="14.33203125" style="9" bestFit="1" customWidth="1"/>
    <col min="9539" max="9539" width="12" style="9" bestFit="1" customWidth="1"/>
    <col min="9540" max="9540" width="10.6640625" style="9" bestFit="1" customWidth="1"/>
    <col min="9541" max="9541" width="14.33203125" style="9" bestFit="1" customWidth="1"/>
    <col min="9542" max="9542" width="9.44140625" style="9" bestFit="1" customWidth="1"/>
    <col min="9543" max="9544" width="11.6640625" style="9" bestFit="1" customWidth="1"/>
    <col min="9545" max="9545" width="9.44140625" style="9" bestFit="1" customWidth="1"/>
    <col min="9546" max="9547" width="11.6640625" style="9" bestFit="1" customWidth="1"/>
    <col min="9548" max="9548" width="9.44140625" style="9" bestFit="1" customWidth="1"/>
    <col min="9549" max="9550" width="11.6640625" style="9" bestFit="1" customWidth="1"/>
    <col min="9551" max="9551" width="11" style="9" bestFit="1" customWidth="1"/>
    <col min="9552" max="9552" width="11.6640625" style="9" bestFit="1" customWidth="1"/>
    <col min="9553" max="9553" width="13.33203125" style="9" bestFit="1" customWidth="1"/>
    <col min="9554" max="9554" width="9.44140625" style="9" bestFit="1" customWidth="1"/>
    <col min="9555" max="9555" width="10.6640625" style="9" bestFit="1" customWidth="1"/>
    <col min="9556" max="9556" width="11.6640625" style="9" bestFit="1" customWidth="1"/>
    <col min="9557" max="9557" width="9.44140625" style="9" bestFit="1" customWidth="1"/>
    <col min="9558" max="9558" width="10.6640625" style="9" bestFit="1" customWidth="1"/>
    <col min="9559" max="9559" width="11.6640625" style="9" bestFit="1" customWidth="1"/>
    <col min="9560" max="9560" width="12" style="9" bestFit="1" customWidth="1"/>
    <col min="9561" max="9561" width="10.6640625" style="9" bestFit="1" customWidth="1"/>
    <col min="9562" max="9562" width="14.33203125" style="9" bestFit="1" customWidth="1"/>
    <col min="9563" max="9563" width="9.44140625" style="9" bestFit="1" customWidth="1"/>
    <col min="9564" max="9565" width="11.6640625" style="9" bestFit="1" customWidth="1"/>
    <col min="9566" max="9566" width="12" style="9" bestFit="1" customWidth="1"/>
    <col min="9567" max="9567" width="10.6640625" style="9" bestFit="1" customWidth="1"/>
    <col min="9568" max="9568" width="14.33203125" style="9" bestFit="1" customWidth="1"/>
    <col min="9569" max="9569" width="9.44140625" style="9" bestFit="1" customWidth="1"/>
    <col min="9570" max="9570" width="10.6640625" style="9" bestFit="1" customWidth="1"/>
    <col min="9571" max="9571" width="11.6640625" style="9" bestFit="1" customWidth="1"/>
    <col min="9572" max="9572" width="9.44140625" style="9" bestFit="1" customWidth="1"/>
    <col min="9573" max="9574" width="11.6640625" style="9" bestFit="1" customWidth="1"/>
    <col min="9575" max="9575" width="12" style="9" bestFit="1" customWidth="1"/>
    <col min="9576" max="9576" width="10.6640625" style="9" bestFit="1" customWidth="1"/>
    <col min="9577" max="9577" width="14.33203125" style="9" bestFit="1" customWidth="1"/>
    <col min="9578" max="9578" width="12" style="9" bestFit="1" customWidth="1"/>
    <col min="9579" max="9579" width="10.6640625" style="9" bestFit="1" customWidth="1"/>
    <col min="9580" max="9580" width="14.33203125" style="9" bestFit="1" customWidth="1"/>
    <col min="9581" max="9581" width="12" style="9" bestFit="1" customWidth="1"/>
    <col min="9582" max="9582" width="10.6640625" style="9" bestFit="1" customWidth="1"/>
    <col min="9583" max="9583" width="14.33203125" style="9" bestFit="1" customWidth="1"/>
    <col min="9584" max="9584" width="12" style="9" bestFit="1" customWidth="1"/>
    <col min="9585" max="9585" width="10.6640625" style="9" bestFit="1" customWidth="1"/>
    <col min="9586" max="9586" width="14.33203125" style="9" bestFit="1" customWidth="1"/>
    <col min="9587" max="9587" width="12" style="9" bestFit="1" customWidth="1"/>
    <col min="9588" max="9588" width="11.6640625" style="9" bestFit="1" customWidth="1"/>
    <col min="9589" max="9589" width="14.33203125" style="9" bestFit="1" customWidth="1"/>
    <col min="9590" max="9590" width="9.44140625" style="9" bestFit="1" customWidth="1"/>
    <col min="9591" max="9591" width="10.6640625" style="9" bestFit="1" customWidth="1"/>
    <col min="9592" max="9592" width="11.6640625" style="9" bestFit="1" customWidth="1"/>
    <col min="9593" max="9593" width="12" style="9" bestFit="1" customWidth="1"/>
    <col min="9594" max="9594" width="11.6640625" style="9" bestFit="1" customWidth="1"/>
    <col min="9595" max="9595" width="14.33203125" style="9" bestFit="1" customWidth="1"/>
    <col min="9596" max="9596" width="9" style="9" bestFit="1" customWidth="1"/>
    <col min="9597" max="9598" width="11.6640625" style="9" bestFit="1" customWidth="1"/>
    <col min="9599" max="9599" width="9" style="9" bestFit="1" customWidth="1"/>
    <col min="9600" max="9601" width="11.6640625" style="9" bestFit="1" customWidth="1"/>
    <col min="9602" max="9602" width="9.44140625" style="9" bestFit="1" customWidth="1"/>
    <col min="9603" max="9603" width="10.6640625" style="9" bestFit="1" customWidth="1"/>
    <col min="9604" max="9604" width="11.6640625" style="9" bestFit="1" customWidth="1"/>
    <col min="9605" max="9605" width="11" style="9" bestFit="1" customWidth="1"/>
    <col min="9606" max="9606" width="11.6640625" style="9" bestFit="1" customWidth="1"/>
    <col min="9607" max="9607" width="13.33203125" style="9" bestFit="1" customWidth="1"/>
    <col min="9608" max="9608" width="9.44140625" style="9" bestFit="1" customWidth="1"/>
    <col min="9609" max="9610" width="11.6640625" style="9" bestFit="1" customWidth="1"/>
    <col min="9611" max="9611" width="9.44140625" style="9" bestFit="1" customWidth="1"/>
    <col min="9612" max="9612" width="10.6640625" style="9" bestFit="1" customWidth="1"/>
    <col min="9613" max="9613" width="11.6640625" style="9" bestFit="1" customWidth="1"/>
    <col min="9614" max="9614" width="9.44140625" style="9" bestFit="1" customWidth="1"/>
    <col min="9615" max="9616" width="11.6640625" style="9" bestFit="1" customWidth="1"/>
    <col min="9617" max="9617" width="12" style="9" bestFit="1" customWidth="1"/>
    <col min="9618" max="9618" width="10.6640625" style="9" bestFit="1" customWidth="1"/>
    <col min="9619" max="9619" width="14.33203125" style="9" bestFit="1" customWidth="1"/>
    <col min="9620" max="9620" width="11" style="9" bestFit="1" customWidth="1"/>
    <col min="9621" max="9621" width="9.6640625" style="9" bestFit="1" customWidth="1"/>
    <col min="9622" max="9622" width="13.33203125" style="9" bestFit="1" customWidth="1"/>
    <col min="9623" max="9623" width="12" style="9" bestFit="1" customWidth="1"/>
    <col min="9624" max="9624" width="10.6640625" style="9" bestFit="1" customWidth="1"/>
    <col min="9625" max="9625" width="14.33203125" style="9" bestFit="1" customWidth="1"/>
    <col min="9626" max="9626" width="11" style="9" bestFit="1" customWidth="1"/>
    <col min="9627" max="9627" width="11.6640625" style="9" bestFit="1" customWidth="1"/>
    <col min="9628" max="9628" width="13.33203125" style="9" bestFit="1" customWidth="1"/>
    <col min="9629" max="9629" width="12" style="9" bestFit="1" customWidth="1"/>
    <col min="9630" max="9630" width="11.6640625" style="9" bestFit="1" customWidth="1"/>
    <col min="9631" max="9631" width="14.33203125" style="9" bestFit="1" customWidth="1"/>
    <col min="9632" max="9632" width="9.44140625" style="9" bestFit="1" customWidth="1"/>
    <col min="9633" max="9634" width="11.6640625" style="9" bestFit="1" customWidth="1"/>
    <col min="9635" max="9635" width="9.44140625" style="9" bestFit="1" customWidth="1"/>
    <col min="9636" max="9636" width="10.6640625" style="9" bestFit="1" customWidth="1"/>
    <col min="9637" max="9637" width="11.6640625" style="9" bestFit="1" customWidth="1"/>
    <col min="9638" max="9638" width="9.44140625" style="9" bestFit="1" customWidth="1"/>
    <col min="9639" max="9640" width="11.6640625" style="9" bestFit="1" customWidth="1"/>
    <col min="9641" max="9641" width="9.44140625" style="9" bestFit="1" customWidth="1"/>
    <col min="9642" max="9642" width="10.6640625" style="9" bestFit="1" customWidth="1"/>
    <col min="9643" max="9643" width="11.6640625" style="9" bestFit="1" customWidth="1"/>
    <col min="9644" max="9644" width="9.44140625" style="9" bestFit="1" customWidth="1"/>
    <col min="9645" max="9645" width="10.6640625" style="9" bestFit="1" customWidth="1"/>
    <col min="9646" max="9646" width="11.6640625" style="9" bestFit="1" customWidth="1"/>
    <col min="9647" max="9647" width="12" style="9" bestFit="1" customWidth="1"/>
    <col min="9648" max="9648" width="10.6640625" style="9" bestFit="1" customWidth="1"/>
    <col min="9649" max="9649" width="14.33203125" style="9" bestFit="1" customWidth="1"/>
    <col min="9650" max="9650" width="9.44140625" style="9" bestFit="1" customWidth="1"/>
    <col min="9651" max="9651" width="10.6640625" style="9" bestFit="1" customWidth="1"/>
    <col min="9652" max="9652" width="11.6640625" style="9" bestFit="1" customWidth="1"/>
    <col min="9653" max="9653" width="12" style="9" bestFit="1" customWidth="1"/>
    <col min="9654" max="9654" width="10.6640625" style="9" bestFit="1" customWidth="1"/>
    <col min="9655" max="9655" width="14.33203125" style="9" bestFit="1" customWidth="1"/>
    <col min="9656" max="9656" width="11" style="9" bestFit="1" customWidth="1"/>
    <col min="9657" max="9657" width="10.6640625" style="9" bestFit="1" customWidth="1"/>
    <col min="9658" max="9658" width="13.33203125" style="9" bestFit="1" customWidth="1"/>
    <col min="9659" max="9659" width="12" style="9" bestFit="1" customWidth="1"/>
    <col min="9660" max="9660" width="10.6640625" style="9" bestFit="1" customWidth="1"/>
    <col min="9661" max="9661" width="14.33203125" style="9" bestFit="1" customWidth="1"/>
    <col min="9662" max="9662" width="9.44140625" style="9" bestFit="1" customWidth="1"/>
    <col min="9663" max="9663" width="10.6640625" style="9" bestFit="1" customWidth="1"/>
    <col min="9664" max="9664" width="11.6640625" style="9" bestFit="1" customWidth="1"/>
    <col min="9665" max="9665" width="11" style="9" bestFit="1" customWidth="1"/>
    <col min="9666" max="9666" width="10.6640625" style="9" bestFit="1" customWidth="1"/>
    <col min="9667" max="9667" width="13.33203125" style="9" bestFit="1" customWidth="1"/>
    <col min="9668" max="9668" width="9" style="9" bestFit="1" customWidth="1"/>
    <col min="9669" max="9670" width="11.6640625" style="9" bestFit="1" customWidth="1"/>
    <col min="9671" max="9671" width="12" style="9" bestFit="1" customWidth="1"/>
    <col min="9672" max="9672" width="11.6640625" style="9" bestFit="1" customWidth="1"/>
    <col min="9673" max="9673" width="14.33203125" style="9" bestFit="1" customWidth="1"/>
    <col min="9674" max="9674" width="9.44140625" style="9" bestFit="1" customWidth="1"/>
    <col min="9675" max="9675" width="10.6640625" style="9" bestFit="1" customWidth="1"/>
    <col min="9676" max="9676" width="11.6640625" style="9" bestFit="1" customWidth="1"/>
    <col min="9677" max="9677" width="12" style="9" bestFit="1" customWidth="1"/>
    <col min="9678" max="9678" width="11.6640625" style="9" bestFit="1" customWidth="1"/>
    <col min="9679" max="9679" width="14.33203125" style="9" bestFit="1" customWidth="1"/>
    <col min="9680" max="9680" width="12" style="9" bestFit="1" customWidth="1"/>
    <col min="9681" max="9681" width="10.6640625" style="9" bestFit="1" customWidth="1"/>
    <col min="9682" max="9682" width="14.33203125" style="9" bestFit="1" customWidth="1"/>
    <col min="9683" max="9683" width="9.44140625" style="9" bestFit="1" customWidth="1"/>
    <col min="9684" max="9684" width="10.6640625" style="9" bestFit="1" customWidth="1"/>
    <col min="9685" max="9685" width="11.6640625" style="9" bestFit="1" customWidth="1"/>
    <col min="9686" max="9686" width="12" style="9" bestFit="1" customWidth="1"/>
    <col min="9687" max="9687" width="10.6640625" style="9" bestFit="1" customWidth="1"/>
    <col min="9688" max="9688" width="14.33203125" style="9" bestFit="1" customWidth="1"/>
    <col min="9689" max="9689" width="9.44140625" style="9" bestFit="1" customWidth="1"/>
    <col min="9690" max="9690" width="10.6640625" style="9" bestFit="1" customWidth="1"/>
    <col min="9691" max="9691" width="11.6640625" style="9" bestFit="1" customWidth="1"/>
    <col min="9692" max="9692" width="12" style="9" bestFit="1" customWidth="1"/>
    <col min="9693" max="9693" width="10.6640625" style="9" bestFit="1" customWidth="1"/>
    <col min="9694" max="9694" width="14.33203125" style="9" bestFit="1" customWidth="1"/>
    <col min="9695" max="9695" width="9.44140625" style="9" bestFit="1" customWidth="1"/>
    <col min="9696" max="9696" width="10.6640625" style="9" bestFit="1" customWidth="1"/>
    <col min="9697" max="9697" width="11.6640625" style="9" bestFit="1" customWidth="1"/>
    <col min="9698" max="9698" width="11" style="9" bestFit="1" customWidth="1"/>
    <col min="9699" max="9699" width="10.6640625" style="9" bestFit="1" customWidth="1"/>
    <col min="9700" max="9700" width="13.33203125" style="9" bestFit="1" customWidth="1"/>
    <col min="9701" max="9701" width="12" style="9" bestFit="1" customWidth="1"/>
    <col min="9702" max="9702" width="11.6640625" style="9" bestFit="1" customWidth="1"/>
    <col min="9703" max="9703" width="14.33203125" style="9" bestFit="1" customWidth="1"/>
    <col min="9704" max="9704" width="12" style="9" bestFit="1" customWidth="1"/>
    <col min="9705" max="9705" width="12.6640625" style="9" bestFit="1" customWidth="1"/>
    <col min="9706" max="9706" width="14.33203125" style="9" bestFit="1" customWidth="1"/>
    <col min="9707" max="9707" width="9.44140625" style="9" bestFit="1" customWidth="1"/>
    <col min="9708" max="9709" width="11.6640625" style="9" bestFit="1" customWidth="1"/>
    <col min="9710" max="9710" width="9.44140625" style="9" bestFit="1" customWidth="1"/>
    <col min="9711" max="9711" width="10.6640625" style="9" bestFit="1" customWidth="1"/>
    <col min="9712" max="9712" width="11.6640625" style="9" bestFit="1" customWidth="1"/>
    <col min="9713" max="9713" width="9.44140625" style="9" bestFit="1" customWidth="1"/>
    <col min="9714" max="9715" width="11.6640625" style="9" bestFit="1" customWidth="1"/>
    <col min="9716" max="9716" width="9.44140625" style="9" bestFit="1" customWidth="1"/>
    <col min="9717" max="9717" width="10.6640625" style="9" bestFit="1" customWidth="1"/>
    <col min="9718" max="9718" width="11.6640625" style="9" bestFit="1" customWidth="1"/>
    <col min="9719" max="9719" width="9.44140625" style="9" bestFit="1" customWidth="1"/>
    <col min="9720" max="9721" width="11.6640625" style="9" bestFit="1" customWidth="1"/>
    <col min="9722" max="9722" width="12" style="9" bestFit="1" customWidth="1"/>
    <col min="9723" max="9723" width="11.6640625" style="9" bestFit="1" customWidth="1"/>
    <col min="9724" max="9724" width="14.33203125" style="9" bestFit="1" customWidth="1"/>
    <col min="9725" max="9725" width="12" style="9" bestFit="1" customWidth="1"/>
    <col min="9726" max="9726" width="11.6640625" style="9" bestFit="1" customWidth="1"/>
    <col min="9727" max="9727" width="14.33203125" style="9" bestFit="1" customWidth="1"/>
    <col min="9728" max="9728" width="12" style="9" bestFit="1" customWidth="1"/>
    <col min="9729" max="9729" width="10.6640625" style="9" bestFit="1" customWidth="1"/>
    <col min="9730" max="9730" width="14.33203125" style="9" bestFit="1" customWidth="1"/>
    <col min="9731" max="9731" width="12" style="9" bestFit="1" customWidth="1"/>
    <col min="9732" max="9732" width="10.6640625" style="9" bestFit="1" customWidth="1"/>
    <col min="9733" max="9733" width="14.33203125" style="9" bestFit="1" customWidth="1"/>
    <col min="9734" max="9734" width="9.44140625" style="9" bestFit="1" customWidth="1"/>
    <col min="9735" max="9736" width="11.6640625" style="9" bestFit="1" customWidth="1"/>
    <col min="9737" max="9737" width="9.44140625" style="9" bestFit="1" customWidth="1"/>
    <col min="9738" max="9739" width="11.6640625" style="9" bestFit="1" customWidth="1"/>
    <col min="9740" max="9740" width="12" style="9" bestFit="1" customWidth="1"/>
    <col min="9741" max="9741" width="11.6640625" style="9" bestFit="1" customWidth="1"/>
    <col min="9742" max="9742" width="14.33203125" style="9" bestFit="1" customWidth="1"/>
    <col min="9743" max="9743" width="13" style="9" bestFit="1" customWidth="1"/>
    <col min="9744" max="9744" width="11.6640625" style="9" bestFit="1" customWidth="1"/>
    <col min="9745" max="9745" width="15.33203125" style="9" bestFit="1" customWidth="1"/>
    <col min="9746" max="9746" width="13" style="9" bestFit="1" customWidth="1"/>
    <col min="9747" max="9747" width="9.6640625" style="9" bestFit="1" customWidth="1"/>
    <col min="9748" max="9748" width="15.33203125" style="9" bestFit="1" customWidth="1"/>
    <col min="9749" max="9749" width="13" style="9" bestFit="1" customWidth="1"/>
    <col min="9750" max="9750" width="10.6640625" style="9" bestFit="1" customWidth="1"/>
    <col min="9751" max="9751" width="15.33203125" style="9" bestFit="1" customWidth="1"/>
    <col min="9752" max="9752" width="9" style="9" bestFit="1" customWidth="1"/>
    <col min="9753" max="9754" width="11.6640625" style="9" bestFit="1" customWidth="1"/>
    <col min="9755" max="9755" width="10.77734375" style="9" bestFit="1" customWidth="1"/>
    <col min="9756" max="16384" width="8.88671875" style="9"/>
  </cols>
  <sheetData>
    <row r="1" spans="1:29" x14ac:dyDescent="0.3">
      <c r="A1" s="20" t="s">
        <v>8381</v>
      </c>
      <c r="B1" s="18" t="s">
        <v>8362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x14ac:dyDescent="0.3">
      <c r="A2" s="20" t="s">
        <v>8360</v>
      </c>
      <c r="B2" s="19" t="s">
        <v>8219</v>
      </c>
      <c r="C2" s="19" t="s">
        <v>8222</v>
      </c>
      <c r="D2" s="19" t="s">
        <v>8221</v>
      </c>
      <c r="E2" s="19" t="s">
        <v>8220</v>
      </c>
      <c r="F2" s="19" t="s">
        <v>8361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x14ac:dyDescent="0.3">
      <c r="A3" s="21" t="s">
        <v>8310</v>
      </c>
      <c r="B3" s="19">
        <v>14998.25</v>
      </c>
      <c r="D3" s="19">
        <v>167296.02777777778</v>
      </c>
      <c r="E3" s="19">
        <v>2591988.9750000001</v>
      </c>
      <c r="F3" s="19">
        <v>265946.76730769232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</row>
    <row r="4" spans="1:29" x14ac:dyDescent="0.3">
      <c r="A4" s="22" t="s">
        <v>8316</v>
      </c>
      <c r="D4" s="19">
        <v>130140.52</v>
      </c>
      <c r="F4" s="19">
        <v>130140.52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</row>
    <row r="5" spans="1:29" x14ac:dyDescent="0.3">
      <c r="A5" s="22" t="s">
        <v>8315</v>
      </c>
      <c r="B5" s="19">
        <v>21039.655555555557</v>
      </c>
      <c r="F5" s="19">
        <v>21039.655555555557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</row>
    <row r="6" spans="1:29" x14ac:dyDescent="0.3">
      <c r="A6" s="22" t="s">
        <v>8314</v>
      </c>
      <c r="D6" s="19">
        <v>213740.41250000001</v>
      </c>
      <c r="F6" s="19">
        <v>213740.41250000001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1:29" x14ac:dyDescent="0.3">
      <c r="A7" s="22" t="s">
        <v>8313</v>
      </c>
      <c r="E7" s="19">
        <v>2591988.9750000001</v>
      </c>
      <c r="F7" s="19">
        <v>2591988.9750000001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1:29" x14ac:dyDescent="0.3">
      <c r="A8" s="22" t="s">
        <v>8312</v>
      </c>
      <c r="B8" s="19">
        <v>2835</v>
      </c>
      <c r="F8" s="19">
        <v>2835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1:29" x14ac:dyDescent="0.3">
      <c r="A9" s="22" t="s">
        <v>8311</v>
      </c>
      <c r="B9" s="19">
        <v>9037.2833333333328</v>
      </c>
      <c r="F9" s="19">
        <v>9037.2833333333328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1:29" x14ac:dyDescent="0.3">
      <c r="A10" s="21" t="s">
        <v>8336</v>
      </c>
      <c r="B10" s="19">
        <v>14379.411764705883</v>
      </c>
      <c r="C10" s="19">
        <v>6167.833333333333</v>
      </c>
      <c r="D10" s="19">
        <v>31593.657142857144</v>
      </c>
      <c r="E10" s="19">
        <v>37800</v>
      </c>
      <c r="F10" s="19">
        <v>28525.095000000001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1:29" x14ac:dyDescent="0.3">
      <c r="A11" s="21" t="s">
        <v>8333</v>
      </c>
      <c r="B11" s="19">
        <v>8405.3250000000007</v>
      </c>
      <c r="D11" s="19">
        <v>50976.457142857143</v>
      </c>
      <c r="F11" s="19">
        <v>35496.045454545456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1:29" x14ac:dyDescent="0.3">
      <c r="A12" s="22" t="s">
        <v>8335</v>
      </c>
      <c r="D12" s="19">
        <v>26375.75</v>
      </c>
      <c r="F12" s="19">
        <v>26375.75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1:29" x14ac:dyDescent="0.3">
      <c r="A13" s="22" t="s">
        <v>8351</v>
      </c>
      <c r="B13" s="19">
        <v>8405.3250000000007</v>
      </c>
      <c r="F13" s="19">
        <v>8405.3250000000007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1:29" x14ac:dyDescent="0.3">
      <c r="A14" s="22" t="s">
        <v>8334</v>
      </c>
      <c r="D14" s="19">
        <v>60816.74</v>
      </c>
      <c r="F14" s="19">
        <v>60816.74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1:29" x14ac:dyDescent="0.3">
      <c r="A15" s="21" t="s">
        <v>8331</v>
      </c>
      <c r="E15" s="19">
        <v>13368.125</v>
      </c>
      <c r="F15" s="19">
        <v>13368.125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1:29" x14ac:dyDescent="0.3">
      <c r="A16" s="21" t="s">
        <v>8325</v>
      </c>
      <c r="B16" s="19">
        <v>4695.8018888888892</v>
      </c>
      <c r="C16" s="19">
        <v>31467.75</v>
      </c>
      <c r="D16" s="19">
        <v>8420.2250000000004</v>
      </c>
      <c r="E16" s="19">
        <v>35159.75</v>
      </c>
      <c r="F16" s="19">
        <v>6969.5857428571426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3">
      <c r="A17" s="21" t="s">
        <v>8338</v>
      </c>
      <c r="B17" s="19">
        <v>14338.184466019418</v>
      </c>
      <c r="D17" s="19">
        <v>14510.008547008547</v>
      </c>
      <c r="F17" s="19">
        <v>14429.563636363637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3">
      <c r="A18" s="21" t="s">
        <v>8322</v>
      </c>
      <c r="B18" s="19">
        <v>9047.2000000000007</v>
      </c>
      <c r="D18" s="19">
        <v>19035.858267716536</v>
      </c>
      <c r="E18" s="19">
        <v>844226</v>
      </c>
      <c r="F18" s="19">
        <v>120118.60759493671</v>
      </c>
    </row>
    <row r="19" spans="1:29" x14ac:dyDescent="0.3">
      <c r="A19" s="21" t="s">
        <v>8319</v>
      </c>
      <c r="B19" s="19">
        <v>32129.994210526314</v>
      </c>
      <c r="D19" s="19">
        <v>89713.215962441318</v>
      </c>
      <c r="E19" s="19">
        <v>91275.219101123599</v>
      </c>
      <c r="F19" s="19">
        <v>70118.45465</v>
      </c>
    </row>
    <row r="20" spans="1:29" x14ac:dyDescent="0.3">
      <c r="A20" s="22" t="s">
        <v>8348</v>
      </c>
      <c r="D20" s="19">
        <v>47258.3</v>
      </c>
      <c r="F20" s="19">
        <v>47258.3</v>
      </c>
    </row>
    <row r="21" spans="1:29" x14ac:dyDescent="0.3">
      <c r="A21" s="22" t="s">
        <v>8349</v>
      </c>
      <c r="B21" s="19">
        <v>41855.777071428573</v>
      </c>
      <c r="F21" s="19">
        <v>41855.777071428573</v>
      </c>
    </row>
    <row r="22" spans="1:29" x14ac:dyDescent="0.3">
      <c r="A22" s="22" t="s">
        <v>8356</v>
      </c>
      <c r="B22" s="19">
        <v>8811.1111111111113</v>
      </c>
      <c r="D22" s="19">
        <v>751589.81818181823</v>
      </c>
      <c r="F22" s="19">
        <v>417339.4</v>
      </c>
    </row>
    <row r="23" spans="1:29" x14ac:dyDescent="0.3">
      <c r="A23" s="22" t="s">
        <v>8355</v>
      </c>
      <c r="B23" s="19">
        <v>11182.55</v>
      </c>
      <c r="D23" s="19">
        <v>250750</v>
      </c>
      <c r="E23" s="19">
        <v>150694.44444444444</v>
      </c>
      <c r="F23" s="19">
        <v>61021.7</v>
      </c>
    </row>
    <row r="24" spans="1:29" x14ac:dyDescent="0.3">
      <c r="A24" s="22" t="s">
        <v>8321</v>
      </c>
      <c r="B24" s="19">
        <v>16437.900000000001</v>
      </c>
      <c r="D24" s="19">
        <v>59134.775000000001</v>
      </c>
      <c r="E24" s="19">
        <v>81094.066666666666</v>
      </c>
      <c r="F24" s="19">
        <v>61452.875</v>
      </c>
    </row>
    <row r="25" spans="1:29" x14ac:dyDescent="0.3">
      <c r="A25" s="22" t="s">
        <v>8320</v>
      </c>
      <c r="D25" s="19">
        <v>38309.800000000003</v>
      </c>
      <c r="E25" s="19">
        <v>86688.45</v>
      </c>
      <c r="F25" s="19">
        <v>68546.456250000003</v>
      </c>
    </row>
    <row r="26" spans="1:29" x14ac:dyDescent="0.3">
      <c r="A26" s="21" t="s">
        <v>8317</v>
      </c>
      <c r="B26" s="19">
        <v>5300.4195470798568</v>
      </c>
      <c r="C26" s="19">
        <v>12611.541666666666</v>
      </c>
      <c r="D26" s="19">
        <v>54246.67545638945</v>
      </c>
      <c r="E26" s="19">
        <v>911984.59459459456</v>
      </c>
      <c r="F26" s="19">
        <v>46831.852117731512</v>
      </c>
    </row>
    <row r="27" spans="1:29" x14ac:dyDescent="0.3">
      <c r="A27" s="21" t="s">
        <v>8361</v>
      </c>
      <c r="B27" s="19">
        <v>9866.9857254004564</v>
      </c>
      <c r="C27" s="19">
        <v>19380.78</v>
      </c>
      <c r="D27" s="19">
        <v>60556.391503267972</v>
      </c>
      <c r="E27" s="19">
        <v>517985.06590257882</v>
      </c>
      <c r="F27" s="19">
        <v>71938.859944093347</v>
      </c>
    </row>
    <row r="28" spans="1:29" x14ac:dyDescent="0.3">
      <c r="A28"/>
      <c r="B28"/>
      <c r="C28"/>
      <c r="D28"/>
      <c r="E28"/>
      <c r="F28"/>
    </row>
    <row r="29" spans="1:29" x14ac:dyDescent="0.3">
      <c r="A29"/>
      <c r="B29"/>
      <c r="C29"/>
      <c r="D29"/>
      <c r="E29"/>
      <c r="F29"/>
    </row>
    <row r="30" spans="1:29" x14ac:dyDescent="0.3">
      <c r="A30"/>
      <c r="B30"/>
      <c r="C30"/>
      <c r="D30"/>
      <c r="E30"/>
      <c r="F30"/>
    </row>
    <row r="31" spans="1:29" x14ac:dyDescent="0.3">
      <c r="A31"/>
      <c r="B31"/>
      <c r="C31"/>
      <c r="D31"/>
      <c r="E31"/>
      <c r="F31"/>
    </row>
    <row r="32" spans="1:29" x14ac:dyDescent="0.3">
      <c r="A32"/>
      <c r="B32"/>
      <c r="C32"/>
      <c r="D32"/>
      <c r="E32"/>
      <c r="F32"/>
    </row>
    <row r="33" spans="1:6" x14ac:dyDescent="0.3">
      <c r="A33"/>
      <c r="B33"/>
      <c r="C33"/>
      <c r="D33"/>
      <c r="E33"/>
      <c r="F33"/>
    </row>
    <row r="34" spans="1:6" x14ac:dyDescent="0.3">
      <c r="A34"/>
      <c r="B34"/>
      <c r="C34"/>
      <c r="D34"/>
      <c r="E34"/>
      <c r="F34"/>
    </row>
    <row r="35" spans="1:6" x14ac:dyDescent="0.3">
      <c r="A35"/>
      <c r="B35"/>
      <c r="C35"/>
      <c r="D35"/>
      <c r="E35"/>
      <c r="F35"/>
    </row>
    <row r="36" spans="1:6" x14ac:dyDescent="0.3">
      <c r="A36"/>
      <c r="B36"/>
      <c r="C36"/>
      <c r="D36"/>
      <c r="E36"/>
      <c r="F36"/>
    </row>
    <row r="37" spans="1:6" x14ac:dyDescent="0.3">
      <c r="A37"/>
      <c r="B37"/>
      <c r="C37"/>
      <c r="D37"/>
      <c r="E37"/>
      <c r="F37"/>
    </row>
    <row r="38" spans="1:6" x14ac:dyDescent="0.3">
      <c r="A38"/>
      <c r="B38"/>
      <c r="C38"/>
      <c r="D38"/>
      <c r="E38"/>
      <c r="F38"/>
    </row>
    <row r="39" spans="1:6" x14ac:dyDescent="0.3">
      <c r="A39"/>
      <c r="B39"/>
      <c r="C39"/>
      <c r="D39"/>
      <c r="E39"/>
      <c r="F39"/>
    </row>
    <row r="40" spans="1:6" x14ac:dyDescent="0.3">
      <c r="A40"/>
      <c r="B40"/>
      <c r="C40"/>
      <c r="D40"/>
      <c r="E40"/>
      <c r="F40"/>
    </row>
    <row r="41" spans="1:6" x14ac:dyDescent="0.3">
      <c r="A41"/>
      <c r="B41"/>
      <c r="C41"/>
      <c r="D41"/>
      <c r="E41"/>
      <c r="F41"/>
    </row>
    <row r="42" spans="1:6" x14ac:dyDescent="0.3">
      <c r="A42"/>
      <c r="B42"/>
      <c r="C42"/>
      <c r="D42"/>
      <c r="E42"/>
      <c r="F42"/>
    </row>
    <row r="43" spans="1:6" x14ac:dyDescent="0.3">
      <c r="A43"/>
      <c r="B43"/>
      <c r="C43"/>
      <c r="D43"/>
      <c r="E43"/>
      <c r="F43"/>
    </row>
    <row r="44" spans="1:6" x14ac:dyDescent="0.3">
      <c r="A44"/>
      <c r="B44"/>
      <c r="C44"/>
      <c r="D44"/>
      <c r="E44"/>
      <c r="F44"/>
    </row>
    <row r="45" spans="1:6" x14ac:dyDescent="0.3">
      <c r="A45"/>
      <c r="B45"/>
      <c r="C45"/>
      <c r="D45"/>
      <c r="E45"/>
      <c r="F45"/>
    </row>
    <row r="46" spans="1:6" x14ac:dyDescent="0.3">
      <c r="A46"/>
      <c r="B46"/>
      <c r="C46"/>
      <c r="D46"/>
      <c r="E46"/>
      <c r="F46"/>
    </row>
    <row r="47" spans="1:6" x14ac:dyDescent="0.3">
      <c r="A47"/>
      <c r="B47"/>
      <c r="C47"/>
      <c r="D47"/>
      <c r="E47"/>
      <c r="F47"/>
    </row>
    <row r="48" spans="1:6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</row>
    <row r="55" spans="1:6" x14ac:dyDescent="0.3">
      <c r="A55"/>
    </row>
    <row r="56" spans="1:6" x14ac:dyDescent="0.3">
      <c r="A56"/>
    </row>
    <row r="57" spans="1:6" x14ac:dyDescent="0.3">
      <c r="A57"/>
    </row>
    <row r="58" spans="1:6" x14ac:dyDescent="0.3">
      <c r="A58"/>
    </row>
    <row r="59" spans="1:6" x14ac:dyDescent="0.3">
      <c r="A59"/>
    </row>
    <row r="60" spans="1:6" x14ac:dyDescent="0.3">
      <c r="A60"/>
    </row>
    <row r="61" spans="1:6" x14ac:dyDescent="0.3">
      <c r="A61"/>
    </row>
    <row r="62" spans="1:6" x14ac:dyDescent="0.3">
      <c r="A62"/>
    </row>
    <row r="63" spans="1:6" x14ac:dyDescent="0.3">
      <c r="A63"/>
    </row>
    <row r="64" spans="1:6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23990-66B5-47E3-B0DA-511D26566CC1}">
  <dimension ref="A1:I13"/>
  <sheetViews>
    <sheetView tabSelected="1" topLeftCell="A9" workbookViewId="0">
      <selection activeCell="J25" sqref="J25"/>
    </sheetView>
  </sheetViews>
  <sheetFormatPr defaultRowHeight="14.4" x14ac:dyDescent="0.3"/>
  <cols>
    <col min="1" max="1" width="14" style="23" customWidth="1"/>
    <col min="2" max="2" width="17.109375" customWidth="1"/>
    <col min="3" max="3" width="15.5546875" customWidth="1"/>
    <col min="4" max="4" width="16" customWidth="1"/>
    <col min="5" max="5" width="14" customWidth="1"/>
    <col min="6" max="6" width="19" style="25" customWidth="1"/>
    <col min="7" max="7" width="19.33203125" customWidth="1"/>
    <col min="8" max="8" width="20.6640625" customWidth="1"/>
  </cols>
  <sheetData>
    <row r="1" spans="1:9" x14ac:dyDescent="0.3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24" t="s">
        <v>8387</v>
      </c>
      <c r="G1" s="1" t="s">
        <v>8388</v>
      </c>
      <c r="H1" s="1" t="s">
        <v>8389</v>
      </c>
      <c r="I1" s="23"/>
    </row>
    <row r="2" spans="1:9" x14ac:dyDescent="0.3">
      <c r="A2" s="23" t="s">
        <v>8400</v>
      </c>
      <c r="B2">
        <f>COUNTIFS(Sheet1!D:D,"&gt;1000",Sheet1!F:F,"successful")</f>
        <v>1747</v>
      </c>
      <c r="C2">
        <f>COUNTIFS(Sheet1!D:D,"&gt;1000",Sheet1!F:F,"failed")</f>
        <v>1354</v>
      </c>
      <c r="D2">
        <f>COUNTIFS(Sheet1!D:D,"&gt;1000",Sheet1!F:F,"canceled")</f>
        <v>323</v>
      </c>
      <c r="E2">
        <f>COUNTIFS(Sheet1!D:D,"&gt;1000")</f>
        <v>3464</v>
      </c>
      <c r="F2" s="25">
        <f>B2/E2</f>
        <v>0.50433025404157039</v>
      </c>
      <c r="G2" s="25">
        <f>C2/E2</f>
        <v>0.39087759815242495</v>
      </c>
      <c r="H2" s="25">
        <f>D2/E2</f>
        <v>9.3244803695150119E-2</v>
      </c>
    </row>
    <row r="3" spans="1:9" x14ac:dyDescent="0.3">
      <c r="A3" s="23" t="s">
        <v>8390</v>
      </c>
      <c r="B3">
        <f>COUNTIFS(Sheet1!D:D,"&gt;999",Sheet1!D:D,"&lt;5000",Sheet1!F:F,"successful")</f>
        <v>932</v>
      </c>
      <c r="C3">
        <f>COUNTIFS(Sheet1!D:D,"&gt;999",Sheet1!D:D,"&lt;5000",Sheet1!F:F,"failed")</f>
        <v>420</v>
      </c>
      <c r="D3">
        <f>COUNTIFS(Sheet1!D:D,"&gt;999",Sheet1!D:D,"&lt;5000",Sheet1!F:F,"canceled")</f>
        <v>60</v>
      </c>
      <c r="E3">
        <f>COUNTIFS(Sheet1!D:D,"&gt;999",Sheet1!D:D,"&lt;5000")</f>
        <v>1425</v>
      </c>
      <c r="F3" s="25">
        <f t="shared" ref="F3:F13" si="0">B3/E3</f>
        <v>0.65403508771929819</v>
      </c>
      <c r="G3" s="25">
        <f t="shared" ref="G3:G13" si="1">C3/E3</f>
        <v>0.29473684210526313</v>
      </c>
      <c r="H3" s="25">
        <f t="shared" ref="H3:H13" si="2">D3/E3</f>
        <v>4.2105263157894736E-2</v>
      </c>
    </row>
    <row r="4" spans="1:9" x14ac:dyDescent="0.3">
      <c r="A4" s="23" t="s">
        <v>8391</v>
      </c>
      <c r="B4">
        <f>COUNTIFS(Sheet1!D:D,"&gt;4999",Sheet1!D:D,"&lt;10000",Sheet1!F:F,"successful")</f>
        <v>381</v>
      </c>
      <c r="C4">
        <f>COUNTIFS(Sheet1!D:D,"&gt;4999",Sheet1!D:D,"&lt;10000",Sheet1!F:F,"failed")</f>
        <v>283</v>
      </c>
      <c r="D4">
        <f>COUNTIFS(Sheet1!D:D,"&gt;4999",Sheet1!D:D,"&lt;10000",Sheet1!F:F,"canceled")</f>
        <v>52</v>
      </c>
      <c r="E4">
        <f>COUNTIFS(Sheet1!D:D,"&gt;4999",Sheet1!D:D,"&lt;10000")</f>
        <v>722</v>
      </c>
      <c r="F4" s="25">
        <f t="shared" si="0"/>
        <v>0.52770083102493071</v>
      </c>
      <c r="G4" s="25">
        <f t="shared" si="1"/>
        <v>0.39196675900277006</v>
      </c>
      <c r="H4" s="25">
        <f t="shared" si="2"/>
        <v>7.2022160664819951E-2</v>
      </c>
    </row>
    <row r="5" spans="1:9" x14ac:dyDescent="0.3">
      <c r="A5" s="23" t="s">
        <v>8392</v>
      </c>
      <c r="B5">
        <f>COUNTIFS(Sheet1!D:D,"&gt;9999",Sheet1!D:D,"&lt;15000",Sheet1!F:F,"successful")</f>
        <v>168</v>
      </c>
      <c r="C5">
        <f>COUNTIFS(Sheet1!D:D,"&gt;9999",Sheet1!D:D,"&lt;15000",Sheet1!F:F,"failed")</f>
        <v>144</v>
      </c>
      <c r="D5">
        <f>COUNTIFS(Sheet1!D:D,"&gt;9999",Sheet1!D:D,"&lt;15000",Sheet1!F:F,"canceled")</f>
        <v>40</v>
      </c>
      <c r="E5">
        <f>COUNTIFS(Sheet1!D:D,"&gt;9999",Sheet1!D:D,"&lt;15000")</f>
        <v>361</v>
      </c>
      <c r="F5" s="25">
        <f t="shared" si="0"/>
        <v>0.46537396121883656</v>
      </c>
      <c r="G5" s="25">
        <f t="shared" si="1"/>
        <v>0.39889196675900279</v>
      </c>
      <c r="H5" s="25">
        <f t="shared" si="2"/>
        <v>0.11080332409972299</v>
      </c>
    </row>
    <row r="6" spans="1:9" x14ac:dyDescent="0.3">
      <c r="A6" s="23" t="s">
        <v>8393</v>
      </c>
      <c r="B6">
        <f>COUNTIFS(Sheet1!D:D,"&gt;14999",Sheet1!D:D,"&lt;20000",Sheet1!F:F,"successful")</f>
        <v>94</v>
      </c>
      <c r="C6">
        <f>COUNTIFS(Sheet1!D:D,"&gt;14999",Sheet1!D:D,"&lt;20000",Sheet1!F:F,"failed")</f>
        <v>90</v>
      </c>
      <c r="D6">
        <f>COUNTIFS(Sheet1!D:D,"&gt;14999",Sheet1!D:D,"&lt;20000",Sheet1!F:F,"canceled")</f>
        <v>17</v>
      </c>
      <c r="E6">
        <f>COUNTIFS(Sheet1!D:D,"&gt;14999",Sheet1!D:D,"&lt;20000")</f>
        <v>205</v>
      </c>
      <c r="F6" s="25">
        <f t="shared" si="0"/>
        <v>0.45853658536585368</v>
      </c>
      <c r="G6" s="25">
        <f t="shared" si="1"/>
        <v>0.43902439024390244</v>
      </c>
      <c r="H6" s="25">
        <f t="shared" si="2"/>
        <v>8.2926829268292687E-2</v>
      </c>
    </row>
    <row r="7" spans="1:9" x14ac:dyDescent="0.3">
      <c r="A7" s="23" t="s">
        <v>8394</v>
      </c>
      <c r="B7">
        <f>COUNTIFS(Sheet1!D:D,"&gt;19999",Sheet1!D:D,"&lt;25000",Sheet1!F:F,"successful")</f>
        <v>62</v>
      </c>
      <c r="C7">
        <f>COUNTIFS(Sheet1!D:D,"&gt;19999",Sheet1!D:D,"&lt;25000",Sheet1!F:F,"failed")</f>
        <v>72</v>
      </c>
      <c r="D7">
        <f>COUNTIFS(Sheet1!D:D,"&gt;19999",Sheet1!D:D,"&lt;25000",Sheet1!F:F,"canceled")</f>
        <v>14</v>
      </c>
      <c r="E7">
        <f>COUNTIFS(Sheet1!D:D,"&gt;19999",Sheet1!D:D,"&lt;25000")</f>
        <v>149</v>
      </c>
      <c r="F7" s="25">
        <f t="shared" si="0"/>
        <v>0.41610738255033558</v>
      </c>
      <c r="G7" s="25">
        <f t="shared" si="1"/>
        <v>0.48322147651006714</v>
      </c>
      <c r="H7" s="25">
        <f t="shared" si="2"/>
        <v>9.3959731543624164E-2</v>
      </c>
    </row>
    <row r="8" spans="1:9" x14ac:dyDescent="0.3">
      <c r="A8" s="23" t="s">
        <v>8395</v>
      </c>
      <c r="B8">
        <f>COUNTIFS(Sheet1!D:D,"&gt;24999",Sheet1!D:D,"&lt;30000",Sheet1!F:F,"successful")</f>
        <v>55</v>
      </c>
      <c r="C8">
        <f>COUNTIFS(Sheet1!D:D,"&gt;24999",Sheet1!D:D,"&lt;30000",Sheet1!F:F,"failed")</f>
        <v>64</v>
      </c>
      <c r="D8">
        <f>COUNTIFS(Sheet1!D:D,"&gt;24999",Sheet1!D:D,"&lt;30000",Sheet1!F:F,"canceled")</f>
        <v>18</v>
      </c>
      <c r="E8">
        <f>COUNTIFS(Sheet1!D:D,"&gt;24999",Sheet1!D:D,"&lt;30000")</f>
        <v>138</v>
      </c>
      <c r="F8" s="25">
        <f t="shared" si="0"/>
        <v>0.39855072463768115</v>
      </c>
      <c r="G8" s="25">
        <f t="shared" si="1"/>
        <v>0.46376811594202899</v>
      </c>
      <c r="H8" s="25">
        <f t="shared" si="2"/>
        <v>0.13043478260869565</v>
      </c>
    </row>
    <row r="9" spans="1:9" x14ac:dyDescent="0.3">
      <c r="A9" s="23" t="s">
        <v>8396</v>
      </c>
      <c r="B9">
        <f>COUNTIFS(Sheet1!D:D,"&gt;29999",Sheet1!D:D,"&lt;35000",Sheet1!F:F,"successful")</f>
        <v>32</v>
      </c>
      <c r="C9">
        <f>COUNTIFS(Sheet1!D:D,"&gt;29999",Sheet1!D:D,"&lt;35000",Sheet1!F:F,"failed")</f>
        <v>37</v>
      </c>
      <c r="D9">
        <f>COUNTIFS(Sheet1!D:D,"&gt;29999",Sheet1!D:D,"&lt;35000",Sheet1!F:F,"canceled")</f>
        <v>13</v>
      </c>
      <c r="E9">
        <f>COUNTIFS(Sheet1!D:D,"&gt;29999",Sheet1!D:D,"&lt;35000")</f>
        <v>84</v>
      </c>
      <c r="F9" s="25">
        <f t="shared" si="0"/>
        <v>0.38095238095238093</v>
      </c>
      <c r="G9" s="25">
        <f t="shared" si="1"/>
        <v>0.44047619047619047</v>
      </c>
      <c r="H9" s="25">
        <f t="shared" si="2"/>
        <v>0.15476190476190477</v>
      </c>
    </row>
    <row r="10" spans="1:9" x14ac:dyDescent="0.3">
      <c r="A10" s="23" t="s">
        <v>8397</v>
      </c>
      <c r="B10">
        <f>COUNTIFS(Sheet1!D:D,"&gt;34999",Sheet1!D:D,"&lt;40000",Sheet1!F:F,"successful")</f>
        <v>26</v>
      </c>
      <c r="C10">
        <f>COUNTIFS(Sheet1!D:D,"&gt;34999",Sheet1!D:D,"&lt;40000",Sheet1!F:F,"failed")</f>
        <v>22</v>
      </c>
      <c r="D10">
        <f>COUNTIFS(Sheet1!D:D,"&gt;34999",Sheet1!D:D,"&lt;40000",Sheet1!F:F,"canceled")</f>
        <v>7</v>
      </c>
      <c r="E10">
        <f>COUNTIFS(Sheet1!D:D,"&gt;34999",Sheet1!D:D,"&lt;40000")</f>
        <v>55</v>
      </c>
      <c r="F10" s="25">
        <f t="shared" si="0"/>
        <v>0.47272727272727272</v>
      </c>
      <c r="G10" s="25">
        <f t="shared" si="1"/>
        <v>0.4</v>
      </c>
      <c r="H10" s="25">
        <f t="shared" si="2"/>
        <v>0.12727272727272726</v>
      </c>
    </row>
    <row r="11" spans="1:9" x14ac:dyDescent="0.3">
      <c r="A11" s="23" t="s">
        <v>8398</v>
      </c>
      <c r="B11">
        <f>COUNTIFS(Sheet1!D:D,"&gt;39999",Sheet1!D:D,"&lt;45000",Sheet1!F:F,"successful")</f>
        <v>21</v>
      </c>
      <c r="C11">
        <f>COUNTIFS(Sheet1!D:D,"&gt;39999",Sheet1!D:D,"&lt;45000",Sheet1!F:F,"failed")</f>
        <v>16</v>
      </c>
      <c r="D11">
        <f>COUNTIFS(Sheet1!D:D,"&gt;39999",Sheet1!D:D,"&lt;45000",Sheet1!F:F,"canceled")</f>
        <v>6</v>
      </c>
      <c r="E11">
        <f>COUNTIFS(Sheet1!D:D,"&gt;39999",Sheet1!D:D,"&lt;45000")</f>
        <v>44</v>
      </c>
      <c r="F11" s="25">
        <f t="shared" si="0"/>
        <v>0.47727272727272729</v>
      </c>
      <c r="G11" s="25">
        <f t="shared" si="1"/>
        <v>0.36363636363636365</v>
      </c>
      <c r="H11" s="25">
        <f t="shared" si="2"/>
        <v>0.13636363636363635</v>
      </c>
    </row>
    <row r="12" spans="1:9" x14ac:dyDescent="0.3">
      <c r="A12" s="23" t="s">
        <v>8399</v>
      </c>
      <c r="B12">
        <f>COUNTIFS(Sheet1!D:D,"&gt;44999",Sheet1!D:D,"&lt;50000",Sheet1!F:F,"successful")</f>
        <v>6</v>
      </c>
      <c r="C12">
        <f>COUNTIFS(Sheet1!D:D,"&gt;44999",Sheet1!D:D,"&lt;50000",Sheet1!F:F,"failed")</f>
        <v>11</v>
      </c>
      <c r="D12">
        <f>COUNTIFS(Sheet1!D:D,"&gt;44999",Sheet1!D:D,"&lt;50000",Sheet1!F:F,"canceled")</f>
        <v>4</v>
      </c>
      <c r="E12">
        <f>COUNTIFS(Sheet1!D:D,"&gt;44999",Sheet1!D:D,"&lt;50000")</f>
        <v>21</v>
      </c>
      <c r="F12" s="25">
        <f t="shared" si="0"/>
        <v>0.2857142857142857</v>
      </c>
      <c r="G12" s="25">
        <f t="shared" si="1"/>
        <v>0.52380952380952384</v>
      </c>
      <c r="H12" s="25">
        <f t="shared" si="2"/>
        <v>0.19047619047619047</v>
      </c>
    </row>
    <row r="13" spans="1:9" x14ac:dyDescent="0.3">
      <c r="A13" s="23" t="s">
        <v>8401</v>
      </c>
      <c r="B13">
        <f>COUNTIFS(Sheet1!D:D,"&gt;49999",Sheet1!F:F,"successful")</f>
        <v>86</v>
      </c>
      <c r="C13">
        <f>COUNTIFS(Sheet1!D:D,"&gt;49999",Sheet1!F:F,"failed")</f>
        <v>258</v>
      </c>
      <c r="D13">
        <f>COUNTIFS(Sheet1!D:D,"&gt;49999",Sheet1!F:F,"canceled")</f>
        <v>100</v>
      </c>
      <c r="E13">
        <f>COUNTIFS(Sheet1!D:D,"&gt;49999")</f>
        <v>449</v>
      </c>
      <c r="F13" s="25">
        <f t="shared" si="0"/>
        <v>0.19153674832962139</v>
      </c>
      <c r="G13" s="25">
        <f t="shared" si="1"/>
        <v>0.57461024498886415</v>
      </c>
      <c r="H13" s="25">
        <f t="shared" si="2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Wittie</cp:lastModifiedBy>
  <dcterms:created xsi:type="dcterms:W3CDTF">2017-04-20T15:17:24Z</dcterms:created>
  <dcterms:modified xsi:type="dcterms:W3CDTF">2018-11-26T19:07:56Z</dcterms:modified>
</cp:coreProperties>
</file>