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kshat-Panda-Personal-folder\My Documents\Mtech 2027\Semester1 - Semester2 break\TCLAB\"/>
    </mc:Choice>
  </mc:AlternateContent>
  <xr:revisionPtr revIDLastSave="0" documentId="8_{7BB99817-6E81-487E-BF69-2CC92C5EF066}" xr6:coauthVersionLast="47" xr6:coauthVersionMax="47" xr10:uidLastSave="{00000000-0000-0000-0000-000000000000}"/>
  <bookViews>
    <workbookView xWindow="-108" yWindow="-108" windowWidth="23256" windowHeight="12456" firstSheet="3" activeTab="4" xr2:uid="{65192276-70FA-4561-B1FB-8E193EF40AF2}"/>
  </bookViews>
  <sheets>
    <sheet name="Answer Report 1" sheetId="2" r:id="rId1"/>
    <sheet name="Sensitivity Report 1" sheetId="3" r:id="rId2"/>
    <sheet name="Limits Report 1" sheetId="4" r:id="rId3"/>
    <sheet name="Answer Report 2" sheetId="7" r:id="rId4"/>
    <sheet name="Sheet1" sheetId="1" r:id="rId5"/>
  </sheets>
  <definedNames>
    <definedName name="solver_adj" localSheetId="4" hidden="1">Sheet1!$C$25:$C$26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100</definedName>
    <definedName name="solver_lhs1" localSheetId="4" hidden="1">Sheet1!$C$25</definedName>
    <definedName name="solver_lhs2" localSheetId="4" hidden="1">Sheet1!$C$25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Sheet1!$K$27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hs1" localSheetId="4" hidden="1">1</definedName>
    <definedName name="solver_rhs2" localSheetId="4" hidden="1">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2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I25" i="1"/>
  <c r="F26" i="1"/>
  <c r="J26" i="1" s="1"/>
  <c r="K26" i="1" s="1"/>
  <c r="F25" i="1"/>
  <c r="J25" i="1" s="1"/>
  <c r="K25" i="1" s="1"/>
  <c r="G18" i="1"/>
  <c r="I16" i="1"/>
  <c r="D16" i="1"/>
  <c r="C16" i="1"/>
  <c r="F11" i="1"/>
  <c r="F10" i="1"/>
  <c r="J3" i="1" a="1"/>
  <c r="J3" i="1" s="1"/>
  <c r="K27" i="1" l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<sst xmlns="http://schemas.openxmlformats.org/spreadsheetml/2006/main" count="179" uniqueCount="90">
  <si>
    <t>A</t>
  </si>
  <si>
    <t>b</t>
  </si>
  <si>
    <t>x</t>
  </si>
  <si>
    <t>Problem1</t>
  </si>
  <si>
    <t>Problem2</t>
  </si>
  <si>
    <t>y</t>
  </si>
  <si>
    <t>f1</t>
  </si>
  <si>
    <t>f2</t>
  </si>
  <si>
    <t>f1 + f2</t>
  </si>
  <si>
    <t>Microsoft Excel 16.0 Answer Report</t>
  </si>
  <si>
    <t>Worksheet: [Book1]Sheet1</t>
  </si>
  <si>
    <t>Report Created: 10-12-2024 11:42:18</t>
  </si>
  <si>
    <t>Result: Solver found a solution.  All Constraints and optimality conditions are satisfied.</t>
  </si>
  <si>
    <t>Solver Engine</t>
  </si>
  <si>
    <t>Engine: GRG Nonlinear</t>
  </si>
  <si>
    <t>Solution Time: 0.187 Seconds.</t>
  </si>
  <si>
    <t>Iterations: 4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</si>
  <si>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</si>
  <si>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</si>
  <si>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</si>
  <si>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</si>
  <si>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</si>
  <si>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</si>
  <si>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</si>
  <si>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</si>
  <si>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</si>
  <si>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</si>
  <si>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</si>
  <si>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</si>
  <si>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</si>
  <si>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</si>
  <si>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</si>
  <si>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</si>
  <si>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$F$11</t>
  </si>
  <si>
    <t>$C$10</t>
  </si>
  <si>
    <t>Contin</t>
  </si>
  <si>
    <t>$C$11</t>
  </si>
  <si>
    <t>$F$10</t>
  </si>
  <si>
    <t>$F$10=0</t>
  </si>
  <si>
    <t>Binding</t>
  </si>
  <si>
    <t>$F$11=0</t>
  </si>
  <si>
    <t>Microsoft Excel 16.0 Sensitivity Report</t>
  </si>
  <si>
    <t>Report Created: 10-12-2024 11:42:19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</si>
  <si>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</si>
  <si>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</si>
  <si>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</si>
  <si>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</si>
  <si>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</si>
  <si>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</si>
  <si>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</si>
  <si>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</si>
  <si>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</si>
  <si>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</si>
  <si>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</si>
  <si>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</si>
  <si>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</si>
  <si>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Problem3</t>
  </si>
  <si>
    <t>Ethane</t>
  </si>
  <si>
    <t>a</t>
  </si>
  <si>
    <t>R</t>
  </si>
  <si>
    <t>P</t>
  </si>
  <si>
    <t>T</t>
  </si>
  <si>
    <t>Tc</t>
  </si>
  <si>
    <t>Tk</t>
  </si>
  <si>
    <t>V</t>
  </si>
  <si>
    <t>fV</t>
  </si>
  <si>
    <t>$G$18</t>
  </si>
  <si>
    <t>fV P</t>
  </si>
  <si>
    <t>$G$18=0</t>
  </si>
  <si>
    <t>Problem4</t>
  </si>
  <si>
    <t>Benzene</t>
  </si>
  <si>
    <t>B</t>
  </si>
  <si>
    <t>C</t>
  </si>
  <si>
    <t>Toulene</t>
  </si>
  <si>
    <t>Max Time Unlimited,  Iterations 100, Precision 0.000001, Use Automatic Scaling</t>
  </si>
  <si>
    <t>$D$18</t>
  </si>
  <si>
    <t>V b</t>
  </si>
  <si>
    <t>Report Created: 10-12-2024 12:22:28</t>
  </si>
  <si>
    <t>Solution Time: 0.078 Seconds.</t>
  </si>
  <si>
    <t>Iterations: 3 Subproblems: 0</t>
  </si>
  <si>
    <t>x1</t>
  </si>
  <si>
    <t>P1_sat</t>
  </si>
  <si>
    <t>P2_sat</t>
  </si>
  <si>
    <t>y1</t>
  </si>
  <si>
    <t>eq1</t>
  </si>
  <si>
    <t>eq2</t>
  </si>
  <si>
    <t>LHS</t>
  </si>
  <si>
    <t>RHS</t>
  </si>
  <si>
    <t>Diff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</si>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</sst>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A580-8615-46E4-92E3-B0DAD076F13B}">
  <dimension ref="A1:G29"/>
  <sheetViews>
    <sheetView showGridLines="0" workbookViewId="0"/>
  </sheetViews>
  <sheetFormatPr defaultRowHeight="14.4" x14ac:dyDescent="0.3"/>
  <cols>
    <col min="1" max="1" width="2.33203125" customWidth="1"/>
    <col min="2" max="3" width="6" bestFit="1" customWidth="1"/>
    <col min="4" max="5" width="12.6640625" bestFit="1" customWidth="1"/>
    <col min="6" max="6" width="6.88671875" bestFit="1" customWidth="1"/>
    <col min="7" max="7" width="5.6640625" bestFit="1" customWidth="1"/>
  </cols>
  <sheetData>
    <row r="1" spans="1:5" x14ac:dyDescent="0.3">
      <c r="A1" s="1" t="s">
        <v>9</v>
      </c>
    </row>
    <row r="2" spans="1:5" x14ac:dyDescent="0.3">
      <c r="A2" s="1" t="s">
        <v>10</v>
      </c>
    </row>
    <row r="3" spans="1:5" x14ac:dyDescent="0.3">
      <c r="A3" s="1" t="s">
        <v>11</v>
      </c>
    </row>
    <row r="4" spans="1:5" x14ac:dyDescent="0.3">
      <c r="A4" s="1" t="s">
        <v>12</v>
      </c>
    </row>
    <row r="5" spans="1:5" x14ac:dyDescent="0.3">
      <c r="A5" s="1" t="s">
        <v>13</v>
      </c>
    </row>
    <row r="6" spans="1:5" x14ac:dyDescent="0.3">
      <c r="A6" s="1"/>
      <c r="B6" t="s">
        <v>14</v>
      </c>
    </row>
    <row r="7" spans="1:5" x14ac:dyDescent="0.3">
      <c r="A7" s="1"/>
      <c r="B7" t="s">
        <v>15</v>
      </c>
    </row>
    <row r="8" spans="1:5" x14ac:dyDescent="0.3">
      <c r="A8" s="1"/>
      <c r="B8" t="s">
        <v>16</v>
      </c>
    </row>
    <row r="9" spans="1:5" x14ac:dyDescent="0.3">
      <c r="A9" s="1" t="s">
        <v>17</v>
      </c>
    </row>
    <row r="10" spans="1:5" x14ac:dyDescent="0.3">
      <c r="B10" t="s">
        <v>18</v>
      </c>
    </row>
    <row r="11" spans="1:5" x14ac:dyDescent="0.3">
      <c r="B11" t="s">
        <v>19</v>
      </c>
    </row>
    <row r="12" spans="1:5" x14ac:dyDescent="0.3">
      <c r="B12" t="s">
        <v>20</v>
      </c>
    </row>
    <row r="14" spans="1:5" ht="15" thickBot="1" x14ac:dyDescent="0.35">
      <c r="A14" t="s">
        <v>21</v>
      </c>
    </row>
    <row r="15" spans="1:5" ht="15" thickBot="1" x14ac:dyDescent="0.35">
      <c r="B15" s="3" t="s">
        <v>22</v>
      </c>
      <c r="C15" s="3" t="s">
        <v>23</v>
      </c>
      <c r="D15" s="3" t="s">
        <v>24</v>
      </c>
      <c r="E15" s="3" t="s">
        <v>25</v>
      </c>
    </row>
    <row r="16" spans="1:5" ht="15" thickBot="1" x14ac:dyDescent="0.35">
      <c r="B16" s="2" t="s">
        <v>33</v>
      </c>
      <c r="C16" s="2" t="s">
        <v>7</v>
      </c>
      <c r="D16" s="5">
        <v>-0.625</v>
      </c>
      <c r="E16" s="5">
        <v>-1.1302065194840338E-7</v>
      </c>
    </row>
    <row r="19" spans="1:7" ht="15" thickBot="1" x14ac:dyDescent="0.35">
      <c r="A19" t="s">
        <v>26</v>
      </c>
    </row>
    <row r="20" spans="1:7" ht="15" thickBot="1" x14ac:dyDescent="0.35"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27</v>
      </c>
    </row>
    <row r="21" spans="1:7" x14ac:dyDescent="0.3">
      <c r="B21" s="4" t="s">
        <v>34</v>
      </c>
      <c r="C21" s="4" t="s">
        <v>2</v>
      </c>
      <c r="D21" s="6">
        <v>0</v>
      </c>
      <c r="E21" s="6">
        <v>0.29126990256921259</v>
      </c>
      <c r="F21" s="4" t="s">
        <v>35</v>
      </c>
    </row>
    <row r="22" spans="1:7" ht="15" thickBot="1" x14ac:dyDescent="0.35">
      <c r="B22" s="2" t="s">
        <v>36</v>
      </c>
      <c r="C22" s="2" t="s">
        <v>5</v>
      </c>
      <c r="D22" s="5">
        <v>0</v>
      </c>
      <c r="E22" s="5">
        <v>0.91122057561311742</v>
      </c>
      <c r="F22" s="2" t="s">
        <v>35</v>
      </c>
    </row>
    <row r="25" spans="1:7" ht="15" thickBot="1" x14ac:dyDescent="0.35">
      <c r="A25" t="s">
        <v>28</v>
      </c>
    </row>
    <row r="26" spans="1:7" ht="15" thickBot="1" x14ac:dyDescent="0.35">
      <c r="B26" s="3" t="s">
        <v>22</v>
      </c>
      <c r="C26" s="3" t="s">
        <v>23</v>
      </c>
      <c r="D26" s="3" t="s">
        <v>29</v>
      </c>
      <c r="E26" s="3" t="s">
        <v>30</v>
      </c>
      <c r="F26" s="3" t="s">
        <v>31</v>
      </c>
      <c r="G26" s="3" t="s">
        <v>32</v>
      </c>
    </row>
    <row r="27" spans="1:7" x14ac:dyDescent="0.3">
      <c r="B27" s="4" t="s">
        <v>37</v>
      </c>
      <c r="C27" s="4" t="s">
        <v>6</v>
      </c>
      <c r="D27" s="6">
        <v>-7.5029394175363251E-7</v>
      </c>
      <c r="E27" s="4" t="s">
        <v>38</v>
      </c>
      <c r="F27" s="4" t="s">
        <v>39</v>
      </c>
      <c r="G27" s="4">
        <v>0</v>
      </c>
    </row>
    <row r="28" spans="1:7" x14ac:dyDescent="0.3">
      <c r="B28" s="4" t="s">
        <v>33</v>
      </c>
      <c r="C28" s="4" t="s">
        <v>7</v>
      </c>
      <c r="D28" s="6">
        <v>-1.1302065194840338E-7</v>
      </c>
      <c r="E28" s="4" t="s">
        <v>40</v>
      </c>
      <c r="F28" s="4" t="s">
        <v>39</v>
      </c>
      <c r="G28" s="4">
        <v>0</v>
      </c>
    </row>
    <row r="29" spans="1:7" ht="15" thickBot="1" x14ac:dyDescent="0.35">
      <c r="B29" s="2" t="s">
        <v>33</v>
      </c>
      <c r="C29" s="2" t="s">
        <v>7</v>
      </c>
      <c r="D29" s="5">
        <v>-1.1302065194840338E-7</v>
      </c>
      <c r="E29" s="2" t="s">
        <v>40</v>
      </c>
      <c r="F29" s="2" t="s">
        <v>39</v>
      </c>
      <c r="G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EA6D-294A-4C55-9614-D013DF6B53E7}">
  <dimension ref="A1:E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6" bestFit="1" customWidth="1"/>
    <col min="4" max="4" width="12.6640625" bestFit="1" customWidth="1"/>
    <col min="5" max="5" width="9.109375" bestFit="1" customWidth="1"/>
  </cols>
  <sheetData>
    <row r="1" spans="1:5" x14ac:dyDescent="0.3">
      <c r="A1" s="1" t="s">
        <v>41</v>
      </c>
    </row>
    <row r="2" spans="1:5" x14ac:dyDescent="0.3">
      <c r="A2" s="1" t="s">
        <v>10</v>
      </c>
    </row>
    <row r="3" spans="1:5" x14ac:dyDescent="0.3">
      <c r="A3" s="1" t="s">
        <v>42</v>
      </c>
    </row>
    <row r="6" spans="1:5" ht="15" thickBot="1" x14ac:dyDescent="0.35">
      <c r="A6" t="s">
        <v>26</v>
      </c>
    </row>
    <row r="7" spans="1:5" x14ac:dyDescent="0.3">
      <c r="B7" s="7"/>
      <c r="C7" s="7"/>
      <c r="D7" s="7" t="s">
        <v>43</v>
      </c>
      <c r="E7" s="7" t="s">
        <v>45</v>
      </c>
    </row>
    <row r="8" spans="1:5" ht="15" thickBot="1" x14ac:dyDescent="0.35">
      <c r="B8" s="8" t="s">
        <v>22</v>
      </c>
      <c r="C8" s="8" t="s">
        <v>23</v>
      </c>
      <c r="D8" s="8" t="s">
        <v>44</v>
      </c>
      <c r="E8" s="8" t="s">
        <v>46</v>
      </c>
    </row>
    <row r="9" spans="1:5" x14ac:dyDescent="0.3">
      <c r="B9" s="4" t="s">
        <v>34</v>
      </c>
      <c r="C9" s="4" t="s">
        <v>2</v>
      </c>
      <c r="D9" s="4">
        <v>0.29126990256921259</v>
      </c>
      <c r="E9" s="4">
        <v>0</v>
      </c>
    </row>
    <row r="10" spans="1:5" ht="15" thickBot="1" x14ac:dyDescent="0.35">
      <c r="B10" s="2" t="s">
        <v>36</v>
      </c>
      <c r="C10" s="2" t="s">
        <v>5</v>
      </c>
      <c r="D10" s="2">
        <v>0.91122057561311742</v>
      </c>
      <c r="E10" s="2">
        <v>0</v>
      </c>
    </row>
    <row r="12" spans="1:5" ht="15" thickBot="1" x14ac:dyDescent="0.35">
      <c r="A12" t="s">
        <v>28</v>
      </c>
    </row>
    <row r="13" spans="1:5" x14ac:dyDescent="0.3">
      <c r="B13" s="7"/>
      <c r="C13" s="7"/>
      <c r="D13" s="7" t="s">
        <v>43</v>
      </c>
      <c r="E13" s="7" t="s">
        <v>47</v>
      </c>
    </row>
    <row r="14" spans="1:5" ht="15" thickBot="1" x14ac:dyDescent="0.35">
      <c r="B14" s="8" t="s">
        <v>22</v>
      </c>
      <c r="C14" s="8" t="s">
        <v>23</v>
      </c>
      <c r="D14" s="8" t="s">
        <v>44</v>
      </c>
      <c r="E14" s="8" t="s">
        <v>48</v>
      </c>
    </row>
    <row r="15" spans="1:5" x14ac:dyDescent="0.3">
      <c r="B15" s="4" t="s">
        <v>37</v>
      </c>
      <c r="C15" s="4" t="s">
        <v>6</v>
      </c>
      <c r="D15" s="4">
        <v>-7.5029394175363251E-7</v>
      </c>
      <c r="E15" s="4">
        <v>0</v>
      </c>
    </row>
    <row r="16" spans="1:5" x14ac:dyDescent="0.3">
      <c r="B16" s="4" t="s">
        <v>33</v>
      </c>
      <c r="C16" s="4" t="s">
        <v>7</v>
      </c>
      <c r="D16" s="4">
        <v>-1.1302065194840338E-7</v>
      </c>
      <c r="E16" s="4">
        <v>0</v>
      </c>
    </row>
    <row r="17" spans="2:5" ht="15" thickBot="1" x14ac:dyDescent="0.35">
      <c r="B17" s="2" t="s">
        <v>33</v>
      </c>
      <c r="C17" s="2" t="s">
        <v>7</v>
      </c>
      <c r="D17" s="2">
        <v>-1.1302065194840338E-7</v>
      </c>
      <c r="E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6388-0214-4BE9-A9A6-23C821F34503}">
  <dimension ref="A1:J14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9.109375" bestFit="1" customWidth="1"/>
    <col min="4" max="4" width="12.6640625" bestFit="1" customWidth="1"/>
    <col min="5" max="5" width="2.33203125" customWidth="1"/>
    <col min="6" max="6" width="12" bestFit="1" customWidth="1"/>
    <col min="7" max="7" width="12.6640625" bestFit="1" customWidth="1"/>
    <col min="8" max="8" width="2.33203125" customWidth="1"/>
    <col min="9" max="9" width="12" bestFit="1" customWidth="1"/>
    <col min="10" max="10" width="12.6640625" bestFit="1" customWidth="1"/>
  </cols>
  <sheetData>
    <row r="1" spans="1:10" x14ac:dyDescent="0.3">
      <c r="A1" s="1" t="s">
        <v>49</v>
      </c>
    </row>
    <row r="2" spans="1:10" x14ac:dyDescent="0.3">
      <c r="A2" s="1" t="s">
        <v>10</v>
      </c>
    </row>
    <row r="3" spans="1:10" x14ac:dyDescent="0.3">
      <c r="A3" s="1" t="s">
        <v>42</v>
      </c>
    </row>
    <row r="5" spans="1:10" ht="15" thickBot="1" x14ac:dyDescent="0.35"/>
    <row r="6" spans="1:10" x14ac:dyDescent="0.3">
      <c r="B6" s="7"/>
      <c r="C6" s="7" t="s">
        <v>50</v>
      </c>
      <c r="D6" s="7"/>
    </row>
    <row r="7" spans="1:10" ht="15" thickBot="1" x14ac:dyDescent="0.35">
      <c r="B7" s="8" t="s">
        <v>22</v>
      </c>
      <c r="C7" s="8" t="s">
        <v>23</v>
      </c>
      <c r="D7" s="8" t="s">
        <v>44</v>
      </c>
    </row>
    <row r="8" spans="1:10" ht="15" thickBot="1" x14ac:dyDescent="0.35">
      <c r="B8" s="2" t="s">
        <v>33</v>
      </c>
      <c r="C8" s="2" t="s">
        <v>7</v>
      </c>
      <c r="D8" s="5">
        <v>-1.1302065194840338E-7</v>
      </c>
    </row>
    <row r="10" spans="1:10" ht="15" thickBot="1" x14ac:dyDescent="0.35"/>
    <row r="11" spans="1:10" x14ac:dyDescent="0.3">
      <c r="B11" s="7"/>
      <c r="C11" s="7" t="s">
        <v>51</v>
      </c>
      <c r="D11" s="7"/>
      <c r="F11" s="7" t="s">
        <v>52</v>
      </c>
      <c r="G11" s="7" t="s">
        <v>50</v>
      </c>
      <c r="I11" s="7" t="s">
        <v>55</v>
      </c>
      <c r="J11" s="7" t="s">
        <v>50</v>
      </c>
    </row>
    <row r="12" spans="1:10" ht="15" thickBot="1" x14ac:dyDescent="0.35">
      <c r="B12" s="8" t="s">
        <v>22</v>
      </c>
      <c r="C12" s="8" t="s">
        <v>23</v>
      </c>
      <c r="D12" s="8" t="s">
        <v>44</v>
      </c>
      <c r="F12" s="8" t="s">
        <v>53</v>
      </c>
      <c r="G12" s="8" t="s">
        <v>54</v>
      </c>
      <c r="I12" s="8" t="s">
        <v>53</v>
      </c>
      <c r="J12" s="8" t="s">
        <v>54</v>
      </c>
    </row>
    <row r="13" spans="1:10" x14ac:dyDescent="0.3">
      <c r="B13" s="4" t="s">
        <v>34</v>
      </c>
      <c r="C13" s="4" t="s">
        <v>2</v>
      </c>
      <c r="D13" s="6">
        <v>0.29126990256921259</v>
      </c>
      <c r="F13" s="6">
        <v>0.29126990256921259</v>
      </c>
      <c r="G13" s="6">
        <v>-1.1302065194840338E-7</v>
      </c>
      <c r="I13" s="6">
        <v>0.29126990256921259</v>
      </c>
      <c r="J13" s="6">
        <v>-1.1302065194840338E-7</v>
      </c>
    </row>
    <row r="14" spans="1:10" ht="15" thickBot="1" x14ac:dyDescent="0.35">
      <c r="B14" s="2" t="s">
        <v>36</v>
      </c>
      <c r="C14" s="2" t="s">
        <v>5</v>
      </c>
      <c r="D14" s="5">
        <v>0.91122057561311742</v>
      </c>
      <c r="F14" s="5">
        <v>0.91122057561311742</v>
      </c>
      <c r="G14" s="5">
        <v>-1.1302065194840338E-7</v>
      </c>
      <c r="I14" s="5">
        <v>0.91122057561311742</v>
      </c>
      <c r="J14" s="5">
        <v>-1.1302065194840338E-7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443A-7D0B-42E3-9F0E-D2B6BAECB06F}">
  <dimension ref="A1:G26"/>
  <sheetViews>
    <sheetView showGridLines="0" topLeftCell="A7" workbookViewId="0">
      <selection activeCell="F18" sqref="F18"/>
    </sheetView>
  </sheetViews>
  <sheetFormatPr defaultRowHeight="14.4" x14ac:dyDescent="0.3"/>
  <cols>
    <col min="1" max="1" width="2.33203125" customWidth="1"/>
    <col min="2" max="2" width="6.33203125" bestFit="1" customWidth="1"/>
    <col min="3" max="3" width="6" bestFit="1" customWidth="1"/>
    <col min="4" max="5" width="12.6640625" bestFit="1" customWidth="1"/>
    <col min="6" max="6" width="6.88671875" bestFit="1" customWidth="1"/>
    <col min="7" max="7" width="5.6640625" bestFit="1" customWidth="1"/>
  </cols>
  <sheetData>
    <row r="1" spans="1:5" x14ac:dyDescent="0.3">
      <c r="A1" s="1" t="s">
        <v>9</v>
      </c>
    </row>
    <row r="2" spans="1:5" x14ac:dyDescent="0.3">
      <c r="A2" s="1" t="s">
        <v>10</v>
      </c>
    </row>
    <row r="3" spans="1:5" x14ac:dyDescent="0.3">
      <c r="A3" s="1" t="s">
        <v>77</v>
      </c>
    </row>
    <row r="4" spans="1:5" x14ac:dyDescent="0.3">
      <c r="A4" s="1" t="s">
        <v>12</v>
      </c>
    </row>
    <row r="5" spans="1:5" x14ac:dyDescent="0.3">
      <c r="A5" s="1" t="s">
        <v>13</v>
      </c>
    </row>
    <row r="6" spans="1:5" x14ac:dyDescent="0.3">
      <c r="A6" s="1"/>
      <c r="B6" t="s">
        <v>14</v>
      </c>
    </row>
    <row r="7" spans="1:5" x14ac:dyDescent="0.3">
      <c r="A7" s="1"/>
      <c r="B7" t="s">
        <v>78</v>
      </c>
    </row>
    <row r="8" spans="1:5" x14ac:dyDescent="0.3">
      <c r="A8" s="1"/>
      <c r="B8" t="s">
        <v>79</v>
      </c>
    </row>
    <row r="9" spans="1:5" x14ac:dyDescent="0.3">
      <c r="A9" s="1" t="s">
        <v>17</v>
      </c>
    </row>
    <row r="10" spans="1:5" x14ac:dyDescent="0.3">
      <c r="B10" t="s">
        <v>74</v>
      </c>
    </row>
    <row r="11" spans="1:5" x14ac:dyDescent="0.3">
      <c r="B11" t="s">
        <v>19</v>
      </c>
    </row>
    <row r="12" spans="1:5" x14ac:dyDescent="0.3">
      <c r="B12" t="s">
        <v>20</v>
      </c>
    </row>
    <row r="14" spans="1:5" ht="15" thickBot="1" x14ac:dyDescent="0.35">
      <c r="A14" t="s">
        <v>21</v>
      </c>
    </row>
    <row r="15" spans="1:5" ht="15" thickBot="1" x14ac:dyDescent="0.35">
      <c r="B15" s="3" t="s">
        <v>22</v>
      </c>
      <c r="C15" s="3" t="s">
        <v>23</v>
      </c>
      <c r="D15" s="3" t="s">
        <v>24</v>
      </c>
      <c r="E15" s="3" t="s">
        <v>25</v>
      </c>
    </row>
    <row r="16" spans="1:5" ht="15" thickBot="1" x14ac:dyDescent="0.35">
      <c r="B16" s="2" t="s">
        <v>66</v>
      </c>
      <c r="C16" s="2" t="s">
        <v>67</v>
      </c>
      <c r="D16" s="5">
        <v>251671.68068919639</v>
      </c>
      <c r="E16" s="5">
        <v>-3.4909792203677625E-2</v>
      </c>
    </row>
    <row r="19" spans="1:7" ht="15" thickBot="1" x14ac:dyDescent="0.35">
      <c r="A19" t="s">
        <v>26</v>
      </c>
    </row>
    <row r="20" spans="1:7" ht="15" thickBot="1" x14ac:dyDescent="0.35"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27</v>
      </c>
    </row>
    <row r="21" spans="1:7" ht="15" thickBot="1" x14ac:dyDescent="0.35">
      <c r="B21" s="2" t="s">
        <v>75</v>
      </c>
      <c r="C21" s="2" t="s">
        <v>76</v>
      </c>
      <c r="D21" s="5">
        <v>1</v>
      </c>
      <c r="E21" s="5">
        <v>392.15077025127181</v>
      </c>
      <c r="F21" s="2" t="s">
        <v>35</v>
      </c>
    </row>
    <row r="24" spans="1:7" ht="15" thickBot="1" x14ac:dyDescent="0.35">
      <c r="A24" t="s">
        <v>28</v>
      </c>
    </row>
    <row r="25" spans="1:7" ht="15" thickBot="1" x14ac:dyDescent="0.35">
      <c r="B25" s="3" t="s">
        <v>22</v>
      </c>
      <c r="C25" s="3" t="s">
        <v>23</v>
      </c>
      <c r="D25" s="3" t="s">
        <v>29</v>
      </c>
      <c r="E25" s="3" t="s">
        <v>30</v>
      </c>
      <c r="F25" s="3" t="s">
        <v>31</v>
      </c>
      <c r="G25" s="3" t="s">
        <v>32</v>
      </c>
    </row>
    <row r="26" spans="1:7" ht="15" thickBot="1" x14ac:dyDescent="0.35">
      <c r="B26" s="2" t="s">
        <v>66</v>
      </c>
      <c r="C26" s="2" t="s">
        <v>67</v>
      </c>
      <c r="D26" s="5">
        <v>-3.4909792203677625E-2</v>
      </c>
      <c r="E26" s="2" t="s">
        <v>68</v>
      </c>
      <c r="F26" s="2" t="s">
        <v>39</v>
      </c>
      <c r="G2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DB14-8463-43B6-9C85-FBC2A2010F71}">
  <dimension ref="A1:K27"/>
  <sheetViews>
    <sheetView tabSelected="1" workbookViewId="0">
      <selection activeCell="E12" sqref="E12"/>
    </sheetView>
  </sheetViews>
  <sheetFormatPr defaultRowHeight="14.4" x14ac:dyDescent="0.3"/>
  <cols>
    <col min="3" max="3" width="10" bestFit="1" customWidth="1"/>
    <col min="7" max="7" width="12.6640625" bestFit="1" customWidth="1"/>
  </cols>
  <sheetData>
    <row r="1" spans="1:10" x14ac:dyDescent="0.3">
      <c r="A1" t="s">
        <v>3</v>
      </c>
    </row>
    <row r="2" spans="1:10" x14ac:dyDescent="0.3">
      <c r="B2" t="s">
        <v>0</v>
      </c>
      <c r="H2" t="s">
        <v>1</v>
      </c>
      <c r="J2" t="s">
        <v>2</v>
      </c>
    </row>
    <row r="3" spans="1:10" x14ac:dyDescent="0.3">
      <c r="B3">
        <v>11</v>
      </c>
      <c r="C3">
        <v>3</v>
      </c>
      <c r="D3">
        <v>0</v>
      </c>
      <c r="E3">
        <v>1</v>
      </c>
      <c r="F3">
        <v>2</v>
      </c>
      <c r="H3">
        <v>45</v>
      </c>
      <c r="J3" cm="1">
        <f t="array" ref="J3:J7">MMULT(MINVERSE(B3:F7),H3:H7)</f>
        <v>1.4239024706568952</v>
      </c>
    </row>
    <row r="4" spans="1:10" x14ac:dyDescent="0.3">
      <c r="B4">
        <v>0</v>
      </c>
      <c r="C4">
        <v>4</v>
      </c>
      <c r="D4">
        <v>2</v>
      </c>
      <c r="E4">
        <v>0</v>
      </c>
      <c r="F4">
        <v>1</v>
      </c>
      <c r="H4">
        <v>30</v>
      </c>
      <c r="J4">
        <v>6.8954672200246447</v>
      </c>
    </row>
    <row r="5" spans="1:10" x14ac:dyDescent="0.3">
      <c r="B5">
        <v>3</v>
      </c>
      <c r="C5">
        <v>2</v>
      </c>
      <c r="D5">
        <v>7</v>
      </c>
      <c r="E5">
        <v>1</v>
      </c>
      <c r="F5">
        <v>0</v>
      </c>
      <c r="H5">
        <v>15</v>
      </c>
      <c r="J5">
        <v>-0.62518643408339214</v>
      </c>
    </row>
    <row r="6" spans="1:10" x14ac:dyDescent="0.3">
      <c r="B6">
        <v>4</v>
      </c>
      <c r="C6">
        <v>0</v>
      </c>
      <c r="D6">
        <v>4</v>
      </c>
      <c r="E6">
        <v>10</v>
      </c>
      <c r="F6">
        <v>1</v>
      </c>
      <c r="H6">
        <v>20</v>
      </c>
      <c r="J6">
        <v>1.3136631865637765</v>
      </c>
    </row>
    <row r="7" spans="1:10" x14ac:dyDescent="0.3">
      <c r="B7">
        <v>2</v>
      </c>
      <c r="C7">
        <v>5</v>
      </c>
      <c r="D7">
        <v>1</v>
      </c>
      <c r="E7">
        <v>3</v>
      </c>
      <c r="F7">
        <v>14</v>
      </c>
      <c r="H7">
        <v>92</v>
      </c>
      <c r="J7">
        <v>3.6685039880682186</v>
      </c>
    </row>
    <row r="9" spans="1:10" x14ac:dyDescent="0.3">
      <c r="A9" t="s">
        <v>4</v>
      </c>
    </row>
    <row r="10" spans="1:10" x14ac:dyDescent="0.3">
      <c r="B10" t="s">
        <v>2</v>
      </c>
      <c r="C10">
        <v>0.29126990256921259</v>
      </c>
      <c r="E10" t="s">
        <v>6</v>
      </c>
      <c r="F10">
        <f>2*POWER(C10,2) + POWER(C11,2) - 1</f>
        <v>-7.5029394175363251E-7</v>
      </c>
    </row>
    <row r="11" spans="1:10" x14ac:dyDescent="0.3">
      <c r="B11" t="s">
        <v>5</v>
      </c>
      <c r="C11">
        <v>0.91122057561311742</v>
      </c>
      <c r="E11" t="s">
        <v>7</v>
      </c>
      <c r="F11">
        <f>POWER(0.5*C10-0.5,2)+2*POWER(C11-0.25,2)-1</f>
        <v>-1.1302065194840338E-7</v>
      </c>
    </row>
    <row r="12" spans="1:10" x14ac:dyDescent="0.3">
      <c r="E12" t="s">
        <v>8</v>
      </c>
      <c r="F12">
        <f>F10+F11</f>
        <v>-8.6331459370203589E-7</v>
      </c>
    </row>
    <row r="14" spans="1:10" x14ac:dyDescent="0.3">
      <c r="A14" t="s">
        <v>56</v>
      </c>
    </row>
    <row r="15" spans="1:10" x14ac:dyDescent="0.3">
      <c r="C15" t="s">
        <v>58</v>
      </c>
      <c r="D15" t="s">
        <v>1</v>
      </c>
      <c r="F15" t="s">
        <v>59</v>
      </c>
      <c r="G15" t="s">
        <v>60</v>
      </c>
      <c r="H15" t="s">
        <v>62</v>
      </c>
      <c r="I15" t="s">
        <v>63</v>
      </c>
    </row>
    <row r="16" spans="1:10" x14ac:dyDescent="0.3">
      <c r="B16" t="s">
        <v>57</v>
      </c>
      <c r="C16" s="9">
        <f>2.877*10^8</f>
        <v>287700000</v>
      </c>
      <c r="D16">
        <f>60.211</f>
        <v>60.210999999999999</v>
      </c>
      <c r="F16">
        <v>83.144598000000002</v>
      </c>
      <c r="G16">
        <v>1</v>
      </c>
      <c r="H16">
        <v>77</v>
      </c>
      <c r="I16">
        <f>H16+273.15</f>
        <v>350.15</v>
      </c>
    </row>
    <row r="18" spans="1:11" x14ac:dyDescent="0.3">
      <c r="C18" t="s">
        <v>64</v>
      </c>
      <c r="D18">
        <v>392.15077025127181</v>
      </c>
      <c r="F18" t="s">
        <v>65</v>
      </c>
      <c r="G18">
        <f>G16-((F16*I16)/(D18-D16))+(C16/(POWER(I16,1/2)*D18*(D18+D16)))</f>
        <v>-3.4909792203677625E-2</v>
      </c>
    </row>
    <row r="20" spans="1:11" x14ac:dyDescent="0.3">
      <c r="A20" t="s">
        <v>69</v>
      </c>
    </row>
    <row r="21" spans="1:11" x14ac:dyDescent="0.3">
      <c r="C21" t="s">
        <v>0</v>
      </c>
      <c r="D21" t="s">
        <v>71</v>
      </c>
      <c r="E21" t="s">
        <v>72</v>
      </c>
    </row>
    <row r="22" spans="1:11" x14ac:dyDescent="0.3">
      <c r="B22" t="s">
        <v>70</v>
      </c>
      <c r="C22">
        <v>13.7819</v>
      </c>
      <c r="D22">
        <v>2726.81</v>
      </c>
      <c r="E22">
        <v>217.52</v>
      </c>
      <c r="G22" t="s">
        <v>83</v>
      </c>
      <c r="H22">
        <v>0.33</v>
      </c>
    </row>
    <row r="23" spans="1:11" x14ac:dyDescent="0.3">
      <c r="B23" t="s">
        <v>73</v>
      </c>
      <c r="C23">
        <v>13.932</v>
      </c>
      <c r="D23">
        <v>3056.96</v>
      </c>
      <c r="E23">
        <v>217.625</v>
      </c>
      <c r="G23" t="s">
        <v>60</v>
      </c>
      <c r="H23">
        <v>120</v>
      </c>
    </row>
    <row r="24" spans="1:11" x14ac:dyDescent="0.3">
      <c r="I24" t="s">
        <v>86</v>
      </c>
      <c r="J24" t="s">
        <v>87</v>
      </c>
      <c r="K24" t="s">
        <v>88</v>
      </c>
    </row>
    <row r="25" spans="1:11" x14ac:dyDescent="0.3">
      <c r="B25" t="s">
        <v>80</v>
      </c>
      <c r="C25">
        <v>0.17283997564662665</v>
      </c>
      <c r="E25" t="s">
        <v>81</v>
      </c>
      <c r="F25">
        <f>EXP(C22-(D22/(C26+E22)))</f>
        <v>229.13806903204653</v>
      </c>
      <c r="H25" t="s">
        <v>84</v>
      </c>
      <c r="I25">
        <f>H22*H23</f>
        <v>39.6</v>
      </c>
      <c r="J25">
        <f>C25*F25</f>
        <v>39.604218271213981</v>
      </c>
      <c r="K25">
        <f>I25-J25</f>
        <v>-4.2182712139791079E-3</v>
      </c>
    </row>
    <row r="26" spans="1:11" x14ac:dyDescent="0.3">
      <c r="B26" t="s">
        <v>61</v>
      </c>
      <c r="C26">
        <v>109.13892983072732</v>
      </c>
      <c r="E26" t="s">
        <v>82</v>
      </c>
      <c r="F26">
        <f>EXP(C23-(D23/(C26+E23)))</f>
        <v>97.197467672292547</v>
      </c>
      <c r="H26" t="s">
        <v>85</v>
      </c>
      <c r="I26">
        <f>(1-H22)*H23</f>
        <v>80.399999999999991</v>
      </c>
      <c r="J26">
        <f>(1-C25)*F26</f>
        <v>80.397859726899725</v>
      </c>
      <c r="K26">
        <f>I26-J26</f>
        <v>2.1402731002666542E-3</v>
      </c>
    </row>
    <row r="27" spans="1:11" x14ac:dyDescent="0.3">
      <c r="J27" t="s">
        <v>89</v>
      </c>
      <c r="K27">
        <f>POWER(K25,2)+POWER(K26,2)</f>
        <v>2.2374580978409813E-5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Answer Report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Panda</dc:creator>
  <cp:lastModifiedBy>Akshat Panda</cp:lastModifiedBy>
  <dcterms:created xsi:type="dcterms:W3CDTF">2024-12-10T04:28:53Z</dcterms:created>
  <dcterms:modified xsi:type="dcterms:W3CDTF">2024-12-10T07:15:53Z</dcterms:modified>
</cp:coreProperties>
</file>