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680" yWindow="-1920" windowWidth="6640" windowHeight="22220" tabRatio="500" activeTab="1"/>
    <workbookView xWindow="-20" yWindow="-20" windowWidth="8860" windowHeight="10340" tabRatio="500"/>
  </bookViews>
  <sheets>
    <sheet name="gdb" sheetId="3" r:id="rId1"/>
    <sheet name="stack" sheetId="1" r:id="rId2"/>
    <sheet name="hex" sheetId="2" r:id="rId3"/>
  </sheets>
  <calcPr calcId="130407" refMode="R1C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L5" i="1"/>
  <c r="C2"/>
  <c r="D2"/>
  <c r="E2"/>
  <c r="F2"/>
  <c r="G2"/>
  <c r="H2"/>
  <c r="I2"/>
  <c r="I5"/>
  <c r="I3"/>
  <c r="C5"/>
  <c r="C3"/>
  <c r="D5"/>
  <c r="D3"/>
  <c r="E5"/>
  <c r="E3"/>
  <c r="F5"/>
  <c r="F3"/>
  <c r="G5"/>
  <c r="G3"/>
  <c r="H5"/>
  <c r="H3"/>
  <c r="C1"/>
  <c r="D1"/>
  <c r="E1"/>
  <c r="F1"/>
  <c r="G1"/>
  <c r="H1"/>
  <c r="I1"/>
  <c r="A5"/>
  <c r="J2"/>
  <c r="J5"/>
  <c r="B6"/>
  <c r="A6"/>
  <c r="J6"/>
  <c r="B7"/>
  <c r="A7"/>
  <c r="J7"/>
  <c r="B8"/>
  <c r="A8"/>
  <c r="J8"/>
  <c r="B9"/>
  <c r="A9"/>
  <c r="J9"/>
  <c r="B10"/>
  <c r="A10"/>
  <c r="J10"/>
  <c r="B11"/>
  <c r="A11"/>
  <c r="J11"/>
  <c r="B12"/>
  <c r="A12"/>
  <c r="J12"/>
  <c r="B13"/>
  <c r="A13"/>
  <c r="J13"/>
  <c r="B14"/>
  <c r="A14"/>
  <c r="J14"/>
  <c r="B15"/>
  <c r="A15"/>
  <c r="J15"/>
  <c r="B16"/>
  <c r="A16"/>
  <c r="J16"/>
  <c r="B17"/>
  <c r="A17"/>
  <c r="J17"/>
  <c r="B18"/>
  <c r="A18"/>
  <c r="J18"/>
  <c r="B19"/>
  <c r="A19"/>
  <c r="J19"/>
  <c r="B20"/>
  <c r="A20"/>
  <c r="J20"/>
  <c r="B21"/>
  <c r="A21"/>
  <c r="J21"/>
  <c r="B22"/>
  <c r="A22"/>
  <c r="J22"/>
  <c r="B23"/>
  <c r="A23"/>
  <c r="J23"/>
  <c r="B24"/>
  <c r="A24"/>
  <c r="J24"/>
  <c r="B25"/>
  <c r="A25"/>
  <c r="J25"/>
  <c r="B26"/>
  <c r="A26"/>
  <c r="J26"/>
  <c r="B27"/>
  <c r="A27"/>
  <c r="J27"/>
  <c r="B28"/>
  <c r="A28"/>
  <c r="J28"/>
  <c r="B29"/>
  <c r="A29"/>
  <c r="J29"/>
  <c r="B30"/>
  <c r="A30"/>
  <c r="J30"/>
  <c r="B31"/>
  <c r="A31"/>
  <c r="J31"/>
  <c r="B32"/>
  <c r="A32"/>
  <c r="J32"/>
  <c r="B33"/>
  <c r="A33"/>
  <c r="J33"/>
  <c r="B34"/>
  <c r="A34"/>
  <c r="J34"/>
  <c r="B35"/>
  <c r="A35"/>
  <c r="J35"/>
  <c r="B36"/>
  <c r="A36"/>
  <c r="J36"/>
  <c r="B37"/>
  <c r="A37"/>
  <c r="J37"/>
  <c r="B38"/>
  <c r="A38"/>
  <c r="J38"/>
  <c r="B39"/>
  <c r="A39"/>
  <c r="J39"/>
  <c r="B40"/>
  <c r="A40"/>
  <c r="J40"/>
  <c r="B41"/>
  <c r="A41"/>
  <c r="J41"/>
  <c r="B42"/>
  <c r="A42"/>
  <c r="J42"/>
  <c r="B43"/>
  <c r="A43"/>
  <c r="J43"/>
  <c r="B44"/>
  <c r="A44"/>
  <c r="J44"/>
  <c r="B45"/>
  <c r="A45"/>
  <c r="J45"/>
  <c r="B46"/>
  <c r="A46"/>
  <c r="J46"/>
  <c r="B47"/>
  <c r="A47"/>
  <c r="J47"/>
  <c r="B48"/>
  <c r="A48"/>
  <c r="J48"/>
  <c r="B49"/>
  <c r="A49"/>
  <c r="J49"/>
  <c r="B50"/>
  <c r="A50"/>
  <c r="J50"/>
  <c r="B51"/>
  <c r="A51"/>
  <c r="J51"/>
  <c r="B52"/>
  <c r="A52"/>
  <c r="J52"/>
  <c r="B53"/>
  <c r="A53"/>
  <c r="C53"/>
  <c r="D53"/>
  <c r="E53"/>
  <c r="F53"/>
  <c r="G53"/>
  <c r="H53"/>
  <c r="I53"/>
  <c r="J53"/>
  <c r="L53"/>
  <c r="M56"/>
  <c r="M55"/>
  <c r="M54"/>
  <c r="M53"/>
  <c r="C49"/>
  <c r="D49"/>
  <c r="E49"/>
  <c r="F49"/>
  <c r="G49"/>
  <c r="H49"/>
  <c r="I49"/>
  <c r="L49"/>
  <c r="M52"/>
  <c r="M51"/>
  <c r="M50"/>
  <c r="M49"/>
  <c r="C45"/>
  <c r="D45"/>
  <c r="E45"/>
  <c r="F45"/>
  <c r="G45"/>
  <c r="H45"/>
  <c r="I45"/>
  <c r="L45"/>
  <c r="M48"/>
  <c r="M47"/>
  <c r="M46"/>
  <c r="M45"/>
  <c r="C41"/>
  <c r="D41"/>
  <c r="E41"/>
  <c r="F41"/>
  <c r="G41"/>
  <c r="H41"/>
  <c r="I41"/>
  <c r="L41"/>
  <c r="M44"/>
  <c r="M43"/>
  <c r="M42"/>
  <c r="M41"/>
  <c r="C37"/>
  <c r="D37"/>
  <c r="E37"/>
  <c r="F37"/>
  <c r="G37"/>
  <c r="H37"/>
  <c r="I37"/>
  <c r="L37"/>
  <c r="M40"/>
  <c r="M39"/>
  <c r="M38"/>
  <c r="M37"/>
  <c r="C33"/>
  <c r="D33"/>
  <c r="E33"/>
  <c r="F33"/>
  <c r="G33"/>
  <c r="H33"/>
  <c r="I33"/>
  <c r="L33"/>
  <c r="M36"/>
  <c r="M35"/>
  <c r="M34"/>
  <c r="M33"/>
  <c r="C29"/>
  <c r="D29"/>
  <c r="E29"/>
  <c r="F29"/>
  <c r="G29"/>
  <c r="H29"/>
  <c r="I29"/>
  <c r="L29"/>
  <c r="M32"/>
  <c r="M31"/>
  <c r="M30"/>
  <c r="M29"/>
  <c r="C25"/>
  <c r="D25"/>
  <c r="E25"/>
  <c r="F25"/>
  <c r="G25"/>
  <c r="H25"/>
  <c r="I25"/>
  <c r="L25"/>
  <c r="M28"/>
  <c r="M27"/>
  <c r="M26"/>
  <c r="M25"/>
  <c r="C21"/>
  <c r="D21"/>
  <c r="E21"/>
  <c r="F21"/>
  <c r="G21"/>
  <c r="H21"/>
  <c r="I21"/>
  <c r="L21"/>
  <c r="M24"/>
  <c r="M23"/>
  <c r="M22"/>
  <c r="M21"/>
  <c r="C17"/>
  <c r="D17"/>
  <c r="E17"/>
  <c r="F17"/>
  <c r="G17"/>
  <c r="H17"/>
  <c r="I17"/>
  <c r="L17"/>
  <c r="M20"/>
  <c r="M19"/>
  <c r="M18"/>
  <c r="M17"/>
  <c r="C13"/>
  <c r="D13"/>
  <c r="E13"/>
  <c r="F13"/>
  <c r="G13"/>
  <c r="H13"/>
  <c r="I13"/>
  <c r="L13"/>
  <c r="M16"/>
  <c r="M15"/>
  <c r="M14"/>
  <c r="M13"/>
  <c r="C9"/>
  <c r="D9"/>
  <c r="E9"/>
  <c r="F9"/>
  <c r="G9"/>
  <c r="H9"/>
  <c r="I9"/>
  <c r="L9"/>
  <c r="M12"/>
  <c r="M11"/>
  <c r="M10"/>
  <c r="M9"/>
  <c r="M8"/>
  <c r="M7"/>
  <c r="M6"/>
  <c r="M5"/>
  <c r="B54"/>
  <c r="A54"/>
  <c r="J54"/>
  <c r="B55"/>
  <c r="A55"/>
  <c r="J55"/>
  <c r="B56"/>
  <c r="A56"/>
  <c r="J56"/>
  <c r="B57"/>
  <c r="A57"/>
  <c r="A5" a="1"/>
  <c r="J3"/>
  <c r="C23"/>
  <c r="D23"/>
  <c r="E23"/>
  <c r="F23"/>
  <c r="G23"/>
  <c r="H23"/>
  <c r="I23"/>
  <c r="L23"/>
  <c r="C30"/>
  <c r="D30"/>
  <c r="E30"/>
  <c r="F30"/>
  <c r="G30"/>
  <c r="H30"/>
  <c r="I30"/>
  <c r="L30"/>
  <c r="C31"/>
  <c r="D31"/>
  <c r="E31"/>
  <c r="F31"/>
  <c r="G31"/>
  <c r="H31"/>
  <c r="I31"/>
  <c r="L31"/>
  <c r="C32"/>
  <c r="D32"/>
  <c r="E32"/>
  <c r="F32"/>
  <c r="G32"/>
  <c r="H32"/>
  <c r="I32"/>
  <c r="L32"/>
  <c r="C34"/>
  <c r="D34"/>
  <c r="E34"/>
  <c r="F34"/>
  <c r="G34"/>
  <c r="H34"/>
  <c r="I34"/>
  <c r="L34"/>
  <c r="C35"/>
  <c r="D35"/>
  <c r="E35"/>
  <c r="F35"/>
  <c r="G35"/>
  <c r="H35"/>
  <c r="I35"/>
  <c r="L35"/>
  <c r="C36"/>
  <c r="D36"/>
  <c r="E36"/>
  <c r="F36"/>
  <c r="G36"/>
  <c r="H36"/>
  <c r="I36"/>
  <c r="L36"/>
  <c r="C38"/>
  <c r="D38"/>
  <c r="E38"/>
  <c r="F38"/>
  <c r="G38"/>
  <c r="H38"/>
  <c r="I38"/>
  <c r="L38"/>
  <c r="C39"/>
  <c r="D39"/>
  <c r="E39"/>
  <c r="F39"/>
  <c r="G39"/>
  <c r="H39"/>
  <c r="I39"/>
  <c r="L39"/>
  <c r="C40"/>
  <c r="D40"/>
  <c r="E40"/>
  <c r="F40"/>
  <c r="G40"/>
  <c r="H40"/>
  <c r="I40"/>
  <c r="L40"/>
  <c r="C42"/>
  <c r="D42"/>
  <c r="E42"/>
  <c r="F42"/>
  <c r="G42"/>
  <c r="H42"/>
  <c r="I42"/>
  <c r="L42"/>
  <c r="C43"/>
  <c r="D43"/>
  <c r="E43"/>
  <c r="F43"/>
  <c r="G43"/>
  <c r="H43"/>
  <c r="I43"/>
  <c r="L43"/>
  <c r="C44"/>
  <c r="D44"/>
  <c r="E44"/>
  <c r="F44"/>
  <c r="G44"/>
  <c r="H44"/>
  <c r="I44"/>
  <c r="L44"/>
  <c r="C46"/>
  <c r="D46"/>
  <c r="E46"/>
  <c r="F46"/>
  <c r="G46"/>
  <c r="H46"/>
  <c r="I46"/>
  <c r="L46"/>
  <c r="C47"/>
  <c r="D47"/>
  <c r="E47"/>
  <c r="F47"/>
  <c r="G47"/>
  <c r="H47"/>
  <c r="I47"/>
  <c r="L47"/>
  <c r="C48"/>
  <c r="D48"/>
  <c r="E48"/>
  <c r="F48"/>
  <c r="G48"/>
  <c r="H48"/>
  <c r="I48"/>
  <c r="L48"/>
  <c r="C50"/>
  <c r="D50"/>
  <c r="E50"/>
  <c r="F50"/>
  <c r="G50"/>
  <c r="H50"/>
  <c r="I50"/>
  <c r="L50"/>
  <c r="C51"/>
  <c r="D51"/>
  <c r="E51"/>
  <c r="F51"/>
  <c r="G51"/>
  <c r="H51"/>
  <c r="I51"/>
  <c r="L51"/>
  <c r="C52"/>
  <c r="D52"/>
  <c r="E52"/>
  <c r="F52"/>
  <c r="G52"/>
  <c r="H52"/>
  <c r="I52"/>
  <c r="L52"/>
  <c r="C54"/>
  <c r="D54"/>
  <c r="E54"/>
  <c r="F54"/>
  <c r="G54"/>
  <c r="H54"/>
  <c r="I54"/>
  <c r="L54"/>
  <c r="C55"/>
  <c r="D55"/>
  <c r="E55"/>
  <c r="F55"/>
  <c r="G55"/>
  <c r="H55"/>
  <c r="I55"/>
  <c r="L55"/>
  <c r="C56"/>
  <c r="D56"/>
  <c r="E56"/>
  <c r="F56"/>
  <c r="G56"/>
  <c r="H56"/>
  <c r="I56"/>
  <c r="L56"/>
  <c r="C57"/>
  <c r="D57"/>
  <c r="E57"/>
  <c r="F57"/>
  <c r="G57"/>
  <c r="H57"/>
  <c r="I57"/>
  <c r="J57"/>
  <c r="L57"/>
  <c r="C6"/>
  <c r="D6"/>
  <c r="E6"/>
  <c r="F6"/>
  <c r="G6"/>
  <c r="H6"/>
  <c r="I6"/>
  <c r="L6"/>
  <c r="C7"/>
  <c r="D7"/>
  <c r="E7"/>
  <c r="F7"/>
  <c r="G7"/>
  <c r="H7"/>
  <c r="I7"/>
  <c r="L7"/>
  <c r="C8"/>
  <c r="D8"/>
  <c r="E8"/>
  <c r="F8"/>
  <c r="G8"/>
  <c r="H8"/>
  <c r="I8"/>
  <c r="L8"/>
  <c r="C10"/>
  <c r="D10"/>
  <c r="E10"/>
  <c r="F10"/>
  <c r="G10"/>
  <c r="H10"/>
  <c r="I10"/>
  <c r="L10"/>
  <c r="C11"/>
  <c r="D11"/>
  <c r="E11"/>
  <c r="F11"/>
  <c r="G11"/>
  <c r="H11"/>
  <c r="I11"/>
  <c r="L11"/>
  <c r="C12"/>
  <c r="D12"/>
  <c r="E12"/>
  <c r="F12"/>
  <c r="G12"/>
  <c r="H12"/>
  <c r="I12"/>
  <c r="L12"/>
  <c r="C14"/>
  <c r="D14"/>
  <c r="E14"/>
  <c r="F14"/>
  <c r="G14"/>
  <c r="H14"/>
  <c r="I14"/>
  <c r="L14"/>
  <c r="C15"/>
  <c r="D15"/>
  <c r="E15"/>
  <c r="F15"/>
  <c r="G15"/>
  <c r="H15"/>
  <c r="I15"/>
  <c r="L15"/>
  <c r="C16"/>
  <c r="D16"/>
  <c r="E16"/>
  <c r="F16"/>
  <c r="G16"/>
  <c r="H16"/>
  <c r="I16"/>
  <c r="L16"/>
  <c r="C18"/>
  <c r="D18"/>
  <c r="E18"/>
  <c r="F18"/>
  <c r="G18"/>
  <c r="H18"/>
  <c r="I18"/>
  <c r="L18"/>
  <c r="C19"/>
  <c r="D19"/>
  <c r="E19"/>
  <c r="F19"/>
  <c r="G19"/>
  <c r="H19"/>
  <c r="I19"/>
  <c r="L19"/>
  <c r="C20"/>
  <c r="D20"/>
  <c r="E20"/>
  <c r="F20"/>
  <c r="G20"/>
  <c r="H20"/>
  <c r="I20"/>
  <c r="L20"/>
  <c r="C22"/>
  <c r="D22"/>
  <c r="E22"/>
  <c r="F22"/>
  <c r="G22"/>
  <c r="H22"/>
  <c r="I22"/>
  <c r="L22"/>
  <c r="C24"/>
  <c r="D24"/>
  <c r="E24"/>
  <c r="F24"/>
  <c r="G24"/>
  <c r="H24"/>
  <c r="I24"/>
  <c r="L24"/>
  <c r="C26"/>
  <c r="D26"/>
  <c r="E26"/>
  <c r="F26"/>
  <c r="G26"/>
  <c r="H26"/>
  <c r="I26"/>
  <c r="L26"/>
  <c r="C27"/>
  <c r="D27"/>
  <c r="E27"/>
  <c r="F27"/>
  <c r="G27"/>
  <c r="H27"/>
  <c r="I27"/>
  <c r="L27"/>
  <c r="C28"/>
  <c r="D28"/>
  <c r="E28"/>
  <c r="F28"/>
  <c r="G28"/>
  <c r="H28"/>
  <c r="I28"/>
  <c r="L28"/>
</calcChain>
</file>

<file path=xl/sharedStrings.xml><?xml version="1.0" encoding="utf-8"?>
<sst xmlns="http://schemas.openxmlformats.org/spreadsheetml/2006/main" count="49" uniqueCount="40">
  <si>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</si>
  <si>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</si>
  <si>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</si>
  <si>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</si>
  <si>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</si>
  <si>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</si>
  <si>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0xbefffb94</t>
  </si>
  <si>
    <t>0x00000000</t>
  </si>
  <si>
    <t>0xbefffbb4</t>
  </si>
  <si>
    <t>0x000087e0</t>
  </si>
  <si>
    <t>0xb6d5c0f0</t>
  </si>
  <si>
    <t>0xb6e73000</t>
  </si>
  <si>
    <t>0xbefffd04</t>
  </si>
  <si>
    <t>0x00000001</t>
  </si>
  <si>
    <t>0xbefffb78:</t>
  </si>
  <si>
    <t>0x000089e0</t>
  </si>
  <si>
    <t>0xbefffb88:</t>
  </si>
  <si>
    <t>0x01c500c0</t>
  </si>
  <si>
    <t>7</t>
  </si>
  <si>
    <t>0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</si>
  <si>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</si>
  <si>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</si>
  <si>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</si>
  <si>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</si>
  <si>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</si>
  <si>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</si>
  <si>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8</t>
  </si>
  <si>
    <t>9</t>
  </si>
  <si>
    <t>0xbefffb98:</t>
  </si>
  <si>
    <t>0x01d5d558</t>
  </si>
  <si>
    <t>0x00000002</t>
  </si>
  <si>
    <t>0x246bf014</t>
  </si>
  <si>
    <t>0x3f25c209</t>
  </si>
  <si>
    <t>0xbefffba8:</t>
  </si>
  <si>
    <t>0xbefffbb8:</t>
  </si>
  <si>
    <t>0x00008958</t>
  </si>
  <si>
    <t>0xbefffbc8:</t>
  </si>
  <si>
    <t>Comment</t>
    <phoneticPr fontId="1" type="noConversion"/>
  </si>
  <si>
    <t>Address: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</si>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</sst>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name val="Monaco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 textRotation="90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"/>
  <sheetViews>
    <sheetView workbookViewId="0">
      <selection sqref="A1:E2"/>
    </sheetView>
    <sheetView tabSelected="1" workbookViewId="1">
      <selection sqref="A1:E6"/>
    </sheetView>
  </sheetViews>
  <sheetFormatPr baseColWidth="10" defaultRowHeight="13"/>
  <sheetData>
    <row r="1" spans="1:5">
      <c r="A1" t="s">
        <v>14</v>
      </c>
      <c r="B1" t="s">
        <v>7</v>
      </c>
      <c r="C1" t="s">
        <v>13</v>
      </c>
      <c r="D1" t="s">
        <v>8</v>
      </c>
      <c r="E1" t="s">
        <v>15</v>
      </c>
    </row>
    <row r="2" spans="1:5">
      <c r="A2" t="s">
        <v>16</v>
      </c>
      <c r="B2" t="s">
        <v>6</v>
      </c>
      <c r="C2" t="s">
        <v>7</v>
      </c>
      <c r="D2" t="s">
        <v>17</v>
      </c>
      <c r="E2" t="s">
        <v>7</v>
      </c>
    </row>
    <row r="3" spans="1:5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 spans="1:5">
      <c r="A4" t="s">
        <v>33</v>
      </c>
      <c r="B4" t="s">
        <v>7</v>
      </c>
      <c r="C4" t="s">
        <v>13</v>
      </c>
      <c r="D4" t="s">
        <v>7</v>
      </c>
      <c r="E4" t="s">
        <v>10</v>
      </c>
    </row>
    <row r="5" spans="1:5">
      <c r="A5" t="s">
        <v>34</v>
      </c>
      <c r="B5" t="s">
        <v>11</v>
      </c>
      <c r="C5" t="s">
        <v>12</v>
      </c>
      <c r="D5" t="s">
        <v>13</v>
      </c>
      <c r="E5" t="s">
        <v>35</v>
      </c>
    </row>
    <row r="6" spans="1:5">
      <c r="A6" t="s">
        <v>36</v>
      </c>
      <c r="B6" t="s">
        <v>7</v>
      </c>
      <c r="C6" t="s">
        <v>7</v>
      </c>
      <c r="D6" t="s">
        <v>9</v>
      </c>
      <c r="E6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7"/>
  <sheetViews>
    <sheetView tabSelected="1" topLeftCell="K4" workbookViewId="0">
      <pane ySplit="1" topLeftCell="A5" activePane="bottomLeft" state="frozen"/>
      <selection activeCell="K4" sqref="K4"/>
      <selection pane="bottomLeft" activeCell="K5" sqref="K5:K23"/>
    </sheetView>
    <sheetView workbookViewId="1"/>
  </sheetViews>
  <sheetFormatPr baseColWidth="10" defaultRowHeight="16"/>
  <cols>
    <col min="1" max="1" width="12.42578125" style="1" hidden="1" customWidth="1"/>
    <col min="2" max="2" width="2.140625" style="1" hidden="1" customWidth="1"/>
    <col min="3" max="10" width="3.140625" style="2" hidden="1" customWidth="1"/>
    <col min="11" max="11" width="11.28515625" style="5" bestFit="1" customWidth="1"/>
    <col min="12" max="12" width="12.42578125" style="1" bestFit="1" customWidth="1"/>
    <col min="13" max="13" width="11.28515625" style="1" bestFit="1" customWidth="1"/>
    <col min="15" max="16384" width="10.7109375" style="1"/>
  </cols>
  <sheetData>
    <row r="1" spans="1:13" ht="22" hidden="1">
      <c r="A1" s="1">
        <v>28</v>
      </c>
      <c r="C1" s="4">
        <f>A1-4</f>
        <v>24</v>
      </c>
      <c r="D1" s="4">
        <f>C1-4</f>
        <v>20</v>
      </c>
      <c r="E1" s="4">
        <f t="shared" ref="E1:I1" si="0">D1-4</f>
        <v>16</v>
      </c>
      <c r="F1" s="4">
        <f t="shared" si="0"/>
        <v>12</v>
      </c>
      <c r="G1" s="4">
        <f t="shared" si="0"/>
        <v>8</v>
      </c>
      <c r="H1" s="4">
        <f t="shared" si="0"/>
        <v>4</v>
      </c>
      <c r="I1" s="4">
        <f t="shared" si="0"/>
        <v>0</v>
      </c>
      <c r="J1" s="4"/>
    </row>
    <row r="2" spans="1:13" ht="22" hidden="1">
      <c r="A2" s="1">
        <v>2</v>
      </c>
      <c r="C2" s="4">
        <f>A2+1</f>
        <v>3</v>
      </c>
      <c r="D2" s="4">
        <f t="shared" ref="D2:J2" si="1">C2+1</f>
        <v>4</v>
      </c>
      <c r="E2" s="4">
        <f t="shared" si="1"/>
        <v>5</v>
      </c>
      <c r="F2" s="4">
        <f t="shared" si="1"/>
        <v>6</v>
      </c>
      <c r="G2" s="4">
        <f t="shared" si="1"/>
        <v>7</v>
      </c>
      <c r="H2" s="4">
        <f t="shared" si="1"/>
        <v>8</v>
      </c>
      <c r="I2" s="4">
        <f t="shared" si="1"/>
        <v>9</v>
      </c>
      <c r="J2" s="4">
        <f t="shared" si="1"/>
        <v>10</v>
      </c>
    </row>
    <row r="3" spans="1:13" ht="22" hidden="1">
      <c r="C3" s="4">
        <f>INDEX(hex!$B:$B,MATCH(C5,hex!$C:$C,0))</f>
        <v>11</v>
      </c>
      <c r="D3" s="4">
        <f>INDEX(hex!$B:$B,MATCH(D5,hex!$C:$C,0))</f>
        <v>14</v>
      </c>
      <c r="E3" s="4">
        <f>INDEX(hex!$B:$B,MATCH(E5,hex!$C:$C,0))</f>
        <v>15</v>
      </c>
      <c r="F3" s="4">
        <f>INDEX(hex!$B:$B,MATCH(F5,hex!$C:$C,0))</f>
        <v>15</v>
      </c>
      <c r="G3" s="4">
        <f>INDEX(hex!$B:$B,MATCH(G5,hex!$C:$C,0))</f>
        <v>15</v>
      </c>
      <c r="H3" s="4">
        <f>INDEX(hex!$B:$B,MATCH(H5,hex!$C:$C,0))</f>
        <v>11</v>
      </c>
      <c r="I3" s="4">
        <f>INDEX(hex!$B:$B,MATCH(I5,hex!$C:$C,0))</f>
        <v>7</v>
      </c>
      <c r="J3" s="4">
        <f>INDEX(hex!$B:$B,MATCH(J5,hex!$C:$C,0))</f>
        <v>8</v>
      </c>
    </row>
    <row r="4" spans="1:13">
      <c r="C4" s="4"/>
      <c r="D4" s="4"/>
      <c r="E4" s="4"/>
      <c r="F4" s="4"/>
      <c r="G4" s="4"/>
      <c r="H4" s="4"/>
      <c r="I4" s="4"/>
      <c r="J4" s="4"/>
      <c r="K4" s="5" t="s">
        <v>37</v>
      </c>
      <c r="L4" s="1" t="s">
        <v>38</v>
      </c>
      <c r="M4" s="1" t="s">
        <v>39</v>
      </c>
    </row>
    <row r="5" spans="1:13">
      <c r="A5" s="1">
        <f t="array" ref="A5">SUM($C$3:$I$3*2^$C$1:$I$1)</f>
        <v>200277943</v>
      </c>
      <c r="C5" s="2" t="str">
        <f>MID($L$5,C2,1)</f>
        <v>b</v>
      </c>
      <c r="D5" s="2" t="str">
        <f>MID($L$5,D2,1)</f>
        <v>e</v>
      </c>
      <c r="E5" s="2" t="str">
        <f>MID($L$5,E2,1)</f>
        <v>f</v>
      </c>
      <c r="F5" s="2" t="str">
        <f>MID($L$5,F2,1)</f>
        <v>f</v>
      </c>
      <c r="G5" s="2" t="str">
        <f>MID($L$5,G2,1)</f>
        <v>f</v>
      </c>
      <c r="H5" s="2" t="str">
        <f>MID($L$5,H2,1)</f>
        <v>b</v>
      </c>
      <c r="I5" s="2" t="str">
        <f>MID($L$5,I2,1)</f>
        <v>7</v>
      </c>
      <c r="J5" s="2" t="str">
        <f>MID($L$5,J2,1)</f>
        <v>8</v>
      </c>
      <c r="L5" s="1" t="str">
        <f>gdb!A1</f>
        <v>0xbefffb78:</v>
      </c>
      <c r="M5" s="1" t="str">
        <f>IF(ISNA(MATCH(L5,gdb!$A:$A,0)),"…",LOOKUP(L5,gdb!$A:$A,gdb!$B:$B))</f>
        <v>0x00000000</v>
      </c>
    </row>
    <row r="6" spans="1:13">
      <c r="A6" s="1">
        <f>A5+B6</f>
        <v>200277943</v>
      </c>
      <c r="B6" s="2">
        <f>TRUNC((INDEX(hex!$B:$B,MATCH(J5,hex!$C:$C,0))+4)/16)</f>
        <v>0</v>
      </c>
      <c r="C6" s="2" t="str">
        <f>LOOKUP(TRUNC(MOD($A6,2^A$1)/(2^C$1)),hex!$B:$B,hex!$C:$C)</f>
        <v>b</v>
      </c>
      <c r="D6" s="2" t="str">
        <f>LOOKUP(TRUNC(MOD($A6,2^C$1)/(2^D$1)),hex!$B:$B,hex!$C:$C)</f>
        <v>e</v>
      </c>
      <c r="E6" s="2" t="str">
        <f>LOOKUP(TRUNC(MOD($A6,2^D$1)/(2^E$1)),hex!$B:$B,hex!$C:$C)</f>
        <v>f</v>
      </c>
      <c r="F6" s="2" t="str">
        <f>LOOKUP(TRUNC(MOD($A6,2^E$1)/(2^F$1)),hex!$B:$B,hex!$C:$C)</f>
        <v>f</v>
      </c>
      <c r="G6" s="2" t="str">
        <f>LOOKUP(TRUNC(MOD($A6,2^F$1)/(2^G$1)),hex!$B:$B,hex!$C:$C)</f>
        <v>f</v>
      </c>
      <c r="H6" s="2" t="str">
        <f>LOOKUP(TRUNC(MOD($A6,2^G$1)/(2^H$1)),hex!$B:$B,hex!$C:$C)</f>
        <v>b</v>
      </c>
      <c r="I6" s="2" t="str">
        <f>LOOKUP(TRUNC(MOD($A6,2^H$1)/(2^I$1)),hex!$B:$B,hex!$C:$C)</f>
        <v>7</v>
      </c>
      <c r="J6" s="2" t="str">
        <f>LOOKUP(MOD(INDEX(hex!$B:$B,MATCH(J5,hex!$C:$C,0))+4,16),hex!$B:$B,hex!$C:$C)</f>
        <v>c</v>
      </c>
      <c r="L6" s="1" t="str">
        <f t="shared" ref="L6:L57" si="2">"0x"&amp;$C6&amp;$D6&amp;$E6&amp;$F6&amp;$G6&amp;$H6&amp;$I6&amp;$J6&amp;":"</f>
        <v>0xbefffb7c:</v>
      </c>
      <c r="M6" s="1" t="str">
        <f>IF(ISNA(MATCH(L5,gdb!$A:$A,0)),"…",LOOKUP(L5,gdb!$A:$A,gdb!$C:$C))</f>
        <v>0x00000001</v>
      </c>
    </row>
    <row r="7" spans="1:13">
      <c r="A7" s="1">
        <f t="shared" ref="A7:A57" si="3">A6+B7</f>
        <v>200277944</v>
      </c>
      <c r="B7" s="2">
        <f>TRUNC((INDEX(hex!$B:$B,MATCH(J6,hex!$C:$C,0))+4)/16)</f>
        <v>1</v>
      </c>
      <c r="C7" s="2" t="str">
        <f>LOOKUP(TRUNC(MOD($A7,2^A$1)/(2^C$1)),hex!$B:$B,hex!$C:$C)</f>
        <v>b</v>
      </c>
      <c r="D7" s="2" t="str">
        <f>LOOKUP(TRUNC(MOD($A7,2^C$1)/(2^D$1)),hex!$B:$B,hex!$C:$C)</f>
        <v>e</v>
      </c>
      <c r="E7" s="2" t="str">
        <f>LOOKUP(TRUNC(MOD($A7,2^D$1)/(2^E$1)),hex!$B:$B,hex!$C:$C)</f>
        <v>f</v>
      </c>
      <c r="F7" s="2" t="str">
        <f>LOOKUP(TRUNC(MOD($A7,2^E$1)/(2^F$1)),hex!$B:$B,hex!$C:$C)</f>
        <v>f</v>
      </c>
      <c r="G7" s="2" t="str">
        <f>LOOKUP(TRUNC(MOD($A7,2^F$1)/(2^G$1)),hex!$B:$B,hex!$C:$C)</f>
        <v>f</v>
      </c>
      <c r="H7" s="2" t="str">
        <f>LOOKUP(TRUNC(MOD($A7,2^G$1)/(2^H$1)),hex!$B:$B,hex!$C:$C)</f>
        <v>b</v>
      </c>
      <c r="I7" s="2" t="str">
        <f>LOOKUP(TRUNC(MOD($A7,2^H$1)/(2^I$1)),hex!$B:$B,hex!$C:$C)</f>
        <v>8</v>
      </c>
      <c r="J7" s="2" t="str">
        <f>LOOKUP(MOD(INDEX(hex!$B:$B,MATCH(J6,hex!$C:$C,0))+4,16),hex!$B:$B,hex!$C:$C)</f>
        <v>0</v>
      </c>
      <c r="L7" s="1" t="str">
        <f t="shared" si="2"/>
        <v>0xbefffb80:</v>
      </c>
      <c r="M7" s="1" t="str">
        <f>IF(ISNA(MATCH(L5,gdb!$A:$A,0)),"…",LOOKUP(L5,gdb!$A:$A,gdb!$D:$D))</f>
        <v>0xbefffbb4</v>
      </c>
    </row>
    <row r="8" spans="1:13">
      <c r="A8" s="1">
        <f t="shared" si="3"/>
        <v>200277944</v>
      </c>
      <c r="B8" s="2">
        <f>TRUNC((INDEX(hex!$B:$B,MATCH(J7,hex!$C:$C,0))+4)/16)</f>
        <v>0</v>
      </c>
      <c r="C8" s="2" t="str">
        <f>LOOKUP(TRUNC(MOD($A8,2^A$1)/(2^C$1)),hex!$B:$B,hex!$C:$C)</f>
        <v>b</v>
      </c>
      <c r="D8" s="2" t="str">
        <f>LOOKUP(TRUNC(MOD($A8,2^C$1)/(2^D$1)),hex!$B:$B,hex!$C:$C)</f>
        <v>e</v>
      </c>
      <c r="E8" s="2" t="str">
        <f>LOOKUP(TRUNC(MOD($A8,2^D$1)/(2^E$1)),hex!$B:$B,hex!$C:$C)</f>
        <v>f</v>
      </c>
      <c r="F8" s="2" t="str">
        <f>LOOKUP(TRUNC(MOD($A8,2^E$1)/(2^F$1)),hex!$B:$B,hex!$C:$C)</f>
        <v>f</v>
      </c>
      <c r="G8" s="2" t="str">
        <f>LOOKUP(TRUNC(MOD($A8,2^F$1)/(2^G$1)),hex!$B:$B,hex!$C:$C)</f>
        <v>f</v>
      </c>
      <c r="H8" s="2" t="str">
        <f>LOOKUP(TRUNC(MOD($A8,2^G$1)/(2^H$1)),hex!$B:$B,hex!$C:$C)</f>
        <v>b</v>
      </c>
      <c r="I8" s="2" t="str">
        <f>LOOKUP(TRUNC(MOD($A8,2^H$1)/(2^I$1)),hex!$B:$B,hex!$C:$C)</f>
        <v>8</v>
      </c>
      <c r="J8" s="2" t="str">
        <f>LOOKUP(MOD(INDEX(hex!$B:$B,MATCH(J7,hex!$C:$C,0))+4,16),hex!$B:$B,hex!$C:$C)</f>
        <v>4</v>
      </c>
      <c r="L8" s="1" t="str">
        <f t="shared" si="2"/>
        <v>0xbefffb84:</v>
      </c>
      <c r="M8" s="1" t="str">
        <f>IF(ISNA(MATCH(L5,gdb!$A:$A,0)),"…",LOOKUP(L5,gdb!$A:$A,gdb!$E:$E))</f>
        <v>0x000089e0</v>
      </c>
    </row>
    <row r="9" spans="1:13">
      <c r="A9" s="1">
        <f t="shared" si="3"/>
        <v>200277944</v>
      </c>
      <c r="B9" s="2">
        <f>TRUNC((INDEX(hex!$B:$B,MATCH(J8,hex!$C:$C,0))+4)/16)</f>
        <v>0</v>
      </c>
      <c r="C9" s="2" t="str">
        <f>LOOKUP(TRUNC(MOD($A9,2^A$1)/(2^C$1)),hex!$B:$B,hex!$C:$C)</f>
        <v>b</v>
      </c>
      <c r="D9" s="2" t="str">
        <f>LOOKUP(TRUNC(MOD($A9,2^C$1)/(2^D$1)),hex!$B:$B,hex!$C:$C)</f>
        <v>e</v>
      </c>
      <c r="E9" s="2" t="str">
        <f>LOOKUP(TRUNC(MOD($A9,2^D$1)/(2^E$1)),hex!$B:$B,hex!$C:$C)</f>
        <v>f</v>
      </c>
      <c r="F9" s="2" t="str">
        <f>LOOKUP(TRUNC(MOD($A9,2^E$1)/(2^F$1)),hex!$B:$B,hex!$C:$C)</f>
        <v>f</v>
      </c>
      <c r="G9" s="2" t="str">
        <f>LOOKUP(TRUNC(MOD($A9,2^F$1)/(2^G$1)),hex!$B:$B,hex!$C:$C)</f>
        <v>f</v>
      </c>
      <c r="H9" s="2" t="str">
        <f>LOOKUP(TRUNC(MOD($A9,2^G$1)/(2^H$1)),hex!$B:$B,hex!$C:$C)</f>
        <v>b</v>
      </c>
      <c r="I9" s="2" t="str">
        <f>LOOKUP(TRUNC(MOD($A9,2^H$1)/(2^I$1)),hex!$B:$B,hex!$C:$C)</f>
        <v>8</v>
      </c>
      <c r="J9" s="2" t="str">
        <f t="shared" ref="J9:J57" si="4">J5</f>
        <v>8</v>
      </c>
      <c r="L9" s="1" t="str">
        <f t="shared" si="2"/>
        <v>0xbefffb88:</v>
      </c>
      <c r="M9" s="1" t="str">
        <f>IF(ISNA(MATCH(L9,gdb!$A:$A,0)),"…",LOOKUP(L9,gdb!$A:$A,gdb!$B:$B))</f>
        <v>0xbefffb94</v>
      </c>
    </row>
    <row r="10" spans="1:13">
      <c r="A10" s="1">
        <f t="shared" si="3"/>
        <v>200277944</v>
      </c>
      <c r="B10" s="2">
        <f>TRUNC((INDEX(hex!$B:$B,MATCH(J9,hex!$C:$C,0))+4)/16)</f>
        <v>0</v>
      </c>
      <c r="C10" s="2" t="str">
        <f>LOOKUP(TRUNC(MOD($A10,2^A$1)/(2^C$1)),hex!$B:$B,hex!$C:$C)</f>
        <v>b</v>
      </c>
      <c r="D10" s="2" t="str">
        <f>LOOKUP(TRUNC(MOD($A10,2^C$1)/(2^D$1)),hex!$B:$B,hex!$C:$C)</f>
        <v>e</v>
      </c>
      <c r="E10" s="2" t="str">
        <f>LOOKUP(TRUNC(MOD($A10,2^D$1)/(2^E$1)),hex!$B:$B,hex!$C:$C)</f>
        <v>f</v>
      </c>
      <c r="F10" s="2" t="str">
        <f>LOOKUP(TRUNC(MOD($A10,2^E$1)/(2^F$1)),hex!$B:$B,hex!$C:$C)</f>
        <v>f</v>
      </c>
      <c r="G10" s="2" t="str">
        <f>LOOKUP(TRUNC(MOD($A10,2^F$1)/(2^G$1)),hex!$B:$B,hex!$C:$C)</f>
        <v>f</v>
      </c>
      <c r="H10" s="2" t="str">
        <f>LOOKUP(TRUNC(MOD($A10,2^G$1)/(2^H$1)),hex!$B:$B,hex!$C:$C)</f>
        <v>b</v>
      </c>
      <c r="I10" s="2" t="str">
        <f>LOOKUP(TRUNC(MOD($A10,2^H$1)/(2^I$1)),hex!$B:$B,hex!$C:$C)</f>
        <v>8</v>
      </c>
      <c r="J10" s="2" t="str">
        <f t="shared" si="4"/>
        <v>c</v>
      </c>
      <c r="L10" s="1" t="str">
        <f t="shared" si="2"/>
        <v>0xbefffb8c:</v>
      </c>
      <c r="M10" s="1" t="str">
        <f>IF(ISNA(MATCH(L9,gdb!$A:$A,0)),"…",LOOKUP(L9,gdb!$A:$A,gdb!$C:$C))</f>
        <v>0x00000000</v>
      </c>
    </row>
    <row r="11" spans="1:13">
      <c r="A11" s="1">
        <f t="shared" si="3"/>
        <v>200277945</v>
      </c>
      <c r="B11" s="2">
        <f>TRUNC((INDEX(hex!$B:$B,MATCH(J10,hex!$C:$C,0))+4)/16)</f>
        <v>1</v>
      </c>
      <c r="C11" s="2" t="str">
        <f>LOOKUP(TRUNC(MOD($A11,2^A$1)/(2^C$1)),hex!$B:$B,hex!$C:$C)</f>
        <v>b</v>
      </c>
      <c r="D11" s="2" t="str">
        <f>LOOKUP(TRUNC(MOD($A11,2^C$1)/(2^D$1)),hex!$B:$B,hex!$C:$C)</f>
        <v>e</v>
      </c>
      <c r="E11" s="2" t="str">
        <f>LOOKUP(TRUNC(MOD($A11,2^D$1)/(2^E$1)),hex!$B:$B,hex!$C:$C)</f>
        <v>f</v>
      </c>
      <c r="F11" s="2" t="str">
        <f>LOOKUP(TRUNC(MOD($A11,2^E$1)/(2^F$1)),hex!$B:$B,hex!$C:$C)</f>
        <v>f</v>
      </c>
      <c r="G11" s="2" t="str">
        <f>LOOKUP(TRUNC(MOD($A11,2^F$1)/(2^G$1)),hex!$B:$B,hex!$C:$C)</f>
        <v>f</v>
      </c>
      <c r="H11" s="2" t="str">
        <f>LOOKUP(TRUNC(MOD($A11,2^G$1)/(2^H$1)),hex!$B:$B,hex!$C:$C)</f>
        <v>b</v>
      </c>
      <c r="I11" s="2" t="str">
        <f>LOOKUP(TRUNC(MOD($A11,2^H$1)/(2^I$1)),hex!$B:$B,hex!$C:$C)</f>
        <v>9</v>
      </c>
      <c r="J11" s="2" t="str">
        <f t="shared" si="4"/>
        <v>0</v>
      </c>
      <c r="L11" s="1" t="str">
        <f t="shared" si="2"/>
        <v>0xbefffb90:</v>
      </c>
      <c r="M11" s="1" t="str">
        <f>IF(ISNA(MATCH(L9,gdb!$A:$A,0)),"…",LOOKUP(L9,gdb!$A:$A,gdb!$D:$D))</f>
        <v>0x01c500c0</v>
      </c>
    </row>
    <row r="12" spans="1:13">
      <c r="A12" s="1">
        <f t="shared" si="3"/>
        <v>200277945</v>
      </c>
      <c r="B12" s="2">
        <f>TRUNC((INDEX(hex!$B:$B,MATCH(J11,hex!$C:$C,0))+4)/16)</f>
        <v>0</v>
      </c>
      <c r="C12" s="2" t="str">
        <f>LOOKUP(TRUNC(MOD($A12,2^A$1)/(2^C$1)),hex!$B:$B,hex!$C:$C)</f>
        <v>b</v>
      </c>
      <c r="D12" s="2" t="str">
        <f>LOOKUP(TRUNC(MOD($A12,2^C$1)/(2^D$1)),hex!$B:$B,hex!$C:$C)</f>
        <v>e</v>
      </c>
      <c r="E12" s="2" t="str">
        <f>LOOKUP(TRUNC(MOD($A12,2^D$1)/(2^E$1)),hex!$B:$B,hex!$C:$C)</f>
        <v>f</v>
      </c>
      <c r="F12" s="2" t="str">
        <f>LOOKUP(TRUNC(MOD($A12,2^E$1)/(2^F$1)),hex!$B:$B,hex!$C:$C)</f>
        <v>f</v>
      </c>
      <c r="G12" s="2" t="str">
        <f>LOOKUP(TRUNC(MOD($A12,2^F$1)/(2^G$1)),hex!$B:$B,hex!$C:$C)</f>
        <v>f</v>
      </c>
      <c r="H12" s="2" t="str">
        <f>LOOKUP(TRUNC(MOD($A12,2^G$1)/(2^H$1)),hex!$B:$B,hex!$C:$C)</f>
        <v>b</v>
      </c>
      <c r="I12" s="2" t="str">
        <f>LOOKUP(TRUNC(MOD($A12,2^H$1)/(2^I$1)),hex!$B:$B,hex!$C:$C)</f>
        <v>9</v>
      </c>
      <c r="J12" s="2" t="str">
        <f t="shared" si="4"/>
        <v>4</v>
      </c>
      <c r="L12" s="1" t="str">
        <f t="shared" si="2"/>
        <v>0xbefffb94:</v>
      </c>
      <c r="M12" s="1" t="str">
        <f>IF(ISNA(MATCH(L9,gdb!$A:$A,0)),"…",LOOKUP(L9,gdb!$A:$A,gdb!$E:$E))</f>
        <v>0x00000000</v>
      </c>
    </row>
    <row r="13" spans="1:13">
      <c r="A13" s="1">
        <f t="shared" si="3"/>
        <v>200277945</v>
      </c>
      <c r="B13" s="2">
        <f>TRUNC((INDEX(hex!$B:$B,MATCH(J12,hex!$C:$C,0))+4)/16)</f>
        <v>0</v>
      </c>
      <c r="C13" s="2" t="str">
        <f>LOOKUP(TRUNC(MOD($A13,2^A$1)/(2^C$1)),hex!$B:$B,hex!$C:$C)</f>
        <v>b</v>
      </c>
      <c r="D13" s="2" t="str">
        <f>LOOKUP(TRUNC(MOD($A13,2^C$1)/(2^D$1)),hex!$B:$B,hex!$C:$C)</f>
        <v>e</v>
      </c>
      <c r="E13" s="2" t="str">
        <f>LOOKUP(TRUNC(MOD($A13,2^D$1)/(2^E$1)),hex!$B:$B,hex!$C:$C)</f>
        <v>f</v>
      </c>
      <c r="F13" s="2" t="str">
        <f>LOOKUP(TRUNC(MOD($A13,2^E$1)/(2^F$1)),hex!$B:$B,hex!$C:$C)</f>
        <v>f</v>
      </c>
      <c r="G13" s="2" t="str">
        <f>LOOKUP(TRUNC(MOD($A13,2^F$1)/(2^G$1)),hex!$B:$B,hex!$C:$C)</f>
        <v>f</v>
      </c>
      <c r="H13" s="2" t="str">
        <f>LOOKUP(TRUNC(MOD($A13,2^G$1)/(2^H$1)),hex!$B:$B,hex!$C:$C)</f>
        <v>b</v>
      </c>
      <c r="I13" s="2" t="str">
        <f>LOOKUP(TRUNC(MOD($A13,2^H$1)/(2^I$1)),hex!$B:$B,hex!$C:$C)</f>
        <v>9</v>
      </c>
      <c r="J13" s="2" t="str">
        <f t="shared" si="4"/>
        <v>8</v>
      </c>
      <c r="L13" s="1" t="str">
        <f t="shared" si="2"/>
        <v>0xbefffb98:</v>
      </c>
      <c r="M13" s="1" t="str">
        <f>IF(ISNA(MATCH(L13,gdb!$A:$A,0)),"…",LOOKUP(L13,gdb!$A:$A,gdb!$B:$B))</f>
        <v>0x01d5d558</v>
      </c>
    </row>
    <row r="14" spans="1:13">
      <c r="A14" s="1">
        <f t="shared" si="3"/>
        <v>200277945</v>
      </c>
      <c r="B14" s="2">
        <f>TRUNC((INDEX(hex!$B:$B,MATCH(J13,hex!$C:$C,0))+4)/16)</f>
        <v>0</v>
      </c>
      <c r="C14" s="2" t="str">
        <f>LOOKUP(TRUNC(MOD($A14,2^A$1)/(2^C$1)),hex!$B:$B,hex!$C:$C)</f>
        <v>b</v>
      </c>
      <c r="D14" s="2" t="str">
        <f>LOOKUP(TRUNC(MOD($A14,2^C$1)/(2^D$1)),hex!$B:$B,hex!$C:$C)</f>
        <v>e</v>
      </c>
      <c r="E14" s="2" t="str">
        <f>LOOKUP(TRUNC(MOD($A14,2^D$1)/(2^E$1)),hex!$B:$B,hex!$C:$C)</f>
        <v>f</v>
      </c>
      <c r="F14" s="2" t="str">
        <f>LOOKUP(TRUNC(MOD($A14,2^E$1)/(2^F$1)),hex!$B:$B,hex!$C:$C)</f>
        <v>f</v>
      </c>
      <c r="G14" s="2" t="str">
        <f>LOOKUP(TRUNC(MOD($A14,2^F$1)/(2^G$1)),hex!$B:$B,hex!$C:$C)</f>
        <v>f</v>
      </c>
      <c r="H14" s="2" t="str">
        <f>LOOKUP(TRUNC(MOD($A14,2^G$1)/(2^H$1)),hex!$B:$B,hex!$C:$C)</f>
        <v>b</v>
      </c>
      <c r="I14" s="2" t="str">
        <f>LOOKUP(TRUNC(MOD($A14,2^H$1)/(2^I$1)),hex!$B:$B,hex!$C:$C)</f>
        <v>9</v>
      </c>
      <c r="J14" s="2" t="str">
        <f t="shared" si="4"/>
        <v>c</v>
      </c>
      <c r="L14" s="1" t="str">
        <f t="shared" si="2"/>
        <v>0xbefffb9c:</v>
      </c>
      <c r="M14" s="1" t="str">
        <f>IF(ISNA(MATCH(L13,gdb!$A:$A,0)),"…",LOOKUP(L13,gdb!$A:$A,gdb!$C:$C))</f>
        <v>0x00000002</v>
      </c>
    </row>
    <row r="15" spans="1:13">
      <c r="A15" s="1">
        <f t="shared" si="3"/>
        <v>200277946</v>
      </c>
      <c r="B15" s="2">
        <f>TRUNC((INDEX(hex!$B:$B,MATCH(J14,hex!$C:$C,0))+4)/16)</f>
        <v>1</v>
      </c>
      <c r="C15" s="2" t="str">
        <f>LOOKUP(TRUNC(MOD($A15,2^A$1)/(2^C$1)),hex!$B:$B,hex!$C:$C)</f>
        <v>b</v>
      </c>
      <c r="D15" s="2" t="str">
        <f>LOOKUP(TRUNC(MOD($A15,2^C$1)/(2^D$1)),hex!$B:$B,hex!$C:$C)</f>
        <v>e</v>
      </c>
      <c r="E15" s="2" t="str">
        <f>LOOKUP(TRUNC(MOD($A15,2^D$1)/(2^E$1)),hex!$B:$B,hex!$C:$C)</f>
        <v>f</v>
      </c>
      <c r="F15" s="2" t="str">
        <f>LOOKUP(TRUNC(MOD($A15,2^E$1)/(2^F$1)),hex!$B:$B,hex!$C:$C)</f>
        <v>f</v>
      </c>
      <c r="G15" s="2" t="str">
        <f>LOOKUP(TRUNC(MOD($A15,2^F$1)/(2^G$1)),hex!$B:$B,hex!$C:$C)</f>
        <v>f</v>
      </c>
      <c r="H15" s="2" t="str">
        <f>LOOKUP(TRUNC(MOD($A15,2^G$1)/(2^H$1)),hex!$B:$B,hex!$C:$C)</f>
        <v>b</v>
      </c>
      <c r="I15" s="2" t="str">
        <f>LOOKUP(TRUNC(MOD($A15,2^H$1)/(2^I$1)),hex!$B:$B,hex!$C:$C)</f>
        <v>a</v>
      </c>
      <c r="J15" s="2" t="str">
        <f t="shared" si="4"/>
        <v>0</v>
      </c>
      <c r="L15" s="1" t="str">
        <f t="shared" si="2"/>
        <v>0xbefffba0:</v>
      </c>
      <c r="M15" s="1" t="str">
        <f>IF(ISNA(MATCH(L13,gdb!$A:$A,0)),"…",LOOKUP(L13,gdb!$A:$A,gdb!$D:$D))</f>
        <v>0x246bf014</v>
      </c>
    </row>
    <row r="16" spans="1:13">
      <c r="A16" s="1">
        <f t="shared" si="3"/>
        <v>200277946</v>
      </c>
      <c r="B16" s="2">
        <f>TRUNC((INDEX(hex!$B:$B,MATCH(J15,hex!$C:$C,0))+4)/16)</f>
        <v>0</v>
      </c>
      <c r="C16" s="2" t="str">
        <f>LOOKUP(TRUNC(MOD($A16,2^A$1)/(2^C$1)),hex!$B:$B,hex!$C:$C)</f>
        <v>b</v>
      </c>
      <c r="D16" s="2" t="str">
        <f>LOOKUP(TRUNC(MOD($A16,2^C$1)/(2^D$1)),hex!$B:$B,hex!$C:$C)</f>
        <v>e</v>
      </c>
      <c r="E16" s="2" t="str">
        <f>LOOKUP(TRUNC(MOD($A16,2^D$1)/(2^E$1)),hex!$B:$B,hex!$C:$C)</f>
        <v>f</v>
      </c>
      <c r="F16" s="2" t="str">
        <f>LOOKUP(TRUNC(MOD($A16,2^E$1)/(2^F$1)),hex!$B:$B,hex!$C:$C)</f>
        <v>f</v>
      </c>
      <c r="G16" s="2" t="str">
        <f>LOOKUP(TRUNC(MOD($A16,2^F$1)/(2^G$1)),hex!$B:$B,hex!$C:$C)</f>
        <v>f</v>
      </c>
      <c r="H16" s="2" t="str">
        <f>LOOKUP(TRUNC(MOD($A16,2^G$1)/(2^H$1)),hex!$B:$B,hex!$C:$C)</f>
        <v>b</v>
      </c>
      <c r="I16" s="2" t="str">
        <f>LOOKUP(TRUNC(MOD($A16,2^H$1)/(2^I$1)),hex!$B:$B,hex!$C:$C)</f>
        <v>a</v>
      </c>
      <c r="J16" s="2" t="str">
        <f t="shared" si="4"/>
        <v>4</v>
      </c>
      <c r="L16" s="1" t="str">
        <f t="shared" si="2"/>
        <v>0xbefffba4:</v>
      </c>
      <c r="M16" s="1" t="str">
        <f>IF(ISNA(MATCH(L13,gdb!$A:$A,0)),"…",LOOKUP(L13,gdb!$A:$A,gdb!$E:$E))</f>
        <v>0x3f25c209</v>
      </c>
    </row>
    <row r="17" spans="1:13">
      <c r="A17" s="1">
        <f t="shared" si="3"/>
        <v>200277946</v>
      </c>
      <c r="B17" s="2">
        <f>TRUNC((INDEX(hex!$B:$B,MATCH(J16,hex!$C:$C,0))+4)/16)</f>
        <v>0</v>
      </c>
      <c r="C17" s="2" t="str">
        <f>LOOKUP(TRUNC(MOD($A17,2^A$1)/(2^C$1)),hex!$B:$B,hex!$C:$C)</f>
        <v>b</v>
      </c>
      <c r="D17" s="2" t="str">
        <f>LOOKUP(TRUNC(MOD($A17,2^C$1)/(2^D$1)),hex!$B:$B,hex!$C:$C)</f>
        <v>e</v>
      </c>
      <c r="E17" s="2" t="str">
        <f>LOOKUP(TRUNC(MOD($A17,2^D$1)/(2^E$1)),hex!$B:$B,hex!$C:$C)</f>
        <v>f</v>
      </c>
      <c r="F17" s="2" t="str">
        <f>LOOKUP(TRUNC(MOD($A17,2^E$1)/(2^F$1)),hex!$B:$B,hex!$C:$C)</f>
        <v>f</v>
      </c>
      <c r="G17" s="2" t="str">
        <f>LOOKUP(TRUNC(MOD($A17,2^F$1)/(2^G$1)),hex!$B:$B,hex!$C:$C)</f>
        <v>f</v>
      </c>
      <c r="H17" s="2" t="str">
        <f>LOOKUP(TRUNC(MOD($A17,2^G$1)/(2^H$1)),hex!$B:$B,hex!$C:$C)</f>
        <v>b</v>
      </c>
      <c r="I17" s="2" t="str">
        <f>LOOKUP(TRUNC(MOD($A17,2^H$1)/(2^I$1)),hex!$B:$B,hex!$C:$C)</f>
        <v>a</v>
      </c>
      <c r="J17" s="2" t="str">
        <f t="shared" si="4"/>
        <v>8</v>
      </c>
      <c r="L17" s="1" t="str">
        <f t="shared" si="2"/>
        <v>0xbefffba8:</v>
      </c>
      <c r="M17" s="1" t="str">
        <f>IF(ISNA(MATCH(L17,gdb!$A:$A,0)),"…",LOOKUP(L17,gdb!$A:$A,gdb!$B:$B))</f>
        <v>0x00000000</v>
      </c>
    </row>
    <row r="18" spans="1:13">
      <c r="A18" s="1">
        <f t="shared" si="3"/>
        <v>200277946</v>
      </c>
      <c r="B18" s="2">
        <f>TRUNC((INDEX(hex!$B:$B,MATCH(J17,hex!$C:$C,0))+4)/16)</f>
        <v>0</v>
      </c>
      <c r="C18" s="2" t="str">
        <f>LOOKUP(TRUNC(MOD($A18,2^A$1)/(2^C$1)),hex!$B:$B,hex!$C:$C)</f>
        <v>b</v>
      </c>
      <c r="D18" s="2" t="str">
        <f>LOOKUP(TRUNC(MOD($A18,2^C$1)/(2^D$1)),hex!$B:$B,hex!$C:$C)</f>
        <v>e</v>
      </c>
      <c r="E18" s="2" t="str">
        <f>LOOKUP(TRUNC(MOD($A18,2^D$1)/(2^E$1)),hex!$B:$B,hex!$C:$C)</f>
        <v>f</v>
      </c>
      <c r="F18" s="2" t="str">
        <f>LOOKUP(TRUNC(MOD($A18,2^E$1)/(2^F$1)),hex!$B:$B,hex!$C:$C)</f>
        <v>f</v>
      </c>
      <c r="G18" s="2" t="str">
        <f>LOOKUP(TRUNC(MOD($A18,2^F$1)/(2^G$1)),hex!$B:$B,hex!$C:$C)</f>
        <v>f</v>
      </c>
      <c r="H18" s="2" t="str">
        <f>LOOKUP(TRUNC(MOD($A18,2^G$1)/(2^H$1)),hex!$B:$B,hex!$C:$C)</f>
        <v>b</v>
      </c>
      <c r="I18" s="2" t="str">
        <f>LOOKUP(TRUNC(MOD($A18,2^H$1)/(2^I$1)),hex!$B:$B,hex!$C:$C)</f>
        <v>a</v>
      </c>
      <c r="J18" s="2" t="str">
        <f t="shared" si="4"/>
        <v>c</v>
      </c>
      <c r="L18" s="1" t="str">
        <f t="shared" si="2"/>
        <v>0xbefffbac:</v>
      </c>
      <c r="M18" s="1" t="str">
        <f>IF(ISNA(MATCH(L17,gdb!$A:$A,0)),"…",LOOKUP(L17,gdb!$A:$A,gdb!$C:$C))</f>
        <v>0x00000001</v>
      </c>
    </row>
    <row r="19" spans="1:13">
      <c r="A19" s="1">
        <f t="shared" si="3"/>
        <v>200277947</v>
      </c>
      <c r="B19" s="2">
        <f>TRUNC((INDEX(hex!$B:$B,MATCH(J18,hex!$C:$C,0))+4)/16)</f>
        <v>1</v>
      </c>
      <c r="C19" s="2" t="str">
        <f>LOOKUP(TRUNC(MOD($A19,2^A$1)/(2^C$1)),hex!$B:$B,hex!$C:$C)</f>
        <v>b</v>
      </c>
      <c r="D19" s="2" t="str">
        <f>LOOKUP(TRUNC(MOD($A19,2^C$1)/(2^D$1)),hex!$B:$B,hex!$C:$C)</f>
        <v>e</v>
      </c>
      <c r="E19" s="2" t="str">
        <f>LOOKUP(TRUNC(MOD($A19,2^D$1)/(2^E$1)),hex!$B:$B,hex!$C:$C)</f>
        <v>f</v>
      </c>
      <c r="F19" s="2" t="str">
        <f>LOOKUP(TRUNC(MOD($A19,2^E$1)/(2^F$1)),hex!$B:$B,hex!$C:$C)</f>
        <v>f</v>
      </c>
      <c r="G19" s="2" t="str">
        <f>LOOKUP(TRUNC(MOD($A19,2^F$1)/(2^G$1)),hex!$B:$B,hex!$C:$C)</f>
        <v>f</v>
      </c>
      <c r="H19" s="2" t="str">
        <f>LOOKUP(TRUNC(MOD($A19,2^G$1)/(2^H$1)),hex!$B:$B,hex!$C:$C)</f>
        <v>b</v>
      </c>
      <c r="I19" s="2" t="str">
        <f>LOOKUP(TRUNC(MOD($A19,2^H$1)/(2^I$1)),hex!$B:$B,hex!$C:$C)</f>
        <v>b</v>
      </c>
      <c r="J19" s="2" t="str">
        <f t="shared" si="4"/>
        <v>0</v>
      </c>
      <c r="L19" s="1" t="str">
        <f t="shared" si="2"/>
        <v>0xbefffbb0:</v>
      </c>
      <c r="M19" s="1" t="str">
        <f>IF(ISNA(MATCH(L17,gdb!$A:$A,0)),"…",LOOKUP(L17,gdb!$A:$A,gdb!$D:$D))</f>
        <v>0x00000000</v>
      </c>
    </row>
    <row r="20" spans="1:13">
      <c r="A20" s="1">
        <f t="shared" si="3"/>
        <v>200277947</v>
      </c>
      <c r="B20" s="2">
        <f>TRUNC((INDEX(hex!$B:$B,MATCH(J19,hex!$C:$C,0))+4)/16)</f>
        <v>0</v>
      </c>
      <c r="C20" s="2" t="str">
        <f>LOOKUP(TRUNC(MOD($A20,2^A$1)/(2^C$1)),hex!$B:$B,hex!$C:$C)</f>
        <v>b</v>
      </c>
      <c r="D20" s="2" t="str">
        <f>LOOKUP(TRUNC(MOD($A20,2^C$1)/(2^D$1)),hex!$B:$B,hex!$C:$C)</f>
        <v>e</v>
      </c>
      <c r="E20" s="2" t="str">
        <f>LOOKUP(TRUNC(MOD($A20,2^D$1)/(2^E$1)),hex!$B:$B,hex!$C:$C)</f>
        <v>f</v>
      </c>
      <c r="F20" s="2" t="str">
        <f>LOOKUP(TRUNC(MOD($A20,2^E$1)/(2^F$1)),hex!$B:$B,hex!$C:$C)</f>
        <v>f</v>
      </c>
      <c r="G20" s="2" t="str">
        <f>LOOKUP(TRUNC(MOD($A20,2^F$1)/(2^G$1)),hex!$B:$B,hex!$C:$C)</f>
        <v>f</v>
      </c>
      <c r="H20" s="2" t="str">
        <f>LOOKUP(TRUNC(MOD($A20,2^G$1)/(2^H$1)),hex!$B:$B,hex!$C:$C)</f>
        <v>b</v>
      </c>
      <c r="I20" s="2" t="str">
        <f>LOOKUP(TRUNC(MOD($A20,2^H$1)/(2^I$1)),hex!$B:$B,hex!$C:$C)</f>
        <v>b</v>
      </c>
      <c r="J20" s="2" t="str">
        <f t="shared" si="4"/>
        <v>4</v>
      </c>
      <c r="L20" s="1" t="str">
        <f t="shared" si="2"/>
        <v>0xbefffbb4:</v>
      </c>
      <c r="M20" s="1" t="str">
        <f>IF(ISNA(MATCH(L17,gdb!$A:$A,0)),"…",LOOKUP(L17,gdb!$A:$A,gdb!$E:$E))</f>
        <v>0xb6d5c0f0</v>
      </c>
    </row>
    <row r="21" spans="1:13">
      <c r="A21" s="1">
        <f t="shared" si="3"/>
        <v>200277947</v>
      </c>
      <c r="B21" s="2">
        <f>TRUNC((INDEX(hex!$B:$B,MATCH(J20,hex!$C:$C,0))+4)/16)</f>
        <v>0</v>
      </c>
      <c r="C21" s="2" t="str">
        <f>LOOKUP(TRUNC(MOD($A21,2^A$1)/(2^C$1)),hex!$B:$B,hex!$C:$C)</f>
        <v>b</v>
      </c>
      <c r="D21" s="2" t="str">
        <f>LOOKUP(TRUNC(MOD($A21,2^C$1)/(2^D$1)),hex!$B:$B,hex!$C:$C)</f>
        <v>e</v>
      </c>
      <c r="E21" s="2" t="str">
        <f>LOOKUP(TRUNC(MOD($A21,2^D$1)/(2^E$1)),hex!$B:$B,hex!$C:$C)</f>
        <v>f</v>
      </c>
      <c r="F21" s="2" t="str">
        <f>LOOKUP(TRUNC(MOD($A21,2^E$1)/(2^F$1)),hex!$B:$B,hex!$C:$C)</f>
        <v>f</v>
      </c>
      <c r="G21" s="2" t="str">
        <f>LOOKUP(TRUNC(MOD($A21,2^F$1)/(2^G$1)),hex!$B:$B,hex!$C:$C)</f>
        <v>f</v>
      </c>
      <c r="H21" s="2" t="str">
        <f>LOOKUP(TRUNC(MOD($A21,2^G$1)/(2^H$1)),hex!$B:$B,hex!$C:$C)</f>
        <v>b</v>
      </c>
      <c r="I21" s="2" t="str">
        <f>LOOKUP(TRUNC(MOD($A21,2^H$1)/(2^I$1)),hex!$B:$B,hex!$C:$C)</f>
        <v>b</v>
      </c>
      <c r="J21" s="2" t="str">
        <f t="shared" si="4"/>
        <v>8</v>
      </c>
      <c r="L21" s="1" t="str">
        <f t="shared" si="2"/>
        <v>0xbefffbb8:</v>
      </c>
      <c r="M21" s="1" t="str">
        <f>IF(ISNA(MATCH(L21,gdb!$A:$A,0)),"…",LOOKUP(L21,gdb!$A:$A,gdb!$B:$B))</f>
        <v>0xb6e73000</v>
      </c>
    </row>
    <row r="22" spans="1:13">
      <c r="A22" s="1">
        <f t="shared" si="3"/>
        <v>200277947</v>
      </c>
      <c r="B22" s="2">
        <f>TRUNC((INDEX(hex!$B:$B,MATCH(J21,hex!$C:$C,0))+4)/16)</f>
        <v>0</v>
      </c>
      <c r="C22" s="2" t="str">
        <f>LOOKUP(TRUNC(MOD($A22,2^A$1)/(2^C$1)),hex!$B:$B,hex!$C:$C)</f>
        <v>b</v>
      </c>
      <c r="D22" s="2" t="str">
        <f>LOOKUP(TRUNC(MOD($A22,2^C$1)/(2^D$1)),hex!$B:$B,hex!$C:$C)</f>
        <v>e</v>
      </c>
      <c r="E22" s="2" t="str">
        <f>LOOKUP(TRUNC(MOD($A22,2^D$1)/(2^E$1)),hex!$B:$B,hex!$C:$C)</f>
        <v>f</v>
      </c>
      <c r="F22" s="2" t="str">
        <f>LOOKUP(TRUNC(MOD($A22,2^E$1)/(2^F$1)),hex!$B:$B,hex!$C:$C)</f>
        <v>f</v>
      </c>
      <c r="G22" s="2" t="str">
        <f>LOOKUP(TRUNC(MOD($A22,2^F$1)/(2^G$1)),hex!$B:$B,hex!$C:$C)</f>
        <v>f</v>
      </c>
      <c r="H22" s="2" t="str">
        <f>LOOKUP(TRUNC(MOD($A22,2^G$1)/(2^H$1)),hex!$B:$B,hex!$C:$C)</f>
        <v>b</v>
      </c>
      <c r="I22" s="2" t="str">
        <f>LOOKUP(TRUNC(MOD($A22,2^H$1)/(2^I$1)),hex!$B:$B,hex!$C:$C)</f>
        <v>b</v>
      </c>
      <c r="J22" s="2" t="str">
        <f t="shared" si="4"/>
        <v>c</v>
      </c>
      <c r="L22" s="1" t="str">
        <f t="shared" si="2"/>
        <v>0xbefffbbc:</v>
      </c>
      <c r="M22" s="1" t="str">
        <f>IF(ISNA(MATCH(L21,gdb!$A:$A,0)),"…",LOOKUP(L21,gdb!$A:$A,gdb!$C:$C))</f>
        <v>0xbefffd04</v>
      </c>
    </row>
    <row r="23" spans="1:13">
      <c r="A23" s="1">
        <f t="shared" si="3"/>
        <v>200277948</v>
      </c>
      <c r="B23" s="2">
        <f>TRUNC((INDEX(hex!$B:$B,MATCH(J22,hex!$C:$C,0))+4)/16)</f>
        <v>1</v>
      </c>
      <c r="C23" s="2" t="str">
        <f>LOOKUP(TRUNC(MOD($A23,2^A$1)/(2^C$1)),hex!$B:$B,hex!$C:$C)</f>
        <v>b</v>
      </c>
      <c r="D23" s="2" t="str">
        <f>LOOKUP(TRUNC(MOD($A23,2^C$1)/(2^D$1)),hex!$B:$B,hex!$C:$C)</f>
        <v>e</v>
      </c>
      <c r="E23" s="2" t="str">
        <f>LOOKUP(TRUNC(MOD($A23,2^D$1)/(2^E$1)),hex!$B:$B,hex!$C:$C)</f>
        <v>f</v>
      </c>
      <c r="F23" s="2" t="str">
        <f>LOOKUP(TRUNC(MOD($A23,2^E$1)/(2^F$1)),hex!$B:$B,hex!$C:$C)</f>
        <v>f</v>
      </c>
      <c r="G23" s="2" t="str">
        <f>LOOKUP(TRUNC(MOD($A23,2^F$1)/(2^G$1)),hex!$B:$B,hex!$C:$C)</f>
        <v>f</v>
      </c>
      <c r="H23" s="2" t="str">
        <f>LOOKUP(TRUNC(MOD($A23,2^G$1)/(2^H$1)),hex!$B:$B,hex!$C:$C)</f>
        <v>b</v>
      </c>
      <c r="I23" s="2" t="str">
        <f>LOOKUP(TRUNC(MOD($A23,2^H$1)/(2^I$1)),hex!$B:$B,hex!$C:$C)</f>
        <v>c</v>
      </c>
      <c r="J23" s="2" t="str">
        <f t="shared" si="4"/>
        <v>0</v>
      </c>
      <c r="L23" s="1" t="str">
        <f t="shared" si="2"/>
        <v>0xbefffbc0:</v>
      </c>
      <c r="M23" s="1" t="str">
        <f>IF(ISNA(MATCH(L21,gdb!$A:$A,0)),"…",LOOKUP(L21,gdb!$A:$A,gdb!$D:$D))</f>
        <v>0x00000001</v>
      </c>
    </row>
    <row r="24" spans="1:13">
      <c r="A24" s="1">
        <f t="shared" si="3"/>
        <v>200277948</v>
      </c>
      <c r="B24" s="2">
        <f>TRUNC((INDEX(hex!$B:$B,MATCH(J23,hex!$C:$C,0))+4)/16)</f>
        <v>0</v>
      </c>
      <c r="C24" s="2" t="str">
        <f>LOOKUP(TRUNC(MOD($A24,2^A$1)/(2^C$1)),hex!$B:$B,hex!$C:$C)</f>
        <v>b</v>
      </c>
      <c r="D24" s="2" t="str">
        <f>LOOKUP(TRUNC(MOD($A24,2^C$1)/(2^D$1)),hex!$B:$B,hex!$C:$C)</f>
        <v>e</v>
      </c>
      <c r="E24" s="2" t="str">
        <f>LOOKUP(TRUNC(MOD($A24,2^D$1)/(2^E$1)),hex!$B:$B,hex!$C:$C)</f>
        <v>f</v>
      </c>
      <c r="F24" s="2" t="str">
        <f>LOOKUP(TRUNC(MOD($A24,2^E$1)/(2^F$1)),hex!$B:$B,hex!$C:$C)</f>
        <v>f</v>
      </c>
      <c r="G24" s="2" t="str">
        <f>LOOKUP(TRUNC(MOD($A24,2^F$1)/(2^G$1)),hex!$B:$B,hex!$C:$C)</f>
        <v>f</v>
      </c>
      <c r="H24" s="2" t="str">
        <f>LOOKUP(TRUNC(MOD($A24,2^G$1)/(2^H$1)),hex!$B:$B,hex!$C:$C)</f>
        <v>b</v>
      </c>
      <c r="I24" s="2" t="str">
        <f>LOOKUP(TRUNC(MOD($A24,2^H$1)/(2^I$1)),hex!$B:$B,hex!$C:$C)</f>
        <v>c</v>
      </c>
      <c r="J24" s="2" t="str">
        <f t="shared" si="4"/>
        <v>4</v>
      </c>
      <c r="L24" s="1" t="str">
        <f t="shared" si="2"/>
        <v>0xbefffbc4:</v>
      </c>
      <c r="M24" s="1" t="str">
        <f>IF(ISNA(MATCH(L21,gdb!$A:$A,0)),"…",LOOKUP(L21,gdb!$A:$A,gdb!$E:$E))</f>
        <v>0x00008958</v>
      </c>
    </row>
    <row r="25" spans="1:13">
      <c r="A25" s="1">
        <f t="shared" si="3"/>
        <v>200277948</v>
      </c>
      <c r="B25" s="2">
        <f>TRUNC((INDEX(hex!$B:$B,MATCH(J24,hex!$C:$C,0))+4)/16)</f>
        <v>0</v>
      </c>
      <c r="C25" s="2" t="str">
        <f>LOOKUP(TRUNC(MOD($A25,2^A$1)/(2^C$1)),hex!$B:$B,hex!$C:$C)</f>
        <v>b</v>
      </c>
      <c r="D25" s="2" t="str">
        <f>LOOKUP(TRUNC(MOD($A25,2^C$1)/(2^D$1)),hex!$B:$B,hex!$C:$C)</f>
        <v>e</v>
      </c>
      <c r="E25" s="2" t="str">
        <f>LOOKUP(TRUNC(MOD($A25,2^D$1)/(2^E$1)),hex!$B:$B,hex!$C:$C)</f>
        <v>f</v>
      </c>
      <c r="F25" s="2" t="str">
        <f>LOOKUP(TRUNC(MOD($A25,2^E$1)/(2^F$1)),hex!$B:$B,hex!$C:$C)</f>
        <v>f</v>
      </c>
      <c r="G25" s="2" t="str">
        <f>LOOKUP(TRUNC(MOD($A25,2^F$1)/(2^G$1)),hex!$B:$B,hex!$C:$C)</f>
        <v>f</v>
      </c>
      <c r="H25" s="2" t="str">
        <f>LOOKUP(TRUNC(MOD($A25,2^G$1)/(2^H$1)),hex!$B:$B,hex!$C:$C)</f>
        <v>b</v>
      </c>
      <c r="I25" s="2" t="str">
        <f>LOOKUP(TRUNC(MOD($A25,2^H$1)/(2^I$1)),hex!$B:$B,hex!$C:$C)</f>
        <v>c</v>
      </c>
      <c r="J25" s="2" t="str">
        <f t="shared" si="4"/>
        <v>8</v>
      </c>
      <c r="L25" s="1" t="str">
        <f t="shared" si="2"/>
        <v>0xbefffbc8:</v>
      </c>
      <c r="M25" s="1" t="str">
        <f>IF(ISNA(MATCH(L25,gdb!$A:$A,0)),"…",LOOKUP(L25,gdb!$A:$A,gdb!$B:$B))</f>
        <v>0x00000000</v>
      </c>
    </row>
    <row r="26" spans="1:13">
      <c r="A26" s="1">
        <f t="shared" si="3"/>
        <v>200277948</v>
      </c>
      <c r="B26" s="2">
        <f>TRUNC((INDEX(hex!$B:$B,MATCH(J25,hex!$C:$C,0))+4)/16)</f>
        <v>0</v>
      </c>
      <c r="C26" s="2" t="str">
        <f>LOOKUP(TRUNC(MOD($A26,2^A$1)/(2^C$1)),hex!$B:$B,hex!$C:$C)</f>
        <v>b</v>
      </c>
      <c r="D26" s="2" t="str">
        <f>LOOKUP(TRUNC(MOD($A26,2^C$1)/(2^D$1)),hex!$B:$B,hex!$C:$C)</f>
        <v>e</v>
      </c>
      <c r="E26" s="2" t="str">
        <f>LOOKUP(TRUNC(MOD($A26,2^D$1)/(2^E$1)),hex!$B:$B,hex!$C:$C)</f>
        <v>f</v>
      </c>
      <c r="F26" s="2" t="str">
        <f>LOOKUP(TRUNC(MOD($A26,2^E$1)/(2^F$1)),hex!$B:$B,hex!$C:$C)</f>
        <v>f</v>
      </c>
      <c r="G26" s="2" t="str">
        <f>LOOKUP(TRUNC(MOD($A26,2^F$1)/(2^G$1)),hex!$B:$B,hex!$C:$C)</f>
        <v>f</v>
      </c>
      <c r="H26" s="2" t="str">
        <f>LOOKUP(TRUNC(MOD($A26,2^G$1)/(2^H$1)),hex!$B:$B,hex!$C:$C)</f>
        <v>b</v>
      </c>
      <c r="I26" s="2" t="str">
        <f>LOOKUP(TRUNC(MOD($A26,2^H$1)/(2^I$1)),hex!$B:$B,hex!$C:$C)</f>
        <v>c</v>
      </c>
      <c r="J26" s="2" t="str">
        <f t="shared" si="4"/>
        <v>c</v>
      </c>
      <c r="L26" s="1" t="str">
        <f t="shared" si="2"/>
        <v>0xbefffbcc:</v>
      </c>
      <c r="M26" s="1" t="str">
        <f>IF(ISNA(MATCH(L25,gdb!$A:$A,0)),"…",LOOKUP(L25,gdb!$A:$A,gdb!$C:$C))</f>
        <v>0x00000000</v>
      </c>
    </row>
    <row r="27" spans="1:13">
      <c r="A27" s="1">
        <f t="shared" si="3"/>
        <v>200277949</v>
      </c>
      <c r="B27" s="2">
        <f>TRUNC((INDEX(hex!$B:$B,MATCH(J26,hex!$C:$C,0))+4)/16)</f>
        <v>1</v>
      </c>
      <c r="C27" s="2" t="str">
        <f>LOOKUP(TRUNC(MOD($A27,2^A$1)/(2^C$1)),hex!$B:$B,hex!$C:$C)</f>
        <v>b</v>
      </c>
      <c r="D27" s="2" t="str">
        <f>LOOKUP(TRUNC(MOD($A27,2^C$1)/(2^D$1)),hex!$B:$B,hex!$C:$C)</f>
        <v>e</v>
      </c>
      <c r="E27" s="2" t="str">
        <f>LOOKUP(TRUNC(MOD($A27,2^D$1)/(2^E$1)),hex!$B:$B,hex!$C:$C)</f>
        <v>f</v>
      </c>
      <c r="F27" s="2" t="str">
        <f>LOOKUP(TRUNC(MOD($A27,2^E$1)/(2^F$1)),hex!$B:$B,hex!$C:$C)</f>
        <v>f</v>
      </c>
      <c r="G27" s="2" t="str">
        <f>LOOKUP(TRUNC(MOD($A27,2^F$1)/(2^G$1)),hex!$B:$B,hex!$C:$C)</f>
        <v>f</v>
      </c>
      <c r="H27" s="2" t="str">
        <f>LOOKUP(TRUNC(MOD($A27,2^G$1)/(2^H$1)),hex!$B:$B,hex!$C:$C)</f>
        <v>b</v>
      </c>
      <c r="I27" s="2" t="str">
        <f>LOOKUP(TRUNC(MOD($A27,2^H$1)/(2^I$1)),hex!$B:$B,hex!$C:$C)</f>
        <v>d</v>
      </c>
      <c r="J27" s="2" t="str">
        <f t="shared" si="4"/>
        <v>0</v>
      </c>
      <c r="L27" s="1" t="str">
        <f t="shared" si="2"/>
        <v>0xbefffbd0:</v>
      </c>
      <c r="M27" s="1" t="str">
        <f>IF(ISNA(MATCH(L25,gdb!$A:$A,0)),"…",LOOKUP(L25,gdb!$A:$A,gdb!$D:$D))</f>
        <v>0x000087e0</v>
      </c>
    </row>
    <row r="28" spans="1:13">
      <c r="A28" s="1">
        <f t="shared" si="3"/>
        <v>200277949</v>
      </c>
      <c r="B28" s="2">
        <f>TRUNC((INDEX(hex!$B:$B,MATCH(J27,hex!$C:$C,0))+4)/16)</f>
        <v>0</v>
      </c>
      <c r="C28" s="2" t="str">
        <f>LOOKUP(TRUNC(MOD($A28,2^A$1)/(2^C$1)),hex!$B:$B,hex!$C:$C)</f>
        <v>b</v>
      </c>
      <c r="D28" s="2" t="str">
        <f>LOOKUP(TRUNC(MOD($A28,2^C$1)/(2^D$1)),hex!$B:$B,hex!$C:$C)</f>
        <v>e</v>
      </c>
      <c r="E28" s="2" t="str">
        <f>LOOKUP(TRUNC(MOD($A28,2^D$1)/(2^E$1)),hex!$B:$B,hex!$C:$C)</f>
        <v>f</v>
      </c>
      <c r="F28" s="2" t="str">
        <f>LOOKUP(TRUNC(MOD($A28,2^E$1)/(2^F$1)),hex!$B:$B,hex!$C:$C)</f>
        <v>f</v>
      </c>
      <c r="G28" s="2" t="str">
        <f>LOOKUP(TRUNC(MOD($A28,2^F$1)/(2^G$1)),hex!$B:$B,hex!$C:$C)</f>
        <v>f</v>
      </c>
      <c r="H28" s="2" t="str">
        <f>LOOKUP(TRUNC(MOD($A28,2^G$1)/(2^H$1)),hex!$B:$B,hex!$C:$C)</f>
        <v>b</v>
      </c>
      <c r="I28" s="2" t="str">
        <f>LOOKUP(TRUNC(MOD($A28,2^H$1)/(2^I$1)),hex!$B:$B,hex!$C:$C)</f>
        <v>d</v>
      </c>
      <c r="J28" s="2" t="str">
        <f t="shared" si="4"/>
        <v>4</v>
      </c>
      <c r="L28" s="1" t="str">
        <f t="shared" si="2"/>
        <v>0xbefffbd4:</v>
      </c>
      <c r="M28" s="1" t="str">
        <f>IF(ISNA(MATCH(L25,gdb!$A:$A,0)),"…",LOOKUP(L25,gdb!$A:$A,gdb!$E:$E))</f>
        <v>0x00000000</v>
      </c>
    </row>
    <row r="29" spans="1:13">
      <c r="A29" s="1">
        <f t="shared" si="3"/>
        <v>200277949</v>
      </c>
      <c r="B29" s="2">
        <f>TRUNC((INDEX(hex!$B:$B,MATCH(J28,hex!$C:$C,0))+4)/16)</f>
        <v>0</v>
      </c>
      <c r="C29" s="2" t="str">
        <f>LOOKUP(TRUNC(MOD($A29,2^A$1)/(2^C$1)),hex!$B:$B,hex!$C:$C)</f>
        <v>b</v>
      </c>
      <c r="D29" s="2" t="str">
        <f>LOOKUP(TRUNC(MOD($A29,2^C$1)/(2^D$1)),hex!$B:$B,hex!$C:$C)</f>
        <v>e</v>
      </c>
      <c r="E29" s="2" t="str">
        <f>LOOKUP(TRUNC(MOD($A29,2^D$1)/(2^E$1)),hex!$B:$B,hex!$C:$C)</f>
        <v>f</v>
      </c>
      <c r="F29" s="2" t="str">
        <f>LOOKUP(TRUNC(MOD($A29,2^E$1)/(2^F$1)),hex!$B:$B,hex!$C:$C)</f>
        <v>f</v>
      </c>
      <c r="G29" s="2" t="str">
        <f>LOOKUP(TRUNC(MOD($A29,2^F$1)/(2^G$1)),hex!$B:$B,hex!$C:$C)</f>
        <v>f</v>
      </c>
      <c r="H29" s="2" t="str">
        <f>LOOKUP(TRUNC(MOD($A29,2^G$1)/(2^H$1)),hex!$B:$B,hex!$C:$C)</f>
        <v>b</v>
      </c>
      <c r="I29" s="2" t="str">
        <f>LOOKUP(TRUNC(MOD($A29,2^H$1)/(2^I$1)),hex!$B:$B,hex!$C:$C)</f>
        <v>d</v>
      </c>
      <c r="J29" s="2" t="str">
        <f t="shared" si="4"/>
        <v>8</v>
      </c>
      <c r="L29" s="1" t="str">
        <f t="shared" si="2"/>
        <v>0xbefffbd8:</v>
      </c>
      <c r="M29" s="1" t="str">
        <f>IF(ISNA(MATCH(L29,gdb!$A:$A,0)),"…",LOOKUP(L29,gdb!$A:$A,gdb!$B:$B))</f>
        <v>…</v>
      </c>
    </row>
    <row r="30" spans="1:13">
      <c r="A30" s="1">
        <f t="shared" si="3"/>
        <v>200277949</v>
      </c>
      <c r="B30" s="2">
        <f>TRUNC((INDEX(hex!$B:$B,MATCH(J29,hex!$C:$C,0))+4)/16)</f>
        <v>0</v>
      </c>
      <c r="C30" s="2" t="str">
        <f>LOOKUP(TRUNC(MOD($A30,2^A$1)/(2^C$1)),hex!$B:$B,hex!$C:$C)</f>
        <v>b</v>
      </c>
      <c r="D30" s="2" t="str">
        <f>LOOKUP(TRUNC(MOD($A30,2^C$1)/(2^D$1)),hex!$B:$B,hex!$C:$C)</f>
        <v>e</v>
      </c>
      <c r="E30" s="2" t="str">
        <f>LOOKUP(TRUNC(MOD($A30,2^D$1)/(2^E$1)),hex!$B:$B,hex!$C:$C)</f>
        <v>f</v>
      </c>
      <c r="F30" s="2" t="str">
        <f>LOOKUP(TRUNC(MOD($A30,2^E$1)/(2^F$1)),hex!$B:$B,hex!$C:$C)</f>
        <v>f</v>
      </c>
      <c r="G30" s="2" t="str">
        <f>LOOKUP(TRUNC(MOD($A30,2^F$1)/(2^G$1)),hex!$B:$B,hex!$C:$C)</f>
        <v>f</v>
      </c>
      <c r="H30" s="2" t="str">
        <f>LOOKUP(TRUNC(MOD($A30,2^G$1)/(2^H$1)),hex!$B:$B,hex!$C:$C)</f>
        <v>b</v>
      </c>
      <c r="I30" s="2" t="str">
        <f>LOOKUP(TRUNC(MOD($A30,2^H$1)/(2^I$1)),hex!$B:$B,hex!$C:$C)</f>
        <v>d</v>
      </c>
      <c r="J30" s="2" t="str">
        <f t="shared" si="4"/>
        <v>c</v>
      </c>
      <c r="L30" s="1" t="str">
        <f t="shared" si="2"/>
        <v>0xbefffbdc:</v>
      </c>
      <c r="M30" s="1" t="str">
        <f>IF(ISNA(MATCH(L29,gdb!$A:$A,0)),"…",LOOKUP(L29,gdb!$A:$A,gdb!$C:$C))</f>
        <v>…</v>
      </c>
    </row>
    <row r="31" spans="1:13">
      <c r="A31" s="1">
        <f t="shared" si="3"/>
        <v>200277950</v>
      </c>
      <c r="B31" s="2">
        <f>TRUNC((INDEX(hex!$B:$B,MATCH(J30,hex!$C:$C,0))+4)/16)</f>
        <v>1</v>
      </c>
      <c r="C31" s="2" t="str">
        <f>LOOKUP(TRUNC(MOD($A31,2^A$1)/(2^C$1)),hex!$B:$B,hex!$C:$C)</f>
        <v>b</v>
      </c>
      <c r="D31" s="2" t="str">
        <f>LOOKUP(TRUNC(MOD($A31,2^C$1)/(2^D$1)),hex!$B:$B,hex!$C:$C)</f>
        <v>e</v>
      </c>
      <c r="E31" s="2" t="str">
        <f>LOOKUP(TRUNC(MOD($A31,2^D$1)/(2^E$1)),hex!$B:$B,hex!$C:$C)</f>
        <v>f</v>
      </c>
      <c r="F31" s="2" t="str">
        <f>LOOKUP(TRUNC(MOD($A31,2^E$1)/(2^F$1)),hex!$B:$B,hex!$C:$C)</f>
        <v>f</v>
      </c>
      <c r="G31" s="2" t="str">
        <f>LOOKUP(TRUNC(MOD($A31,2^F$1)/(2^G$1)),hex!$B:$B,hex!$C:$C)</f>
        <v>f</v>
      </c>
      <c r="H31" s="2" t="str">
        <f>LOOKUP(TRUNC(MOD($A31,2^G$1)/(2^H$1)),hex!$B:$B,hex!$C:$C)</f>
        <v>b</v>
      </c>
      <c r="I31" s="2" t="str">
        <f>LOOKUP(TRUNC(MOD($A31,2^H$1)/(2^I$1)),hex!$B:$B,hex!$C:$C)</f>
        <v>e</v>
      </c>
      <c r="J31" s="2" t="str">
        <f t="shared" si="4"/>
        <v>0</v>
      </c>
      <c r="L31" s="1" t="str">
        <f t="shared" si="2"/>
        <v>0xbefffbe0:</v>
      </c>
      <c r="M31" s="1" t="str">
        <f>IF(ISNA(MATCH(L29,gdb!$A:$A,0)),"…",LOOKUP(L29,gdb!$A:$A,gdb!$D:$D))</f>
        <v>…</v>
      </c>
    </row>
    <row r="32" spans="1:13">
      <c r="A32" s="1">
        <f t="shared" si="3"/>
        <v>200277950</v>
      </c>
      <c r="B32" s="2">
        <f>TRUNC((INDEX(hex!$B:$B,MATCH(J31,hex!$C:$C,0))+4)/16)</f>
        <v>0</v>
      </c>
      <c r="C32" s="2" t="str">
        <f>LOOKUP(TRUNC(MOD($A32,2^A$1)/(2^C$1)),hex!$B:$B,hex!$C:$C)</f>
        <v>b</v>
      </c>
      <c r="D32" s="2" t="str">
        <f>LOOKUP(TRUNC(MOD($A32,2^C$1)/(2^D$1)),hex!$B:$B,hex!$C:$C)</f>
        <v>e</v>
      </c>
      <c r="E32" s="2" t="str">
        <f>LOOKUP(TRUNC(MOD($A32,2^D$1)/(2^E$1)),hex!$B:$B,hex!$C:$C)</f>
        <v>f</v>
      </c>
      <c r="F32" s="2" t="str">
        <f>LOOKUP(TRUNC(MOD($A32,2^E$1)/(2^F$1)),hex!$B:$B,hex!$C:$C)</f>
        <v>f</v>
      </c>
      <c r="G32" s="2" t="str">
        <f>LOOKUP(TRUNC(MOD($A32,2^F$1)/(2^G$1)),hex!$B:$B,hex!$C:$C)</f>
        <v>f</v>
      </c>
      <c r="H32" s="2" t="str">
        <f>LOOKUP(TRUNC(MOD($A32,2^G$1)/(2^H$1)),hex!$B:$B,hex!$C:$C)</f>
        <v>b</v>
      </c>
      <c r="I32" s="2" t="str">
        <f>LOOKUP(TRUNC(MOD($A32,2^H$1)/(2^I$1)),hex!$B:$B,hex!$C:$C)</f>
        <v>e</v>
      </c>
      <c r="J32" s="2" t="str">
        <f t="shared" si="4"/>
        <v>4</v>
      </c>
      <c r="L32" s="1" t="str">
        <f t="shared" si="2"/>
        <v>0xbefffbe4:</v>
      </c>
      <c r="M32" s="1" t="str">
        <f>IF(ISNA(MATCH(L29,gdb!$A:$A,0)),"…",LOOKUP(L29,gdb!$A:$A,gdb!$E:$E))</f>
        <v>…</v>
      </c>
    </row>
    <row r="33" spans="1:13">
      <c r="A33" s="1">
        <f t="shared" si="3"/>
        <v>200277950</v>
      </c>
      <c r="B33" s="2">
        <f>TRUNC((INDEX(hex!$B:$B,MATCH(J32,hex!$C:$C,0))+4)/16)</f>
        <v>0</v>
      </c>
      <c r="C33" s="2" t="str">
        <f>LOOKUP(TRUNC(MOD($A33,2^A$1)/(2^C$1)),hex!$B:$B,hex!$C:$C)</f>
        <v>b</v>
      </c>
      <c r="D33" s="2" t="str">
        <f>LOOKUP(TRUNC(MOD($A33,2^C$1)/(2^D$1)),hex!$B:$B,hex!$C:$C)</f>
        <v>e</v>
      </c>
      <c r="E33" s="2" t="str">
        <f>LOOKUP(TRUNC(MOD($A33,2^D$1)/(2^E$1)),hex!$B:$B,hex!$C:$C)</f>
        <v>f</v>
      </c>
      <c r="F33" s="2" t="str">
        <f>LOOKUP(TRUNC(MOD($A33,2^E$1)/(2^F$1)),hex!$B:$B,hex!$C:$C)</f>
        <v>f</v>
      </c>
      <c r="G33" s="2" t="str">
        <f>LOOKUP(TRUNC(MOD($A33,2^F$1)/(2^G$1)),hex!$B:$B,hex!$C:$C)</f>
        <v>f</v>
      </c>
      <c r="H33" s="2" t="str">
        <f>LOOKUP(TRUNC(MOD($A33,2^G$1)/(2^H$1)),hex!$B:$B,hex!$C:$C)</f>
        <v>b</v>
      </c>
      <c r="I33" s="2" t="str">
        <f>LOOKUP(TRUNC(MOD($A33,2^H$1)/(2^I$1)),hex!$B:$B,hex!$C:$C)</f>
        <v>e</v>
      </c>
      <c r="J33" s="2" t="str">
        <f t="shared" si="4"/>
        <v>8</v>
      </c>
      <c r="L33" s="1" t="str">
        <f t="shared" si="2"/>
        <v>0xbefffbe8:</v>
      </c>
      <c r="M33" s="1" t="str">
        <f>IF(ISNA(MATCH(L33,gdb!$A:$A,0)),"…",LOOKUP(L33,gdb!$A:$A,gdb!$B:$B))</f>
        <v>…</v>
      </c>
    </row>
    <row r="34" spans="1:13">
      <c r="A34" s="1">
        <f t="shared" si="3"/>
        <v>200277950</v>
      </c>
      <c r="B34" s="2">
        <f>TRUNC((INDEX(hex!$B:$B,MATCH(J33,hex!$C:$C,0))+4)/16)</f>
        <v>0</v>
      </c>
      <c r="C34" s="2" t="str">
        <f>LOOKUP(TRUNC(MOD($A34,2^A$1)/(2^C$1)),hex!$B:$B,hex!$C:$C)</f>
        <v>b</v>
      </c>
      <c r="D34" s="2" t="str">
        <f>LOOKUP(TRUNC(MOD($A34,2^C$1)/(2^D$1)),hex!$B:$B,hex!$C:$C)</f>
        <v>e</v>
      </c>
      <c r="E34" s="2" t="str">
        <f>LOOKUP(TRUNC(MOD($A34,2^D$1)/(2^E$1)),hex!$B:$B,hex!$C:$C)</f>
        <v>f</v>
      </c>
      <c r="F34" s="2" t="str">
        <f>LOOKUP(TRUNC(MOD($A34,2^E$1)/(2^F$1)),hex!$B:$B,hex!$C:$C)</f>
        <v>f</v>
      </c>
      <c r="G34" s="2" t="str">
        <f>LOOKUP(TRUNC(MOD($A34,2^F$1)/(2^G$1)),hex!$B:$B,hex!$C:$C)</f>
        <v>f</v>
      </c>
      <c r="H34" s="2" t="str">
        <f>LOOKUP(TRUNC(MOD($A34,2^G$1)/(2^H$1)),hex!$B:$B,hex!$C:$C)</f>
        <v>b</v>
      </c>
      <c r="I34" s="2" t="str">
        <f>LOOKUP(TRUNC(MOD($A34,2^H$1)/(2^I$1)),hex!$B:$B,hex!$C:$C)</f>
        <v>e</v>
      </c>
      <c r="J34" s="2" t="str">
        <f t="shared" si="4"/>
        <v>c</v>
      </c>
      <c r="L34" s="1" t="str">
        <f t="shared" si="2"/>
        <v>0xbefffbec:</v>
      </c>
      <c r="M34" s="1" t="str">
        <f>IF(ISNA(MATCH(L33,gdb!$A:$A,0)),"…",LOOKUP(L33,gdb!$A:$A,gdb!$C:$C))</f>
        <v>…</v>
      </c>
    </row>
    <row r="35" spans="1:13">
      <c r="A35" s="1">
        <f t="shared" si="3"/>
        <v>200277951</v>
      </c>
      <c r="B35" s="2">
        <f>TRUNC((INDEX(hex!$B:$B,MATCH(J34,hex!$C:$C,0))+4)/16)</f>
        <v>1</v>
      </c>
      <c r="C35" s="2" t="str">
        <f>LOOKUP(TRUNC(MOD($A35,2^A$1)/(2^C$1)),hex!$B:$B,hex!$C:$C)</f>
        <v>b</v>
      </c>
      <c r="D35" s="2" t="str">
        <f>LOOKUP(TRUNC(MOD($A35,2^C$1)/(2^D$1)),hex!$B:$B,hex!$C:$C)</f>
        <v>e</v>
      </c>
      <c r="E35" s="2" t="str">
        <f>LOOKUP(TRUNC(MOD($A35,2^D$1)/(2^E$1)),hex!$B:$B,hex!$C:$C)</f>
        <v>f</v>
      </c>
      <c r="F35" s="2" t="str">
        <f>LOOKUP(TRUNC(MOD($A35,2^E$1)/(2^F$1)),hex!$B:$B,hex!$C:$C)</f>
        <v>f</v>
      </c>
      <c r="G35" s="2" t="str">
        <f>LOOKUP(TRUNC(MOD($A35,2^F$1)/(2^G$1)),hex!$B:$B,hex!$C:$C)</f>
        <v>f</v>
      </c>
      <c r="H35" s="2" t="str">
        <f>LOOKUP(TRUNC(MOD($A35,2^G$1)/(2^H$1)),hex!$B:$B,hex!$C:$C)</f>
        <v>b</v>
      </c>
      <c r="I35" s="2" t="str">
        <f>LOOKUP(TRUNC(MOD($A35,2^H$1)/(2^I$1)),hex!$B:$B,hex!$C:$C)</f>
        <v>f</v>
      </c>
      <c r="J35" s="2" t="str">
        <f t="shared" si="4"/>
        <v>0</v>
      </c>
      <c r="L35" s="1" t="str">
        <f t="shared" si="2"/>
        <v>0xbefffbf0:</v>
      </c>
      <c r="M35" s="1" t="str">
        <f>IF(ISNA(MATCH(L33,gdb!$A:$A,0)),"…",LOOKUP(L33,gdb!$A:$A,gdb!$D:$D))</f>
        <v>…</v>
      </c>
    </row>
    <row r="36" spans="1:13">
      <c r="A36" s="1">
        <f t="shared" si="3"/>
        <v>200277951</v>
      </c>
      <c r="B36" s="2">
        <f>TRUNC((INDEX(hex!$B:$B,MATCH(J35,hex!$C:$C,0))+4)/16)</f>
        <v>0</v>
      </c>
      <c r="C36" s="2" t="str">
        <f>LOOKUP(TRUNC(MOD($A36,2^A$1)/(2^C$1)),hex!$B:$B,hex!$C:$C)</f>
        <v>b</v>
      </c>
      <c r="D36" s="2" t="str">
        <f>LOOKUP(TRUNC(MOD($A36,2^C$1)/(2^D$1)),hex!$B:$B,hex!$C:$C)</f>
        <v>e</v>
      </c>
      <c r="E36" s="2" t="str">
        <f>LOOKUP(TRUNC(MOD($A36,2^D$1)/(2^E$1)),hex!$B:$B,hex!$C:$C)</f>
        <v>f</v>
      </c>
      <c r="F36" s="2" t="str">
        <f>LOOKUP(TRUNC(MOD($A36,2^E$1)/(2^F$1)),hex!$B:$B,hex!$C:$C)</f>
        <v>f</v>
      </c>
      <c r="G36" s="2" t="str">
        <f>LOOKUP(TRUNC(MOD($A36,2^F$1)/(2^G$1)),hex!$B:$B,hex!$C:$C)</f>
        <v>f</v>
      </c>
      <c r="H36" s="2" t="str">
        <f>LOOKUP(TRUNC(MOD($A36,2^G$1)/(2^H$1)),hex!$B:$B,hex!$C:$C)</f>
        <v>b</v>
      </c>
      <c r="I36" s="2" t="str">
        <f>LOOKUP(TRUNC(MOD($A36,2^H$1)/(2^I$1)),hex!$B:$B,hex!$C:$C)</f>
        <v>f</v>
      </c>
      <c r="J36" s="2" t="str">
        <f t="shared" si="4"/>
        <v>4</v>
      </c>
      <c r="L36" s="1" t="str">
        <f t="shared" si="2"/>
        <v>0xbefffbf4:</v>
      </c>
      <c r="M36" s="1" t="str">
        <f>IF(ISNA(MATCH(L33,gdb!$A:$A,0)),"…",LOOKUP(L33,gdb!$A:$A,gdb!$E:$E))</f>
        <v>…</v>
      </c>
    </row>
    <row r="37" spans="1:13">
      <c r="A37" s="1">
        <f t="shared" si="3"/>
        <v>200277951</v>
      </c>
      <c r="B37" s="2">
        <f>TRUNC((INDEX(hex!$B:$B,MATCH(J36,hex!$C:$C,0))+4)/16)</f>
        <v>0</v>
      </c>
      <c r="C37" s="2" t="str">
        <f>LOOKUP(TRUNC(MOD($A37,2^A$1)/(2^C$1)),hex!$B:$B,hex!$C:$C)</f>
        <v>b</v>
      </c>
      <c r="D37" s="2" t="str">
        <f>LOOKUP(TRUNC(MOD($A37,2^C$1)/(2^D$1)),hex!$B:$B,hex!$C:$C)</f>
        <v>e</v>
      </c>
      <c r="E37" s="2" t="str">
        <f>LOOKUP(TRUNC(MOD($A37,2^D$1)/(2^E$1)),hex!$B:$B,hex!$C:$C)</f>
        <v>f</v>
      </c>
      <c r="F37" s="2" t="str">
        <f>LOOKUP(TRUNC(MOD($A37,2^E$1)/(2^F$1)),hex!$B:$B,hex!$C:$C)</f>
        <v>f</v>
      </c>
      <c r="G37" s="2" t="str">
        <f>LOOKUP(TRUNC(MOD($A37,2^F$1)/(2^G$1)),hex!$B:$B,hex!$C:$C)</f>
        <v>f</v>
      </c>
      <c r="H37" s="2" t="str">
        <f>LOOKUP(TRUNC(MOD($A37,2^G$1)/(2^H$1)),hex!$B:$B,hex!$C:$C)</f>
        <v>b</v>
      </c>
      <c r="I37" s="2" t="str">
        <f>LOOKUP(TRUNC(MOD($A37,2^H$1)/(2^I$1)),hex!$B:$B,hex!$C:$C)</f>
        <v>f</v>
      </c>
      <c r="J37" s="2" t="str">
        <f t="shared" si="4"/>
        <v>8</v>
      </c>
      <c r="L37" s="1" t="str">
        <f t="shared" si="2"/>
        <v>0xbefffbf8:</v>
      </c>
      <c r="M37" s="1" t="str">
        <f>IF(ISNA(MATCH(L37,gdb!$A:$A,0)),"…",LOOKUP(L37,gdb!$A:$A,gdb!$B:$B))</f>
        <v>…</v>
      </c>
    </row>
    <row r="38" spans="1:13">
      <c r="A38" s="1">
        <f t="shared" si="3"/>
        <v>200277951</v>
      </c>
      <c r="B38" s="2">
        <f>TRUNC((INDEX(hex!$B:$B,MATCH(J37,hex!$C:$C,0))+4)/16)</f>
        <v>0</v>
      </c>
      <c r="C38" s="2" t="str">
        <f>LOOKUP(TRUNC(MOD($A38,2^A$1)/(2^C$1)),hex!$B:$B,hex!$C:$C)</f>
        <v>b</v>
      </c>
      <c r="D38" s="2" t="str">
        <f>LOOKUP(TRUNC(MOD($A38,2^C$1)/(2^D$1)),hex!$B:$B,hex!$C:$C)</f>
        <v>e</v>
      </c>
      <c r="E38" s="2" t="str">
        <f>LOOKUP(TRUNC(MOD($A38,2^D$1)/(2^E$1)),hex!$B:$B,hex!$C:$C)</f>
        <v>f</v>
      </c>
      <c r="F38" s="2" t="str">
        <f>LOOKUP(TRUNC(MOD($A38,2^E$1)/(2^F$1)),hex!$B:$B,hex!$C:$C)</f>
        <v>f</v>
      </c>
      <c r="G38" s="2" t="str">
        <f>LOOKUP(TRUNC(MOD($A38,2^F$1)/(2^G$1)),hex!$B:$B,hex!$C:$C)</f>
        <v>f</v>
      </c>
      <c r="H38" s="2" t="str">
        <f>LOOKUP(TRUNC(MOD($A38,2^G$1)/(2^H$1)),hex!$B:$B,hex!$C:$C)</f>
        <v>b</v>
      </c>
      <c r="I38" s="2" t="str">
        <f>LOOKUP(TRUNC(MOD($A38,2^H$1)/(2^I$1)),hex!$B:$B,hex!$C:$C)</f>
        <v>f</v>
      </c>
      <c r="J38" s="2" t="str">
        <f t="shared" si="4"/>
        <v>c</v>
      </c>
      <c r="L38" s="1" t="str">
        <f t="shared" si="2"/>
        <v>0xbefffbfc:</v>
      </c>
      <c r="M38" s="1" t="str">
        <f>IF(ISNA(MATCH(L37,gdb!$A:$A,0)),"…",LOOKUP(L37,gdb!$A:$A,gdb!$C:$C))</f>
        <v>…</v>
      </c>
    </row>
    <row r="39" spans="1:13">
      <c r="A39" s="1">
        <f t="shared" si="3"/>
        <v>200277952</v>
      </c>
      <c r="B39" s="2">
        <f>TRUNC((INDEX(hex!$B:$B,MATCH(J38,hex!$C:$C,0))+4)/16)</f>
        <v>1</v>
      </c>
      <c r="C39" s="2" t="str">
        <f>LOOKUP(TRUNC(MOD($A39,2^A$1)/(2^C$1)),hex!$B:$B,hex!$C:$C)</f>
        <v>b</v>
      </c>
      <c r="D39" s="2" t="str">
        <f>LOOKUP(TRUNC(MOD($A39,2^C$1)/(2^D$1)),hex!$B:$B,hex!$C:$C)</f>
        <v>e</v>
      </c>
      <c r="E39" s="2" t="str">
        <f>LOOKUP(TRUNC(MOD($A39,2^D$1)/(2^E$1)),hex!$B:$B,hex!$C:$C)</f>
        <v>f</v>
      </c>
      <c r="F39" s="2" t="str">
        <f>LOOKUP(TRUNC(MOD($A39,2^E$1)/(2^F$1)),hex!$B:$B,hex!$C:$C)</f>
        <v>f</v>
      </c>
      <c r="G39" s="2" t="str">
        <f>LOOKUP(TRUNC(MOD($A39,2^F$1)/(2^G$1)),hex!$B:$B,hex!$C:$C)</f>
        <v>f</v>
      </c>
      <c r="H39" s="2" t="str">
        <f>LOOKUP(TRUNC(MOD($A39,2^G$1)/(2^H$1)),hex!$B:$B,hex!$C:$C)</f>
        <v>c</v>
      </c>
      <c r="I39" s="2" t="str">
        <f>LOOKUP(TRUNC(MOD($A39,2^H$1)/(2^I$1)),hex!$B:$B,hex!$C:$C)</f>
        <v>0</v>
      </c>
      <c r="J39" s="2" t="str">
        <f t="shared" si="4"/>
        <v>0</v>
      </c>
      <c r="L39" s="1" t="str">
        <f t="shared" si="2"/>
        <v>0xbefffc00:</v>
      </c>
      <c r="M39" s="1" t="str">
        <f>IF(ISNA(MATCH(L37,gdb!$A:$A,0)),"…",LOOKUP(L37,gdb!$A:$A,gdb!$D:$D))</f>
        <v>…</v>
      </c>
    </row>
    <row r="40" spans="1:13">
      <c r="A40" s="1">
        <f t="shared" si="3"/>
        <v>200277952</v>
      </c>
      <c r="B40" s="2">
        <f>TRUNC((INDEX(hex!$B:$B,MATCH(J39,hex!$C:$C,0))+4)/16)</f>
        <v>0</v>
      </c>
      <c r="C40" s="2" t="str">
        <f>LOOKUP(TRUNC(MOD($A40,2^A$1)/(2^C$1)),hex!$B:$B,hex!$C:$C)</f>
        <v>b</v>
      </c>
      <c r="D40" s="2" t="str">
        <f>LOOKUP(TRUNC(MOD($A40,2^C$1)/(2^D$1)),hex!$B:$B,hex!$C:$C)</f>
        <v>e</v>
      </c>
      <c r="E40" s="2" t="str">
        <f>LOOKUP(TRUNC(MOD($A40,2^D$1)/(2^E$1)),hex!$B:$B,hex!$C:$C)</f>
        <v>f</v>
      </c>
      <c r="F40" s="2" t="str">
        <f>LOOKUP(TRUNC(MOD($A40,2^E$1)/(2^F$1)),hex!$B:$B,hex!$C:$C)</f>
        <v>f</v>
      </c>
      <c r="G40" s="2" t="str">
        <f>LOOKUP(TRUNC(MOD($A40,2^F$1)/(2^G$1)),hex!$B:$B,hex!$C:$C)</f>
        <v>f</v>
      </c>
      <c r="H40" s="2" t="str">
        <f>LOOKUP(TRUNC(MOD($A40,2^G$1)/(2^H$1)),hex!$B:$B,hex!$C:$C)</f>
        <v>c</v>
      </c>
      <c r="I40" s="2" t="str">
        <f>LOOKUP(TRUNC(MOD($A40,2^H$1)/(2^I$1)),hex!$B:$B,hex!$C:$C)</f>
        <v>0</v>
      </c>
      <c r="J40" s="2" t="str">
        <f t="shared" si="4"/>
        <v>4</v>
      </c>
      <c r="L40" s="1" t="str">
        <f t="shared" si="2"/>
        <v>0xbefffc04:</v>
      </c>
      <c r="M40" s="1" t="str">
        <f>IF(ISNA(MATCH(L37,gdb!$A:$A,0)),"…",LOOKUP(L37,gdb!$A:$A,gdb!$E:$E))</f>
        <v>…</v>
      </c>
    </row>
    <row r="41" spans="1:13">
      <c r="A41" s="1">
        <f t="shared" si="3"/>
        <v>200277952</v>
      </c>
      <c r="B41" s="2">
        <f>TRUNC((INDEX(hex!$B:$B,MATCH(J40,hex!$C:$C,0))+4)/16)</f>
        <v>0</v>
      </c>
      <c r="C41" s="2" t="str">
        <f>LOOKUP(TRUNC(MOD($A41,2^A$1)/(2^C$1)),hex!$B:$B,hex!$C:$C)</f>
        <v>b</v>
      </c>
      <c r="D41" s="2" t="str">
        <f>LOOKUP(TRUNC(MOD($A41,2^C$1)/(2^D$1)),hex!$B:$B,hex!$C:$C)</f>
        <v>e</v>
      </c>
      <c r="E41" s="2" t="str">
        <f>LOOKUP(TRUNC(MOD($A41,2^D$1)/(2^E$1)),hex!$B:$B,hex!$C:$C)</f>
        <v>f</v>
      </c>
      <c r="F41" s="2" t="str">
        <f>LOOKUP(TRUNC(MOD($A41,2^E$1)/(2^F$1)),hex!$B:$B,hex!$C:$C)</f>
        <v>f</v>
      </c>
      <c r="G41" s="2" t="str">
        <f>LOOKUP(TRUNC(MOD($A41,2^F$1)/(2^G$1)),hex!$B:$B,hex!$C:$C)</f>
        <v>f</v>
      </c>
      <c r="H41" s="2" t="str">
        <f>LOOKUP(TRUNC(MOD($A41,2^G$1)/(2^H$1)),hex!$B:$B,hex!$C:$C)</f>
        <v>c</v>
      </c>
      <c r="I41" s="2" t="str">
        <f>LOOKUP(TRUNC(MOD($A41,2^H$1)/(2^I$1)),hex!$B:$B,hex!$C:$C)</f>
        <v>0</v>
      </c>
      <c r="J41" s="2" t="str">
        <f t="shared" si="4"/>
        <v>8</v>
      </c>
      <c r="L41" s="1" t="str">
        <f t="shared" si="2"/>
        <v>0xbefffc08:</v>
      </c>
      <c r="M41" s="1" t="str">
        <f>IF(ISNA(MATCH(L41,gdb!$A:$A,0)),"…",LOOKUP(L41,gdb!$A:$A,gdb!$B:$B))</f>
        <v>…</v>
      </c>
    </row>
    <row r="42" spans="1:13">
      <c r="A42" s="1">
        <f t="shared" si="3"/>
        <v>200277952</v>
      </c>
      <c r="B42" s="2">
        <f>TRUNC((INDEX(hex!$B:$B,MATCH(J41,hex!$C:$C,0))+4)/16)</f>
        <v>0</v>
      </c>
      <c r="C42" s="2" t="str">
        <f>LOOKUP(TRUNC(MOD($A42,2^A$1)/(2^C$1)),hex!$B:$B,hex!$C:$C)</f>
        <v>b</v>
      </c>
      <c r="D42" s="2" t="str">
        <f>LOOKUP(TRUNC(MOD($A42,2^C$1)/(2^D$1)),hex!$B:$B,hex!$C:$C)</f>
        <v>e</v>
      </c>
      <c r="E42" s="2" t="str">
        <f>LOOKUP(TRUNC(MOD($A42,2^D$1)/(2^E$1)),hex!$B:$B,hex!$C:$C)</f>
        <v>f</v>
      </c>
      <c r="F42" s="2" t="str">
        <f>LOOKUP(TRUNC(MOD($A42,2^E$1)/(2^F$1)),hex!$B:$B,hex!$C:$C)</f>
        <v>f</v>
      </c>
      <c r="G42" s="2" t="str">
        <f>LOOKUP(TRUNC(MOD($A42,2^F$1)/(2^G$1)),hex!$B:$B,hex!$C:$C)</f>
        <v>f</v>
      </c>
      <c r="H42" s="2" t="str">
        <f>LOOKUP(TRUNC(MOD($A42,2^G$1)/(2^H$1)),hex!$B:$B,hex!$C:$C)</f>
        <v>c</v>
      </c>
      <c r="I42" s="2" t="str">
        <f>LOOKUP(TRUNC(MOD($A42,2^H$1)/(2^I$1)),hex!$B:$B,hex!$C:$C)</f>
        <v>0</v>
      </c>
      <c r="J42" s="2" t="str">
        <f t="shared" si="4"/>
        <v>c</v>
      </c>
      <c r="L42" s="1" t="str">
        <f t="shared" si="2"/>
        <v>0xbefffc0c:</v>
      </c>
      <c r="M42" s="1" t="str">
        <f>IF(ISNA(MATCH(L41,gdb!$A:$A,0)),"…",LOOKUP(L41,gdb!$A:$A,gdb!$C:$C))</f>
        <v>…</v>
      </c>
    </row>
    <row r="43" spans="1:13">
      <c r="A43" s="1">
        <f t="shared" si="3"/>
        <v>200277953</v>
      </c>
      <c r="B43" s="2">
        <f>TRUNC((INDEX(hex!$B:$B,MATCH(J42,hex!$C:$C,0))+4)/16)</f>
        <v>1</v>
      </c>
      <c r="C43" s="2" t="str">
        <f>LOOKUP(TRUNC(MOD($A43,2^A$1)/(2^C$1)),hex!$B:$B,hex!$C:$C)</f>
        <v>b</v>
      </c>
      <c r="D43" s="2" t="str">
        <f>LOOKUP(TRUNC(MOD($A43,2^C$1)/(2^D$1)),hex!$B:$B,hex!$C:$C)</f>
        <v>e</v>
      </c>
      <c r="E43" s="2" t="str">
        <f>LOOKUP(TRUNC(MOD($A43,2^D$1)/(2^E$1)),hex!$B:$B,hex!$C:$C)</f>
        <v>f</v>
      </c>
      <c r="F43" s="2" t="str">
        <f>LOOKUP(TRUNC(MOD($A43,2^E$1)/(2^F$1)),hex!$B:$B,hex!$C:$C)</f>
        <v>f</v>
      </c>
      <c r="G43" s="2" t="str">
        <f>LOOKUP(TRUNC(MOD($A43,2^F$1)/(2^G$1)),hex!$B:$B,hex!$C:$C)</f>
        <v>f</v>
      </c>
      <c r="H43" s="2" t="str">
        <f>LOOKUP(TRUNC(MOD($A43,2^G$1)/(2^H$1)),hex!$B:$B,hex!$C:$C)</f>
        <v>c</v>
      </c>
      <c r="I43" s="2" t="str">
        <f>LOOKUP(TRUNC(MOD($A43,2^H$1)/(2^I$1)),hex!$B:$B,hex!$C:$C)</f>
        <v>1</v>
      </c>
      <c r="J43" s="2" t="str">
        <f t="shared" si="4"/>
        <v>0</v>
      </c>
      <c r="L43" s="1" t="str">
        <f t="shared" si="2"/>
        <v>0xbefffc10:</v>
      </c>
      <c r="M43" s="1" t="str">
        <f>IF(ISNA(MATCH(L41,gdb!$A:$A,0)),"…",LOOKUP(L41,gdb!$A:$A,gdb!$D:$D))</f>
        <v>…</v>
      </c>
    </row>
    <row r="44" spans="1:13">
      <c r="A44" s="1">
        <f t="shared" si="3"/>
        <v>200277953</v>
      </c>
      <c r="B44" s="2">
        <f>TRUNC((INDEX(hex!$B:$B,MATCH(J43,hex!$C:$C,0))+4)/16)</f>
        <v>0</v>
      </c>
      <c r="C44" s="2" t="str">
        <f>LOOKUP(TRUNC(MOD($A44,2^A$1)/(2^C$1)),hex!$B:$B,hex!$C:$C)</f>
        <v>b</v>
      </c>
      <c r="D44" s="2" t="str">
        <f>LOOKUP(TRUNC(MOD($A44,2^C$1)/(2^D$1)),hex!$B:$B,hex!$C:$C)</f>
        <v>e</v>
      </c>
      <c r="E44" s="2" t="str">
        <f>LOOKUP(TRUNC(MOD($A44,2^D$1)/(2^E$1)),hex!$B:$B,hex!$C:$C)</f>
        <v>f</v>
      </c>
      <c r="F44" s="2" t="str">
        <f>LOOKUP(TRUNC(MOD($A44,2^E$1)/(2^F$1)),hex!$B:$B,hex!$C:$C)</f>
        <v>f</v>
      </c>
      <c r="G44" s="2" t="str">
        <f>LOOKUP(TRUNC(MOD($A44,2^F$1)/(2^G$1)),hex!$B:$B,hex!$C:$C)</f>
        <v>f</v>
      </c>
      <c r="H44" s="2" t="str">
        <f>LOOKUP(TRUNC(MOD($A44,2^G$1)/(2^H$1)),hex!$B:$B,hex!$C:$C)</f>
        <v>c</v>
      </c>
      <c r="I44" s="2" t="str">
        <f>LOOKUP(TRUNC(MOD($A44,2^H$1)/(2^I$1)),hex!$B:$B,hex!$C:$C)</f>
        <v>1</v>
      </c>
      <c r="J44" s="2" t="str">
        <f t="shared" si="4"/>
        <v>4</v>
      </c>
      <c r="L44" s="1" t="str">
        <f t="shared" si="2"/>
        <v>0xbefffc14:</v>
      </c>
      <c r="M44" s="1" t="str">
        <f>IF(ISNA(MATCH(L41,gdb!$A:$A,0)),"…",LOOKUP(L41,gdb!$A:$A,gdb!$E:$E))</f>
        <v>…</v>
      </c>
    </row>
    <row r="45" spans="1:13">
      <c r="A45" s="1">
        <f t="shared" si="3"/>
        <v>200277953</v>
      </c>
      <c r="B45" s="2">
        <f>TRUNC((INDEX(hex!$B:$B,MATCH(J44,hex!$C:$C,0))+4)/16)</f>
        <v>0</v>
      </c>
      <c r="C45" s="2" t="str">
        <f>LOOKUP(TRUNC(MOD($A45,2^A$1)/(2^C$1)),hex!$B:$B,hex!$C:$C)</f>
        <v>b</v>
      </c>
      <c r="D45" s="2" t="str">
        <f>LOOKUP(TRUNC(MOD($A45,2^C$1)/(2^D$1)),hex!$B:$B,hex!$C:$C)</f>
        <v>e</v>
      </c>
      <c r="E45" s="2" t="str">
        <f>LOOKUP(TRUNC(MOD($A45,2^D$1)/(2^E$1)),hex!$B:$B,hex!$C:$C)</f>
        <v>f</v>
      </c>
      <c r="F45" s="2" t="str">
        <f>LOOKUP(TRUNC(MOD($A45,2^E$1)/(2^F$1)),hex!$B:$B,hex!$C:$C)</f>
        <v>f</v>
      </c>
      <c r="G45" s="2" t="str">
        <f>LOOKUP(TRUNC(MOD($A45,2^F$1)/(2^G$1)),hex!$B:$B,hex!$C:$C)</f>
        <v>f</v>
      </c>
      <c r="H45" s="2" t="str">
        <f>LOOKUP(TRUNC(MOD($A45,2^G$1)/(2^H$1)),hex!$B:$B,hex!$C:$C)</f>
        <v>c</v>
      </c>
      <c r="I45" s="2" t="str">
        <f>LOOKUP(TRUNC(MOD($A45,2^H$1)/(2^I$1)),hex!$B:$B,hex!$C:$C)</f>
        <v>1</v>
      </c>
      <c r="J45" s="2" t="str">
        <f t="shared" si="4"/>
        <v>8</v>
      </c>
      <c r="L45" s="1" t="str">
        <f t="shared" si="2"/>
        <v>0xbefffc18:</v>
      </c>
      <c r="M45" s="1" t="str">
        <f>IF(ISNA(MATCH(L45,gdb!$A:$A,0)),"…",LOOKUP(L45,gdb!$A:$A,gdb!$B:$B))</f>
        <v>…</v>
      </c>
    </row>
    <row r="46" spans="1:13">
      <c r="A46" s="1">
        <f t="shared" si="3"/>
        <v>200277953</v>
      </c>
      <c r="B46" s="2">
        <f>TRUNC((INDEX(hex!$B:$B,MATCH(J45,hex!$C:$C,0))+4)/16)</f>
        <v>0</v>
      </c>
      <c r="C46" s="2" t="str">
        <f>LOOKUP(TRUNC(MOD($A46,2^A$1)/(2^C$1)),hex!$B:$B,hex!$C:$C)</f>
        <v>b</v>
      </c>
      <c r="D46" s="2" t="str">
        <f>LOOKUP(TRUNC(MOD($A46,2^C$1)/(2^D$1)),hex!$B:$B,hex!$C:$C)</f>
        <v>e</v>
      </c>
      <c r="E46" s="2" t="str">
        <f>LOOKUP(TRUNC(MOD($A46,2^D$1)/(2^E$1)),hex!$B:$B,hex!$C:$C)</f>
        <v>f</v>
      </c>
      <c r="F46" s="2" t="str">
        <f>LOOKUP(TRUNC(MOD($A46,2^E$1)/(2^F$1)),hex!$B:$B,hex!$C:$C)</f>
        <v>f</v>
      </c>
      <c r="G46" s="2" t="str">
        <f>LOOKUP(TRUNC(MOD($A46,2^F$1)/(2^G$1)),hex!$B:$B,hex!$C:$C)</f>
        <v>f</v>
      </c>
      <c r="H46" s="2" t="str">
        <f>LOOKUP(TRUNC(MOD($A46,2^G$1)/(2^H$1)),hex!$B:$B,hex!$C:$C)</f>
        <v>c</v>
      </c>
      <c r="I46" s="2" t="str">
        <f>LOOKUP(TRUNC(MOD($A46,2^H$1)/(2^I$1)),hex!$B:$B,hex!$C:$C)</f>
        <v>1</v>
      </c>
      <c r="J46" s="2" t="str">
        <f t="shared" si="4"/>
        <v>c</v>
      </c>
      <c r="L46" s="1" t="str">
        <f t="shared" si="2"/>
        <v>0xbefffc1c:</v>
      </c>
      <c r="M46" s="1" t="str">
        <f>IF(ISNA(MATCH(L45,gdb!$A:$A,0)),"…",LOOKUP(L45,gdb!$A:$A,gdb!$C:$C))</f>
        <v>…</v>
      </c>
    </row>
    <row r="47" spans="1:13">
      <c r="A47" s="1">
        <f t="shared" si="3"/>
        <v>200277954</v>
      </c>
      <c r="B47" s="2">
        <f>TRUNC((INDEX(hex!$B:$B,MATCH(J46,hex!$C:$C,0))+4)/16)</f>
        <v>1</v>
      </c>
      <c r="C47" s="2" t="str">
        <f>LOOKUP(TRUNC(MOD($A47,2^A$1)/(2^C$1)),hex!$B:$B,hex!$C:$C)</f>
        <v>b</v>
      </c>
      <c r="D47" s="2" t="str">
        <f>LOOKUP(TRUNC(MOD($A47,2^C$1)/(2^D$1)),hex!$B:$B,hex!$C:$C)</f>
        <v>e</v>
      </c>
      <c r="E47" s="2" t="str">
        <f>LOOKUP(TRUNC(MOD($A47,2^D$1)/(2^E$1)),hex!$B:$B,hex!$C:$C)</f>
        <v>f</v>
      </c>
      <c r="F47" s="2" t="str">
        <f>LOOKUP(TRUNC(MOD($A47,2^E$1)/(2^F$1)),hex!$B:$B,hex!$C:$C)</f>
        <v>f</v>
      </c>
      <c r="G47" s="2" t="str">
        <f>LOOKUP(TRUNC(MOD($A47,2^F$1)/(2^G$1)),hex!$B:$B,hex!$C:$C)</f>
        <v>f</v>
      </c>
      <c r="H47" s="2" t="str">
        <f>LOOKUP(TRUNC(MOD($A47,2^G$1)/(2^H$1)),hex!$B:$B,hex!$C:$C)</f>
        <v>c</v>
      </c>
      <c r="I47" s="2" t="str">
        <f>LOOKUP(TRUNC(MOD($A47,2^H$1)/(2^I$1)),hex!$B:$B,hex!$C:$C)</f>
        <v>2</v>
      </c>
      <c r="J47" s="2" t="str">
        <f t="shared" si="4"/>
        <v>0</v>
      </c>
      <c r="L47" s="1" t="str">
        <f t="shared" si="2"/>
        <v>0xbefffc20:</v>
      </c>
      <c r="M47" s="1" t="str">
        <f>IF(ISNA(MATCH(L45,gdb!$A:$A,0)),"…",LOOKUP(L45,gdb!$A:$A,gdb!$D:$D))</f>
        <v>…</v>
      </c>
    </row>
    <row r="48" spans="1:13">
      <c r="A48" s="1">
        <f t="shared" si="3"/>
        <v>200277954</v>
      </c>
      <c r="B48" s="2">
        <f>TRUNC((INDEX(hex!$B:$B,MATCH(J47,hex!$C:$C,0))+4)/16)</f>
        <v>0</v>
      </c>
      <c r="C48" s="2" t="str">
        <f>LOOKUP(TRUNC(MOD($A48,2^A$1)/(2^C$1)),hex!$B:$B,hex!$C:$C)</f>
        <v>b</v>
      </c>
      <c r="D48" s="2" t="str">
        <f>LOOKUP(TRUNC(MOD($A48,2^C$1)/(2^D$1)),hex!$B:$B,hex!$C:$C)</f>
        <v>e</v>
      </c>
      <c r="E48" s="2" t="str">
        <f>LOOKUP(TRUNC(MOD($A48,2^D$1)/(2^E$1)),hex!$B:$B,hex!$C:$C)</f>
        <v>f</v>
      </c>
      <c r="F48" s="2" t="str">
        <f>LOOKUP(TRUNC(MOD($A48,2^E$1)/(2^F$1)),hex!$B:$B,hex!$C:$C)</f>
        <v>f</v>
      </c>
      <c r="G48" s="2" t="str">
        <f>LOOKUP(TRUNC(MOD($A48,2^F$1)/(2^G$1)),hex!$B:$B,hex!$C:$C)</f>
        <v>f</v>
      </c>
      <c r="H48" s="2" t="str">
        <f>LOOKUP(TRUNC(MOD($A48,2^G$1)/(2^H$1)),hex!$B:$B,hex!$C:$C)</f>
        <v>c</v>
      </c>
      <c r="I48" s="2" t="str">
        <f>LOOKUP(TRUNC(MOD($A48,2^H$1)/(2^I$1)),hex!$B:$B,hex!$C:$C)</f>
        <v>2</v>
      </c>
      <c r="J48" s="2" t="str">
        <f t="shared" si="4"/>
        <v>4</v>
      </c>
      <c r="L48" s="1" t="str">
        <f t="shared" si="2"/>
        <v>0xbefffc24:</v>
      </c>
      <c r="M48" s="1" t="str">
        <f>IF(ISNA(MATCH(L45,gdb!$A:$A,0)),"…",LOOKUP(L45,gdb!$A:$A,gdb!$E:$E))</f>
        <v>…</v>
      </c>
    </row>
    <row r="49" spans="1:13">
      <c r="A49" s="1">
        <f t="shared" si="3"/>
        <v>200277954</v>
      </c>
      <c r="B49" s="2">
        <f>TRUNC((INDEX(hex!$B:$B,MATCH(J48,hex!$C:$C,0))+4)/16)</f>
        <v>0</v>
      </c>
      <c r="C49" s="2" t="str">
        <f>LOOKUP(TRUNC(MOD($A49,2^A$1)/(2^C$1)),hex!$B:$B,hex!$C:$C)</f>
        <v>b</v>
      </c>
      <c r="D49" s="2" t="str">
        <f>LOOKUP(TRUNC(MOD($A49,2^C$1)/(2^D$1)),hex!$B:$B,hex!$C:$C)</f>
        <v>e</v>
      </c>
      <c r="E49" s="2" t="str">
        <f>LOOKUP(TRUNC(MOD($A49,2^D$1)/(2^E$1)),hex!$B:$B,hex!$C:$C)</f>
        <v>f</v>
      </c>
      <c r="F49" s="2" t="str">
        <f>LOOKUP(TRUNC(MOD($A49,2^E$1)/(2^F$1)),hex!$B:$B,hex!$C:$C)</f>
        <v>f</v>
      </c>
      <c r="G49" s="2" t="str">
        <f>LOOKUP(TRUNC(MOD($A49,2^F$1)/(2^G$1)),hex!$B:$B,hex!$C:$C)</f>
        <v>f</v>
      </c>
      <c r="H49" s="2" t="str">
        <f>LOOKUP(TRUNC(MOD($A49,2^G$1)/(2^H$1)),hex!$B:$B,hex!$C:$C)</f>
        <v>c</v>
      </c>
      <c r="I49" s="2" t="str">
        <f>LOOKUP(TRUNC(MOD($A49,2^H$1)/(2^I$1)),hex!$B:$B,hex!$C:$C)</f>
        <v>2</v>
      </c>
      <c r="J49" s="2" t="str">
        <f t="shared" si="4"/>
        <v>8</v>
      </c>
      <c r="L49" s="1" t="str">
        <f t="shared" si="2"/>
        <v>0xbefffc28:</v>
      </c>
      <c r="M49" s="1" t="str">
        <f>IF(ISNA(MATCH(L49,gdb!$A:$A,0)),"…",LOOKUP(L49,gdb!$A:$A,gdb!$B:$B))</f>
        <v>…</v>
      </c>
    </row>
    <row r="50" spans="1:13">
      <c r="A50" s="1">
        <f t="shared" si="3"/>
        <v>200277954</v>
      </c>
      <c r="B50" s="2">
        <f>TRUNC((INDEX(hex!$B:$B,MATCH(J49,hex!$C:$C,0))+4)/16)</f>
        <v>0</v>
      </c>
      <c r="C50" s="2" t="str">
        <f>LOOKUP(TRUNC(MOD($A50,2^A$1)/(2^C$1)),hex!$B:$B,hex!$C:$C)</f>
        <v>b</v>
      </c>
      <c r="D50" s="2" t="str">
        <f>LOOKUP(TRUNC(MOD($A50,2^C$1)/(2^D$1)),hex!$B:$B,hex!$C:$C)</f>
        <v>e</v>
      </c>
      <c r="E50" s="2" t="str">
        <f>LOOKUP(TRUNC(MOD($A50,2^D$1)/(2^E$1)),hex!$B:$B,hex!$C:$C)</f>
        <v>f</v>
      </c>
      <c r="F50" s="2" t="str">
        <f>LOOKUP(TRUNC(MOD($A50,2^E$1)/(2^F$1)),hex!$B:$B,hex!$C:$C)</f>
        <v>f</v>
      </c>
      <c r="G50" s="2" t="str">
        <f>LOOKUP(TRUNC(MOD($A50,2^F$1)/(2^G$1)),hex!$B:$B,hex!$C:$C)</f>
        <v>f</v>
      </c>
      <c r="H50" s="2" t="str">
        <f>LOOKUP(TRUNC(MOD($A50,2^G$1)/(2^H$1)),hex!$B:$B,hex!$C:$C)</f>
        <v>c</v>
      </c>
      <c r="I50" s="2" t="str">
        <f>LOOKUP(TRUNC(MOD($A50,2^H$1)/(2^I$1)),hex!$B:$B,hex!$C:$C)</f>
        <v>2</v>
      </c>
      <c r="J50" s="2" t="str">
        <f t="shared" si="4"/>
        <v>c</v>
      </c>
      <c r="L50" s="1" t="str">
        <f t="shared" si="2"/>
        <v>0xbefffc2c:</v>
      </c>
      <c r="M50" s="1" t="str">
        <f>IF(ISNA(MATCH(L49,gdb!$A:$A,0)),"…",LOOKUP(L49,gdb!$A:$A,gdb!$C:$C))</f>
        <v>…</v>
      </c>
    </row>
    <row r="51" spans="1:13">
      <c r="A51" s="1">
        <f t="shared" si="3"/>
        <v>200277955</v>
      </c>
      <c r="B51" s="2">
        <f>TRUNC((INDEX(hex!$B:$B,MATCH(J50,hex!$C:$C,0))+4)/16)</f>
        <v>1</v>
      </c>
      <c r="C51" s="2" t="str">
        <f>LOOKUP(TRUNC(MOD($A51,2^A$1)/(2^C$1)),hex!$B:$B,hex!$C:$C)</f>
        <v>b</v>
      </c>
      <c r="D51" s="2" t="str">
        <f>LOOKUP(TRUNC(MOD($A51,2^C$1)/(2^D$1)),hex!$B:$B,hex!$C:$C)</f>
        <v>e</v>
      </c>
      <c r="E51" s="2" t="str">
        <f>LOOKUP(TRUNC(MOD($A51,2^D$1)/(2^E$1)),hex!$B:$B,hex!$C:$C)</f>
        <v>f</v>
      </c>
      <c r="F51" s="2" t="str">
        <f>LOOKUP(TRUNC(MOD($A51,2^E$1)/(2^F$1)),hex!$B:$B,hex!$C:$C)</f>
        <v>f</v>
      </c>
      <c r="G51" s="2" t="str">
        <f>LOOKUP(TRUNC(MOD($A51,2^F$1)/(2^G$1)),hex!$B:$B,hex!$C:$C)</f>
        <v>f</v>
      </c>
      <c r="H51" s="2" t="str">
        <f>LOOKUP(TRUNC(MOD($A51,2^G$1)/(2^H$1)),hex!$B:$B,hex!$C:$C)</f>
        <v>c</v>
      </c>
      <c r="I51" s="2" t="str">
        <f>LOOKUP(TRUNC(MOD($A51,2^H$1)/(2^I$1)),hex!$B:$B,hex!$C:$C)</f>
        <v>3</v>
      </c>
      <c r="J51" s="2" t="str">
        <f t="shared" si="4"/>
        <v>0</v>
      </c>
      <c r="L51" s="1" t="str">
        <f t="shared" si="2"/>
        <v>0xbefffc30:</v>
      </c>
      <c r="M51" s="1" t="str">
        <f>IF(ISNA(MATCH(L49,gdb!$A:$A,0)),"…",LOOKUP(L49,gdb!$A:$A,gdb!$D:$D))</f>
        <v>…</v>
      </c>
    </row>
    <row r="52" spans="1:13">
      <c r="A52" s="1">
        <f t="shared" si="3"/>
        <v>200277955</v>
      </c>
      <c r="B52" s="2">
        <f>TRUNC((INDEX(hex!$B:$B,MATCH(J51,hex!$C:$C,0))+4)/16)</f>
        <v>0</v>
      </c>
      <c r="C52" s="2" t="str">
        <f>LOOKUP(TRUNC(MOD($A52,2^A$1)/(2^C$1)),hex!$B:$B,hex!$C:$C)</f>
        <v>b</v>
      </c>
      <c r="D52" s="2" t="str">
        <f>LOOKUP(TRUNC(MOD($A52,2^C$1)/(2^D$1)),hex!$B:$B,hex!$C:$C)</f>
        <v>e</v>
      </c>
      <c r="E52" s="2" t="str">
        <f>LOOKUP(TRUNC(MOD($A52,2^D$1)/(2^E$1)),hex!$B:$B,hex!$C:$C)</f>
        <v>f</v>
      </c>
      <c r="F52" s="2" t="str">
        <f>LOOKUP(TRUNC(MOD($A52,2^E$1)/(2^F$1)),hex!$B:$B,hex!$C:$C)</f>
        <v>f</v>
      </c>
      <c r="G52" s="2" t="str">
        <f>LOOKUP(TRUNC(MOD($A52,2^F$1)/(2^G$1)),hex!$B:$B,hex!$C:$C)</f>
        <v>f</v>
      </c>
      <c r="H52" s="2" t="str">
        <f>LOOKUP(TRUNC(MOD($A52,2^G$1)/(2^H$1)),hex!$B:$B,hex!$C:$C)</f>
        <v>c</v>
      </c>
      <c r="I52" s="2" t="str">
        <f>LOOKUP(TRUNC(MOD($A52,2^H$1)/(2^I$1)),hex!$B:$B,hex!$C:$C)</f>
        <v>3</v>
      </c>
      <c r="J52" s="2" t="str">
        <f t="shared" si="4"/>
        <v>4</v>
      </c>
      <c r="L52" s="1" t="str">
        <f t="shared" si="2"/>
        <v>0xbefffc34:</v>
      </c>
      <c r="M52" s="1" t="str">
        <f>IF(ISNA(MATCH(L49,gdb!$A:$A,0)),"…",LOOKUP(L49,gdb!$A:$A,gdb!$E:$E))</f>
        <v>…</v>
      </c>
    </row>
    <row r="53" spans="1:13">
      <c r="A53" s="1">
        <f t="shared" si="3"/>
        <v>200277955</v>
      </c>
      <c r="B53" s="2">
        <f>TRUNC((INDEX(hex!$B:$B,MATCH(J52,hex!$C:$C,0))+4)/16)</f>
        <v>0</v>
      </c>
      <c r="C53" s="2" t="str">
        <f>LOOKUP(TRUNC(MOD($A53,2^A$1)/(2^C$1)),hex!$B:$B,hex!$C:$C)</f>
        <v>b</v>
      </c>
      <c r="D53" s="2" t="str">
        <f>LOOKUP(TRUNC(MOD($A53,2^C$1)/(2^D$1)),hex!$B:$B,hex!$C:$C)</f>
        <v>e</v>
      </c>
      <c r="E53" s="2" t="str">
        <f>LOOKUP(TRUNC(MOD($A53,2^D$1)/(2^E$1)),hex!$B:$B,hex!$C:$C)</f>
        <v>f</v>
      </c>
      <c r="F53" s="2" t="str">
        <f>LOOKUP(TRUNC(MOD($A53,2^E$1)/(2^F$1)),hex!$B:$B,hex!$C:$C)</f>
        <v>f</v>
      </c>
      <c r="G53" s="2" t="str">
        <f>LOOKUP(TRUNC(MOD($A53,2^F$1)/(2^G$1)),hex!$B:$B,hex!$C:$C)</f>
        <v>f</v>
      </c>
      <c r="H53" s="2" t="str">
        <f>LOOKUP(TRUNC(MOD($A53,2^G$1)/(2^H$1)),hex!$B:$B,hex!$C:$C)</f>
        <v>c</v>
      </c>
      <c r="I53" s="2" t="str">
        <f>LOOKUP(TRUNC(MOD($A53,2^H$1)/(2^I$1)),hex!$B:$B,hex!$C:$C)</f>
        <v>3</v>
      </c>
      <c r="J53" s="2" t="str">
        <f t="shared" si="4"/>
        <v>8</v>
      </c>
      <c r="L53" s="1" t="str">
        <f t="shared" si="2"/>
        <v>0xbefffc38:</v>
      </c>
      <c r="M53" s="1" t="str">
        <f>IF(ISNA(MATCH(L53,gdb!$A:$A,0)),"…",LOOKUP(L53,gdb!$A:$A,gdb!$B:$B))</f>
        <v>…</v>
      </c>
    </row>
    <row r="54" spans="1:13">
      <c r="A54" s="1">
        <f t="shared" si="3"/>
        <v>200277955</v>
      </c>
      <c r="B54" s="2">
        <f>TRUNC((INDEX(hex!$B:$B,MATCH(J53,hex!$C:$C,0))+4)/16)</f>
        <v>0</v>
      </c>
      <c r="C54" s="2" t="str">
        <f>LOOKUP(TRUNC(MOD($A54,2^A$1)/(2^C$1)),hex!$B:$B,hex!$C:$C)</f>
        <v>b</v>
      </c>
      <c r="D54" s="2" t="str">
        <f>LOOKUP(TRUNC(MOD($A54,2^C$1)/(2^D$1)),hex!$B:$B,hex!$C:$C)</f>
        <v>e</v>
      </c>
      <c r="E54" s="2" t="str">
        <f>LOOKUP(TRUNC(MOD($A54,2^D$1)/(2^E$1)),hex!$B:$B,hex!$C:$C)</f>
        <v>f</v>
      </c>
      <c r="F54" s="2" t="str">
        <f>LOOKUP(TRUNC(MOD($A54,2^E$1)/(2^F$1)),hex!$B:$B,hex!$C:$C)</f>
        <v>f</v>
      </c>
      <c r="G54" s="2" t="str">
        <f>LOOKUP(TRUNC(MOD($A54,2^F$1)/(2^G$1)),hex!$B:$B,hex!$C:$C)</f>
        <v>f</v>
      </c>
      <c r="H54" s="2" t="str">
        <f>LOOKUP(TRUNC(MOD($A54,2^G$1)/(2^H$1)),hex!$B:$B,hex!$C:$C)</f>
        <v>c</v>
      </c>
      <c r="I54" s="2" t="str">
        <f>LOOKUP(TRUNC(MOD($A54,2^H$1)/(2^I$1)),hex!$B:$B,hex!$C:$C)</f>
        <v>3</v>
      </c>
      <c r="J54" s="2" t="str">
        <f t="shared" si="4"/>
        <v>c</v>
      </c>
      <c r="L54" s="1" t="str">
        <f t="shared" si="2"/>
        <v>0xbefffc3c:</v>
      </c>
      <c r="M54" s="1" t="str">
        <f>IF(ISNA(MATCH(L53,gdb!$A:$A,0)),"…",LOOKUP(L53,gdb!$A:$A,gdb!$C:$C))</f>
        <v>…</v>
      </c>
    </row>
    <row r="55" spans="1:13">
      <c r="A55" s="1">
        <f t="shared" si="3"/>
        <v>200277956</v>
      </c>
      <c r="B55" s="2">
        <f>TRUNC((INDEX(hex!$B:$B,MATCH(J54,hex!$C:$C,0))+4)/16)</f>
        <v>1</v>
      </c>
      <c r="C55" s="2" t="str">
        <f>LOOKUP(TRUNC(MOD($A55,2^A$1)/(2^C$1)),hex!$B:$B,hex!$C:$C)</f>
        <v>b</v>
      </c>
      <c r="D55" s="2" t="str">
        <f>LOOKUP(TRUNC(MOD($A55,2^C$1)/(2^D$1)),hex!$B:$B,hex!$C:$C)</f>
        <v>e</v>
      </c>
      <c r="E55" s="2" t="str">
        <f>LOOKUP(TRUNC(MOD($A55,2^D$1)/(2^E$1)),hex!$B:$B,hex!$C:$C)</f>
        <v>f</v>
      </c>
      <c r="F55" s="2" t="str">
        <f>LOOKUP(TRUNC(MOD($A55,2^E$1)/(2^F$1)),hex!$B:$B,hex!$C:$C)</f>
        <v>f</v>
      </c>
      <c r="G55" s="2" t="str">
        <f>LOOKUP(TRUNC(MOD($A55,2^F$1)/(2^G$1)),hex!$B:$B,hex!$C:$C)</f>
        <v>f</v>
      </c>
      <c r="H55" s="2" t="str">
        <f>LOOKUP(TRUNC(MOD($A55,2^G$1)/(2^H$1)),hex!$B:$B,hex!$C:$C)</f>
        <v>c</v>
      </c>
      <c r="I55" s="2" t="str">
        <f>LOOKUP(TRUNC(MOD($A55,2^H$1)/(2^I$1)),hex!$B:$B,hex!$C:$C)</f>
        <v>4</v>
      </c>
      <c r="J55" s="2" t="str">
        <f t="shared" si="4"/>
        <v>0</v>
      </c>
      <c r="L55" s="1" t="str">
        <f t="shared" si="2"/>
        <v>0xbefffc40:</v>
      </c>
      <c r="M55" s="1" t="str">
        <f>IF(ISNA(MATCH(L53,gdb!$A:$A,0)),"…",LOOKUP(L53,gdb!$A:$A,gdb!$D:$D))</f>
        <v>…</v>
      </c>
    </row>
    <row r="56" spans="1:13">
      <c r="A56" s="1">
        <f t="shared" si="3"/>
        <v>200277956</v>
      </c>
      <c r="B56" s="2">
        <f>TRUNC((INDEX(hex!$B:$B,MATCH(J55,hex!$C:$C,0))+4)/16)</f>
        <v>0</v>
      </c>
      <c r="C56" s="2" t="str">
        <f>LOOKUP(TRUNC(MOD($A56,2^A$1)/(2^C$1)),hex!$B:$B,hex!$C:$C)</f>
        <v>b</v>
      </c>
      <c r="D56" s="2" t="str">
        <f>LOOKUP(TRUNC(MOD($A56,2^C$1)/(2^D$1)),hex!$B:$B,hex!$C:$C)</f>
        <v>e</v>
      </c>
      <c r="E56" s="2" t="str">
        <f>LOOKUP(TRUNC(MOD($A56,2^D$1)/(2^E$1)),hex!$B:$B,hex!$C:$C)</f>
        <v>f</v>
      </c>
      <c r="F56" s="2" t="str">
        <f>LOOKUP(TRUNC(MOD($A56,2^E$1)/(2^F$1)),hex!$B:$B,hex!$C:$C)</f>
        <v>f</v>
      </c>
      <c r="G56" s="2" t="str">
        <f>LOOKUP(TRUNC(MOD($A56,2^F$1)/(2^G$1)),hex!$B:$B,hex!$C:$C)</f>
        <v>f</v>
      </c>
      <c r="H56" s="2" t="str">
        <f>LOOKUP(TRUNC(MOD($A56,2^G$1)/(2^H$1)),hex!$B:$B,hex!$C:$C)</f>
        <v>c</v>
      </c>
      <c r="I56" s="2" t="str">
        <f>LOOKUP(TRUNC(MOD($A56,2^H$1)/(2^I$1)),hex!$B:$B,hex!$C:$C)</f>
        <v>4</v>
      </c>
      <c r="J56" s="2" t="str">
        <f t="shared" si="4"/>
        <v>4</v>
      </c>
      <c r="L56" s="1" t="str">
        <f t="shared" si="2"/>
        <v>0xbefffc44:</v>
      </c>
      <c r="M56" s="1" t="str">
        <f>IF(ISNA(MATCH(L53,gdb!$A:$A,0)),"…",LOOKUP(L53,gdb!$A:$A,gdb!$E:$E))</f>
        <v>…</v>
      </c>
    </row>
    <row r="57" spans="1:13">
      <c r="A57" s="1">
        <f t="shared" si="3"/>
        <v>200277956</v>
      </c>
      <c r="B57" s="2">
        <f>TRUNC((INDEX(hex!$B:$B,MATCH(J56,hex!$C:$C,0))+4)/16)</f>
        <v>0</v>
      </c>
      <c r="C57" s="2" t="str">
        <f>LOOKUP(TRUNC(MOD($A57,2^A$1)/(2^C$1)),hex!$B:$B,hex!$C:$C)</f>
        <v>b</v>
      </c>
      <c r="D57" s="2" t="str">
        <f>LOOKUP(TRUNC(MOD($A57,2^C$1)/(2^D$1)),hex!$B:$B,hex!$C:$C)</f>
        <v>e</v>
      </c>
      <c r="E57" s="2" t="str">
        <f>LOOKUP(TRUNC(MOD($A57,2^D$1)/(2^E$1)),hex!$B:$B,hex!$C:$C)</f>
        <v>f</v>
      </c>
      <c r="F57" s="2" t="str">
        <f>LOOKUP(TRUNC(MOD($A57,2^E$1)/(2^F$1)),hex!$B:$B,hex!$C:$C)</f>
        <v>f</v>
      </c>
      <c r="G57" s="2" t="str">
        <f>LOOKUP(TRUNC(MOD($A57,2^F$1)/(2^G$1)),hex!$B:$B,hex!$C:$C)</f>
        <v>f</v>
      </c>
      <c r="H57" s="2" t="str">
        <f>LOOKUP(TRUNC(MOD($A57,2^G$1)/(2^H$1)),hex!$B:$B,hex!$C:$C)</f>
        <v>c</v>
      </c>
      <c r="I57" s="2" t="str">
        <f>LOOKUP(TRUNC(MOD($A57,2^H$1)/(2^I$1)),hex!$B:$B,hex!$C:$C)</f>
        <v>4</v>
      </c>
      <c r="J57" s="2" t="str">
        <f t="shared" si="4"/>
        <v>8</v>
      </c>
      <c r="L57" s="1" t="str">
        <f t="shared" si="2"/>
        <v>0xbefffc48: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C17"/>
  <sheetViews>
    <sheetView workbookViewId="0">
      <selection activeCell="C11" sqref="C11"/>
    </sheetView>
    <sheetView workbookViewId="1"/>
  </sheetViews>
  <sheetFormatPr baseColWidth="10" defaultRowHeight="13"/>
  <cols>
    <col min="2" max="2" width="3" bestFit="1" customWidth="1"/>
    <col min="3" max="3" width="2" bestFit="1" customWidth="1"/>
  </cols>
  <sheetData>
    <row r="2" spans="2:3">
      <c r="B2">
        <v>0</v>
      </c>
      <c r="C2" s="3" t="s">
        <v>19</v>
      </c>
    </row>
    <row r="3" spans="2:3">
      <c r="B3">
        <f>B2+1</f>
        <v>1</v>
      </c>
      <c r="C3" s="3" t="s">
        <v>20</v>
      </c>
    </row>
    <row r="4" spans="2:3">
      <c r="B4">
        <f t="shared" ref="B4:B17" si="0">B3+1</f>
        <v>2</v>
      </c>
      <c r="C4" s="3" t="s">
        <v>21</v>
      </c>
    </row>
    <row r="5" spans="2:3">
      <c r="B5">
        <f t="shared" si="0"/>
        <v>3</v>
      </c>
      <c r="C5" s="3" t="s">
        <v>22</v>
      </c>
    </row>
    <row r="6" spans="2:3">
      <c r="B6">
        <f t="shared" si="0"/>
        <v>4</v>
      </c>
      <c r="C6" s="3" t="s">
        <v>23</v>
      </c>
    </row>
    <row r="7" spans="2:3">
      <c r="B7">
        <f t="shared" si="0"/>
        <v>5</v>
      </c>
      <c r="C7" s="3" t="s">
        <v>24</v>
      </c>
    </row>
    <row r="8" spans="2:3">
      <c r="B8">
        <f t="shared" si="0"/>
        <v>6</v>
      </c>
      <c r="C8" s="3" t="s">
        <v>25</v>
      </c>
    </row>
    <row r="9" spans="2:3">
      <c r="B9">
        <f t="shared" si="0"/>
        <v>7</v>
      </c>
      <c r="C9" s="3" t="s">
        <v>18</v>
      </c>
    </row>
    <row r="10" spans="2:3">
      <c r="B10">
        <f t="shared" si="0"/>
        <v>8</v>
      </c>
      <c r="C10" s="3" t="s">
        <v>26</v>
      </c>
    </row>
    <row r="11" spans="2:3">
      <c r="B11">
        <f t="shared" si="0"/>
        <v>9</v>
      </c>
      <c r="C11" s="3" t="s">
        <v>27</v>
      </c>
    </row>
    <row r="12" spans="2:3">
      <c r="B12">
        <f t="shared" si="0"/>
        <v>10</v>
      </c>
      <c r="C12" t="s">
        <v>0</v>
      </c>
    </row>
    <row r="13" spans="2:3">
      <c r="B13">
        <f t="shared" si="0"/>
        <v>11</v>
      </c>
      <c r="C13" t="s">
        <v>1</v>
      </c>
    </row>
    <row r="14" spans="2:3">
      <c r="B14">
        <f t="shared" si="0"/>
        <v>12</v>
      </c>
      <c r="C14" t="s">
        <v>2</v>
      </c>
    </row>
    <row r="15" spans="2:3">
      <c r="B15">
        <f t="shared" si="0"/>
        <v>13</v>
      </c>
      <c r="C15" t="s">
        <v>3</v>
      </c>
    </row>
    <row r="16" spans="2:3">
      <c r="B16">
        <f t="shared" si="0"/>
        <v>14</v>
      </c>
      <c r="C16" t="s">
        <v>4</v>
      </c>
    </row>
    <row r="17" spans="2:3">
      <c r="B17">
        <f t="shared" si="0"/>
        <v>15</v>
      </c>
      <c r="C17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gdb</vt:lpstr>
      <vt:lpstr>stack</vt:lpstr>
      <vt:lpstr>hex</vt:lpstr>
    </vt:vector>
  </TitlesOfParts>
  <Company>Belmont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Hooper</dc:creator>
  <cp:lastModifiedBy>William H. Hooper</cp:lastModifiedBy>
  <dcterms:created xsi:type="dcterms:W3CDTF">2013-02-14T21:38:19Z</dcterms:created>
  <dcterms:modified xsi:type="dcterms:W3CDTF">2013-02-19T15:30:56Z</dcterms:modified>
</cp:coreProperties>
</file>