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83" documentId="13_ncr:1_{763BBED3-F06A-4836-AF00-44F364ECED7D}" xr6:coauthVersionLast="47" xr6:coauthVersionMax="47" xr10:uidLastSave="{3E00F135-2327-4EF4-9611-D1B615FBB358}"/>
  <bookViews>
    <workbookView xWindow="-120" yWindow="-120" windowWidth="29040" windowHeight="15840" firstSheet="7" activeTab="12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9" r:id="rId15"/>
    <pivotCache cacheId="15" r:id="rId16"/>
    <pivotCache cacheId="18" r:id="rId17"/>
    <pivotCache cacheId="21" r:id="rId18"/>
    <pivotCache cacheId="24" r:id="rId19"/>
    <pivotCache cacheId="27" r:id="rId20"/>
    <pivotCache cacheId="3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U250" i="7" s="1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Y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O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V49" i="3" s="1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Y135" i="22" s="1"/>
  <c r="J135" i="22"/>
  <c r="I135" i="22"/>
  <c r="H135" i="22"/>
  <c r="G135" i="22"/>
  <c r="F135" i="22"/>
  <c r="E135" i="22"/>
  <c r="D135" i="22"/>
  <c r="C135" i="22"/>
  <c r="B135" i="22"/>
  <c r="A135" i="22"/>
  <c r="R134" i="22"/>
  <c r="Q134" i="22"/>
  <c r="P134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Z133" i="22"/>
  <c r="N133" i="22"/>
  <c r="M133" i="22"/>
  <c r="L133" i="22"/>
  <c r="K133" i="22"/>
  <c r="Y133" i="22" s="1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R130" i="22" s="1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P129" i="22" s="1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Q123" i="22" s="1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T136" i="22" l="1"/>
  <c r="T125" i="22"/>
  <c r="X129" i="22"/>
  <c r="V136" i="22"/>
  <c r="U134" i="22"/>
  <c r="AA135" i="22"/>
  <c r="W136" i="22"/>
  <c r="T20" i="22"/>
  <c r="R24" i="22"/>
  <c r="Z56" i="22"/>
  <c r="U128" i="22"/>
  <c r="V134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Z66" i="22"/>
  <c r="W70" i="22"/>
  <c r="V94" i="22"/>
  <c r="U102" i="22"/>
  <c r="V114" i="22"/>
  <c r="X122" i="22"/>
  <c r="R133" i="22"/>
  <c r="O134" i="22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R58" i="9"/>
  <c r="S94" i="9"/>
  <c r="AL762" i="14"/>
  <c r="AR762" i="14" s="1"/>
  <c r="U135" i="22"/>
  <c r="U187" i="7"/>
  <c r="U133" i="22"/>
  <c r="X135" i="22"/>
  <c r="V65" i="22"/>
  <c r="Q126" i="22"/>
  <c r="O132" i="22"/>
  <c r="V133" i="22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S88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T66" i="7"/>
  <c r="Y66" i="7"/>
  <c r="X71" i="7"/>
  <c r="O74" i="7"/>
  <c r="T74" i="7" s="1"/>
  <c r="X77" i="7"/>
  <c r="T82" i="7"/>
  <c r="O87" i="7"/>
  <c r="O98" i="7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X74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X14" i="9"/>
  <c r="AA22" i="9"/>
  <c r="T25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Y251" i="7"/>
  <c r="R259" i="7"/>
  <c r="AA41" i="9"/>
  <c r="W52" i="9"/>
  <c r="W60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8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U49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P15" i="7"/>
  <c r="AA17" i="7"/>
  <c r="P18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AA21" i="7"/>
  <c r="V21" i="7"/>
  <c r="AA22" i="7"/>
  <c r="X25" i="7"/>
  <c r="AA30" i="7"/>
  <c r="V32" i="7"/>
  <c r="Z32" i="7"/>
  <c r="Y32" i="7"/>
  <c r="X32" i="7"/>
  <c r="AA32" i="7"/>
  <c r="S35" i="7"/>
  <c r="X37" i="7"/>
  <c r="Z49" i="7"/>
  <c r="Y49" i="7"/>
  <c r="O56" i="7"/>
  <c r="R56" i="7" s="1"/>
  <c r="T58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AA90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R130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U242" i="7"/>
  <c r="Y243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P43" i="7"/>
  <c r="X43" i="7"/>
  <c r="Z45" i="7"/>
  <c r="O46" i="7"/>
  <c r="T46" i="7" s="1"/>
  <c r="W46" i="7"/>
  <c r="V49" i="7"/>
  <c r="S50" i="7"/>
  <c r="P51" i="7"/>
  <c r="X51" i="7"/>
  <c r="O54" i="7"/>
  <c r="W54" i="7" s="1"/>
  <c r="O62" i="7"/>
  <c r="W62" i="7" s="1"/>
  <c r="V65" i="7"/>
  <c r="S66" i="7"/>
  <c r="P67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U39" i="7"/>
  <c r="O41" i="7"/>
  <c r="T41" i="7" s="1"/>
  <c r="W41" i="7"/>
  <c r="Y43" i="7"/>
  <c r="P46" i="7"/>
  <c r="X46" i="7"/>
  <c r="U47" i="7"/>
  <c r="O49" i="7"/>
  <c r="R49" i="7" s="1"/>
  <c r="W49" i="7"/>
  <c r="Y51" i="7"/>
  <c r="P54" i="7"/>
  <c r="X54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AA38" i="7"/>
  <c r="P39" i="7"/>
  <c r="AA46" i="7"/>
  <c r="P47" i="7"/>
  <c r="T51" i="7"/>
  <c r="S54" i="7"/>
  <c r="AA54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Q63" i="7"/>
  <c r="Q87" i="7"/>
  <c r="P90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T28" i="9"/>
  <c r="S31" i="9"/>
  <c r="W35" i="9"/>
  <c r="S39" i="9"/>
  <c r="T44" i="9"/>
  <c r="S47" i="9"/>
  <c r="W51" i="9"/>
  <c r="T52" i="9"/>
  <c r="S55" i="9"/>
  <c r="T60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U28" i="9"/>
  <c r="R29" i="9"/>
  <c r="S34" i="9"/>
  <c r="X35" i="9"/>
  <c r="R37" i="9"/>
  <c r="V41" i="9"/>
  <c r="S42" i="9"/>
  <c r="U44" i="9"/>
  <c r="R45" i="9"/>
  <c r="S50" i="9"/>
  <c r="X51" i="9"/>
  <c r="U52" i="9"/>
  <c r="R53" i="9"/>
  <c r="V57" i="9"/>
  <c r="S58" i="9"/>
  <c r="X59" i="9"/>
  <c r="U60" i="9"/>
  <c r="R61" i="9"/>
  <c r="V65" i="9"/>
  <c r="S66" i="9"/>
  <c r="R69" i="9"/>
  <c r="W74" i="9"/>
  <c r="V75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O10" i="9"/>
  <c r="W10" i="9" s="1"/>
  <c r="Q12" i="9"/>
  <c r="Y12" i="9"/>
  <c r="S14" i="9"/>
  <c r="P15" i="9"/>
  <c r="X15" i="9"/>
  <c r="R17" i="9"/>
  <c r="Z17" i="9"/>
  <c r="O18" i="9"/>
  <c r="Q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Y47" i="9"/>
  <c r="S49" i="9"/>
  <c r="P50" i="9"/>
  <c r="R52" i="9"/>
  <c r="Z52" i="9"/>
  <c r="O53" i="9"/>
  <c r="W53" i="9" s="1"/>
  <c r="Q55" i="9"/>
  <c r="Y55" i="9"/>
  <c r="S57" i="9"/>
  <c r="P58" i="9"/>
  <c r="R60" i="9"/>
  <c r="Z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Y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Z122" i="9" l="1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C10" i="18" s="1"/>
  <c r="AR641" i="14"/>
  <c r="C2" i="18" s="1"/>
  <c r="C6" i="18"/>
  <c r="AR639" i="14"/>
  <c r="C7" i="18" s="1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<sst xmlns="http://schemas.openxmlformats.org/spreadsheetml/2006/main" count="24670" uniqueCount="1994">
  <si>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</si>
  <si>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</si>
  <si>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</si>
  <si>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</si>
  <si>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</si>
  <si>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</si>
  <si>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</si>
  <si>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</si>
  <si>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</si>
  <si>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</si>
  <si>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</si>
  <si>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</si>
  <si>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</si>
  <si>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</si>
  <si>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</si>
  <si>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</si>
  <si>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</si>
  <si>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</si>
  <si>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</si>
  <si>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</si>
  <si>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</si>
  <si>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</si>
  <si>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</si>
  <si>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</si>
  <si>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</si>
  <si>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</si>
  <si>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</si>
  <si>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</si>
  <si>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</si>
  <si>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</si>
  <si>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</si>
  <si>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</si>
  <si>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</si>
  <si>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</si>
  <si>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</si>
  <si>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</si>
  <si>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</si>
  <si>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</si>
  <si>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</si>
  <si>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</si>
  <si>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</si>
  <si>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</si>
  <si>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</si>
  <si>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</si>
  <si>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</si>
  <si>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</si>
  <si>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</si>
  <si>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</si>
  <si>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</si>
  <si>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</si>
  <si>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</si>
  <si>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</si>
  <si>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</si>
  <si>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</si>
  <si>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</si>
  <si>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</si>
  <si>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</si>
  <si>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</si>
  <si>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</si>
  <si>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</si>
  <si>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</si>
  <si>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</si>
  <si>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</si>
  <si>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</si>
  <si>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</si>
  <si>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</si>
  <si>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</si>
  <si>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</si>
  <si>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</si>
  <si>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</si>
  <si>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</si>
  <si>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</si>
  <si>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</si>
  <si>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</si>
  <si>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</si>
  <si>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</si>
  <si>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</si>
  <si>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</si>
  <si>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</si>
  <si>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</si>
  <si>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</si>
  <si>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</si>
  <si>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</si>
  <si>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</si>
  <si>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</si>
  <si>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</si>
  <si>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</si>
  <si>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</si>
  <si>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</si>
  <si>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</si>
  <si>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</si>
  <si>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</si>
  <si>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</si>
  <si>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</si>
  <si>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</si>
  <si>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</si>
  <si>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</si>
  <si>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</si>
  <si>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</si>
  <si>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</si>
  <si>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</si>
  <si>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</si>
  <si>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</si>
  <si>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</si>
  <si>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</si>
  <si>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</si>
  <si>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</si>
  <si>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</si>
  <si>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</si>
  <si>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</si>
  <si>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</si>
  <si>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</si>
  <si>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</si>
  <si>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</si>
  <si>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</si>
  <si>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</si>
  <si>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</si>
  <si>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</si>
  <si>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</si>
  <si>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</si>
  <si>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</si>
  <si>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</si>
  <si>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</si>
  <si>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</si>
  <si>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</si>
  <si>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</si>
  <si>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</si>
  <si>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</si>
  <si>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</si>
  <si>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</si>
  <si>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</si>
  <si>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</si>
  <si>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</si>
  <si>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</si>
  <si>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</si>
  <si>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</si>
  <si>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</si>
  <si>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</si>
  <si>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</si>
  <si>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</si>
  <si>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</si>
  <si>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</si>
  <si>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</si>
  <si>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</si>
  <si>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</si>
  <si>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</si>
  <si>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</si>
  <si>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</si>
  <si>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</si>
  <si>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</si>
  <si>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</si>
  <si>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</si>
  <si>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</si>
  <si>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</si>
  <si>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</si>
  <si>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</si>
  <si>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</si>
  <si>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</si>
  <si>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</si>
  <si>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</si>
  <si>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</si>
  <si>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</si>
  <si>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</si>
  <si>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</si>
  <si>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</si>
  <si>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</si>
  <si>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</si>
  <si>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</si>
  <si>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</si>
  <si>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</si>
  <si>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</si>
  <si>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</si>
  <si>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</si>
  <si>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</si>
  <si>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</si>
  <si>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</si>
  <si>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</si>
  <si>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</si>
  <si>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</si>
  <si>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</si>
  <si>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</si>
  <si>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</si>
  <si>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</si>
  <si>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</si>
  <si>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</si>
  <si>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</si>
  <si>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</si>
  <si>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</si>
  <si>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</si>
  <si>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</si>
  <si>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</si>
  <si>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</si>
  <si>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</si>
  <si>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</si>
  <si>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</si>
  <si>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</si>
  <si>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</si>
  <si>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</si>
  <si>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</si>
  <si>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</si>
  <si>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</si>
  <si>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</si>
  <si>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</si>
  <si>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</si>
  <si>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</si>
  <si>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</si>
  <si>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</si>
  <si>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</si>
  <si>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</si>
  <si>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</si>
  <si>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</si>
  <si>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</si>
  <si>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</si>
  <si>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</si>
  <si>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</si>
  <si>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</si>
  <si>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</si>
  <si>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</si>
  <si>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</si>
  <si>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</si>
  <si>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</si>
  <si>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</si>
  <si>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</si>
  <si>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</si>
  <si>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</si>
  <si>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</si>
  <si>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</si>
  <si>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</si>
  <si>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</si>
  <si>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</si>
  <si>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</si>
  <si>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</si>
  <si>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</si>
  <si>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</si>
  <si>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</si>
  <si>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</si>
  <si>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</si>
  <si>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</si>
  <si>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</si>
  <si>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</si>
  <si>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</si>
  <si>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</si>
  <si>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</si>
  <si>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</si>
  <si>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</si>
  <si>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</si>
  <si>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</si>
  <si>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</si>
  <si>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</si>
  <si>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</si>
  <si>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</si>
  <si>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</si>
  <si>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</si>
  <si>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</si>
  <si>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</si>
  <si>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</si>
  <si>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</si>
  <si>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</si>
  <si>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</si>
  <si>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</si>
  <si>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</si>
  <si>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</si>
  <si>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</si>
  <si>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</si>
  <si>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</si>
  <si>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</si>
  <si>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</si>
  <si>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</si>
  <si>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</si>
  <si>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</si>
  <si>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</si>
  <si>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</si>
  <si>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</si>
  <si>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</si>
  <si>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</si>
  <si>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</si>
  <si>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</si>
  <si>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</si>
  <si>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</si>
  <si>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</si>
  <si>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</si>
  <si>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</si>
  <si>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</si>
  <si>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</si>
  <si>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</si>
  <si>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</si>
  <si>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</si>
  <si>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</si>
  <si>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</si>
  <si>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</si>
  <si>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</si>
  <si>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</si>
  <si>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</si>
  <si>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</si>
  <si>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</si>
  <si>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</si>
  <si>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</si>
  <si>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</si>
  <si>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</si>
  <si>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</si>
  <si>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</si>
  <si>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</si>
  <si>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</si>
  <si>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</si>
  <si>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</si>
  <si>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</si>
  <si>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</si>
  <si>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</si>
  <si>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</si>
  <si>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</si>
  <si>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</si>
  <si>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</si>
  <si>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</si>
  <si>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</si>
  <si>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</si>
  <si>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</si>
  <si>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</si>
  <si>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</si>
  <si>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</si>
  <si>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</si>
  <si>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</si>
  <si>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</si>
  <si>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</si>
  <si>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</si>
  <si>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</si>
  <si>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</si>
  <si>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</si>
  <si>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</si>
  <si>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</si>
  <si>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</si>
  <si>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</si>
  <si>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</si>
  <si>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</si>
  <si>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</si>
  <si>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</si>
  <si>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</si>
  <si>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</si>
  <si>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</si>
  <si>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</si>
  <si>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</si>
  <si>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</si>
  <si>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</si>
  <si>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</si>
  <si>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</si>
  <si>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</si>
  <si>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</si>
  <si>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</si>
  <si>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</si>
  <si>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</si>
  <si>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</si>
  <si>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</si>
  <si>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</si>
  <si>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</si>
  <si>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</si>
  <si>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</si>
  <si>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</si>
  <si>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</si>
  <si>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</si>
  <si>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</si>
  <si>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</si>
  <si>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</si>
  <si>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</si>
  <si>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</si>
  <si>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</si>
  <si>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</si>
  <si>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</si>
  <si>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</si>
  <si>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</si>
  <si>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</si>
  <si>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</si>
  <si>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</si>
  <si>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</si>
  <si>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</si>
  <si>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</si>
  <si>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</si>
  <si>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</si>
  <si>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</si>
  <si>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</si>
  <si>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</si>
  <si>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</si>
  <si>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</si>
  <si>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</si>
  <si>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</si>
  <si>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</si>
  <si>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</si>
  <si>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</si>
  <si>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</si>
  <si>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</si>
  <si>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</si>
  <si>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</si>
  <si>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</si>
  <si>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</si>
  <si>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</si>
  <si>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</si>
  <si>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</si>
  <si>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</si>
  <si>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</si>
  <si>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</si>
  <si>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</si>
  <si>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</si>
  <si>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</si>
  <si>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</si>
  <si>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</si>
  <si>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</si>
  <si>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</si>
  <si>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</si>
  <si>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</si>
  <si>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</si>
  <si>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</si>
  <si>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</si>
  <si>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</si>
  <si>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</si>
  <si>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</si>
  <si>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</si>
  <si>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</si>
  <si>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</si>
  <si>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</si>
  <si>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</si>
  <si>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</si>
  <si>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</si>
  <si>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</si>
  <si>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</si>
  <si>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</si>
  <si>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</si>
  <si>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</si>
  <si>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</si>
  <si>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</si>
  <si>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</si>
  <si>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</si>
  <si>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</si>
  <si>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</si>
  <si>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</si>
  <si>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</si>
  <si>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</si>
  <si>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</si>
  <si>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</si>
  <si>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</si>
  <si>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</si>
  <si>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</si>
  <si>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</si>
  <si>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</si>
  <si>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</si>
  <si>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</si>
  <si>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</si>
  <si>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</si>
  <si>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</si>
  <si>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</si>
  <si>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</si>
  <si>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</si>
  <si>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</si>
  <si>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</si>
  <si>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</si>
  <si>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</si>
  <si>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</si>
  <si>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</si>
  <si>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</si>
  <si>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</si>
  <si>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</si>
  <si>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</si>
  <si>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</si>
  <si>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</si>
  <si>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</si>
  <si>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</si>
  <si>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</si>
  <si>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</si>
  <si>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</si>
  <si>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</si>
  <si>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</si>
  <si>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</si>
  <si>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</si>
  <si>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</si>
  <si>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</si>
  <si>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</si>
  <si>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</si>
  <si>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</si>
  <si>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</si>
  <si>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</si>
  <si>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</si>
  <si>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</si>
  <si>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</si>
  <si>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</si>
  <si>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</si>
  <si>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</si>
  <si>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</si>
  <si>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</si>
  <si>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</si>
  <si>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</si>
  <si>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</si>
  <si>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</si>
  <si>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</si>
  <si>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</si>
  <si>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</si>
  <si>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</si>
  <si>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</si>
  <si>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</si>
  <si>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</si>
  <si>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</si>
  <si>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</si>
  <si>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</si>
  <si>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</si>
  <si>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</si>
  <si>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</si>
  <si>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</si>
  <si>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</si>
  <si>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</si>
  <si>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</si>
  <si>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</si>
  <si>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</si>
  <si>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</si>
  <si>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</si>
  <si>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</si>
  <si>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</si>
  <si>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</si>
  <si>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</si>
  <si>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</si>
  <si>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</si>
  <si>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</si>
  <si>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</si>
  <si>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</si>
  <si>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</si>
  <si>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</si>
  <si>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</si>
  <si>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</si>
  <si>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</si>
  <si>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</si>
  <si>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</si>
  <si>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</si>
  <si>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</si>
  <si>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</si>
  <si>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</si>
  <si>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</si>
  <si>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</si>
  <si>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</si>
  <si>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</si>
  <si>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</si>
  <si>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</si>
  <si>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</si>
  <si>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</si>
  <si>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</si>
  <si>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</si>
  <si>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</si>
  <si>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</si>
  <si>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</si>
  <si>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</si>
  <si>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</si>
  <si>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</si>
  <si>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</si>
  <si>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</si>
  <si>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</si>
  <si>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</si>
  <si>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</si>
  <si>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</si>
  <si>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</si>
  <si>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</si>
  <si>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</si>
  <si>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</si>
  <si>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</si>
  <si>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</si>
  <si>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</si>
  <si>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</si>
  <si>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</si>
  <si>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</si>
  <si>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</si>
  <si>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</si>
  <si>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</si>
  <si>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</si>
  <si>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</si>
  <si>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</si>
  <si>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</si>
  <si>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</si>
  <si>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</si>
  <si>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</si>
  <si>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</si>
  <si>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</si>
  <si>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</si>
  <si>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</si>
  <si>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</si>
  <si>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</si>
  <si>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</si>
  <si>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</si>
  <si>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</si>
  <si>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</si>
  <si>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</si>
  <si>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</si>
  <si>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</si>
  <si>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</si>
  <si>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</si>
  <si>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</si>
  <si>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</si>
  <si>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</si>
  <si>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</si>
  <si>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</si>
  <si>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</si>
  <si>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</si>
  <si>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</si>
  <si>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</si>
  <si>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</si>
  <si>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</si>
  <si>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</si>
  <si>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</si>
  <si>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</si>
  <si>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</si>
  <si>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</si>
  <si>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</si>
  <si>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</si>
  <si>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</si>
  <si>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</si>
  <si>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</si>
  <si>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</si>
  <si>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</si>
  <si>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</si>
  <si>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</si>
  <si>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</si>
  <si>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</si>
  <si>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</si>
  <si>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</si>
  <si>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</si>
  <si>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</si>
  <si>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</si>
  <si>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</si>
  <si>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</si>
  <si>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</si>
  <si>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</si>
  <si>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</si>
  <si>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</si>
  <si>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</si>
  <si>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</si>
  <si>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</si>
  <si>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</si>
  <si>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</si>
  <si>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</si>
  <si>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</si>
  <si>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</si>
  <si>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</si>
  <si>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</si>
  <si>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</si>
  <si>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</si>
  <si>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</si>
  <si>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</si>
  <si>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</si>
  <si>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</si>
  <si>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</si>
  <si>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</si>
  <si>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</si>
  <si>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</si>
  <si>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</si>
  <si>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</si>
  <si>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</si>
  <si>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</si>
  <si>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</si>
  <si>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</si>
  <si>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</si>
  <si>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</si>
  <si>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</si>
  <si>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</si>
  <si>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</si>
  <si>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</si>
  <si>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</si>
  <si>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</si>
  <si>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</si>
  <si>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</si>
  <si>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</si>
  <si>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</si>
  <si>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</si>
  <si>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</si>
  <si>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</si>
  <si>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</si>
  <si>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</si>
  <si>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</si>
  <si>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</si>
  <si>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</si>
  <si>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</si>
  <si>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</si>
  <si>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</si>
  <si>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</si>
  <si>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</si>
  <si>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</si>
  <si>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</si>
  <si>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</si>
  <si>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</si>
  <si>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</si>
  <si>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</si>
  <si>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</si>
  <si>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</si>
  <si>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</si>
  <si>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</si>
  <si>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</si>
  <si>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</si>
  <si>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</si>
  <si>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</si>
  <si>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</si>
  <si>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</si>
  <si>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</si>
  <si>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</si>
  <si>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</si>
  <si>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</si>
  <si>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</si>
  <si>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</si>
  <si>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</si>
  <si>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</si>
  <si>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</si>
  <si>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</si>
  <si>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</si>
  <si>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</si>
  <si>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</si>
  <si>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</si>
  <si>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</si>
  <si>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</si>
  <si>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</si>
  <si>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</si>
  <si>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</si>
  <si>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</si>
  <si>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</si>
  <si>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</si>
  <si>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</si>
  <si>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</si>
  <si>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</si>
  <si>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</si>
  <si>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</si>
  <si>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</si>
  <si>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</si>
  <si>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</si>
  <si>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</si>
  <si>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</si>
  <si>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</si>
  <si>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</si>
  <si>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</si>
  <si>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</si>
  <si>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</si>
  <si>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</si>
  <si>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</si>
  <si>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</si>
  <si>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</si>
  <si>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</si>
  <si>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</si>
  <si>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</si>
  <si>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</si>
  <si>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</si>
  <si>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</si>
  <si>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</si>
  <si>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</si>
  <si>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</si>
  <si>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</si>
  <si>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</si>
  <si>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</si>
  <si>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</si>
  <si>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</si>
  <si>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</si>
  <si>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</si>
  <si>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</si>
  <si>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</si>
  <si>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</si>
  <si>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</si>
  <si>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</si>
  <si>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</si>
  <si>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</si>
  <si>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</si>
  <si>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</si>
  <si>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</si>
  <si>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</si>
  <si>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</si>
  <si>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</si>
  <si>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</si>
  <si>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</si>
  <si>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</si>
  <si>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</si>
  <si>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</si>
  <si>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</si>
  <si>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</si>
  <si>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</si>
  <si>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</si>
  <si>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</si>
  <si>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</si>
  <si>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</si>
  <si>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</si>
  <si>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</si>
  <si>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</si>
  <si>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</si>
  <si>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</si>
  <si>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</si>
  <si>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</si>
  <si>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</si>
  <si>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</si>
  <si>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</si>
  <si>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</si>
  <si>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</si>
  <si>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</si>
  <si>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</si>
  <si>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</si>
  <si>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</si>
  <si>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</si>
  <si>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</si>
  <si>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</si>
  <si>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</si>
  <si>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</si>
  <si>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</si>
  <si>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</si>
  <si>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</si>
  <si>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</si>
  <si>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</si>
  <si>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</si>
  <si>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</si>
  <si>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</si>
  <si>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</si>
  <si>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</si>
  <si>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</si>
  <si>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</si>
  <si>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</si>
  <si>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</si>
  <si>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</si>
  <si>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</si>
  <si>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</si>
  <si>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</si>
  <si>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</si>
  <si>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</si>
  <si>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</si>
  <si>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</si>
  <si>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</si>
  <si>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</si>
  <si>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</si>
  <si>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</si>
  <si>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</si>
  <si>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</si>
  <si>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</si>
  <si>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</si>
  <si>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</si>
  <si>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</si>
  <si>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</si>
  <si>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</si>
  <si>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</si>
  <si>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</si>
  <si>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</si>
  <si>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</si>
  <si>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</si>
  <si>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</si>
  <si>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</si>
  <si>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</si>
  <si>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</si>
  <si>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</si>
  <si>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</si>
  <si>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</si>
  <si>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</si>
  <si>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</si>
  <si>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</si>
  <si>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</si>
  <si>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</si>
  <si>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</si>
  <si>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</si>
  <si>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</si>
  <si>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</si>
  <si>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</si>
  <si>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</si>
  <si>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</si>
  <si>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</si>
  <si>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</si>
  <si>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</si>
  <si>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</si>
  <si>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</si>
  <si>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</si>
  <si>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</si>
  <si>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</si>
  <si>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</si>
  <si>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</si>
  <si>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</si>
  <si>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</si>
  <si>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</si>
  <si>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</si>
  <si>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</si>
  <si>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</si>
  <si>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</si>
  <si>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</si>
  <si>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</si>
  <si>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</si>
  <si>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</si>
  <si>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</si>
  <si>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</si>
  <si>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</si>
  <si>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</si>
  <si>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</si>
  <si>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</si>
  <si>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</si>
  <si>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</si>
  <si>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</si>
  <si>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</si>
  <si>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</si>
  <si>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</si>
  <si>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</si>
  <si>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</si>
  <si>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</si>
  <si>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</si>
  <si>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</si>
  <si>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</si>
  <si>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</si>
  <si>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</si>
  <si>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</si>
  <si>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</si>
  <si>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</si>
  <si>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</si>
  <si>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</si>
  <si>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</si>
  <si>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</si>
  <si>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</si>
  <si>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</si>
  <si>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</si>
  <si>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</si>
  <si>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</si>
  <si>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</si>
  <si>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</si>
  <si>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</si>
  <si>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</si>
  <si>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</si>
  <si>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</si>
  <si>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</si>
  <si>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</si>
  <si>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</si>
  <si>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</si>
  <si>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</si>
  <si>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</si>
  <si>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</si>
  <si>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</si>
  <si>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</si>
  <si>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</si>
  <si>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</si>
  <si>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</si>
  <si>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</si>
  <si>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</si>
  <si>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</si>
  <si>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</si>
  <si>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</si>
  <si>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</si>
  <si>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</si>
  <si>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</si>
  <si>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</si>
  <si>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</si>
  <si>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</si>
  <si>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</si>
  <si>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</si>
  <si>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</si>
  <si>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</si>
  <si>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</si>
  <si>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</si>
  <si>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</si>
  <si>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</si>
  <si>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</si>
  <si>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</si>
  <si>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</si>
  <si>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</si>
  <si>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</si>
  <si>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</si>
  <si>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</si>
  <si>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</si>
  <si>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</si>
  <si>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</si>
  <si>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</si>
  <si>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</si>
  <si>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</si>
  <si>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</si>
  <si>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</si>
  <si>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</si>
  <si>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</si>
  <si>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</si>
  <si>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</si>
  <si>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</si>
  <si>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</si>
  <si>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</si>
  <si>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</si>
  <si>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</si>
  <si>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</si>
  <si>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</si>
  <si>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</si>
  <si>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</si>
  <si>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</si>
  <si>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</si>
  <si>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</si>
  <si>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</si>
  <si>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</si>
  <si>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</si>
  <si>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</si>
  <si>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</si>
  <si>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</si>
  <si>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</si>
  <si>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</si>
  <si>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</si>
  <si>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</si>
  <si>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</si>
  <si>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</si>
  <si>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</si>
  <si>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</si>
  <si>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</si>
  <si>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</si>
  <si>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</si>
  <si>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</si>
  <si>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</si>
  <si>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</si>
  <si>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</si>
  <si>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</si>
  <si>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</si>
  <si>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</si>
  <si>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</si>
  <si>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</si>
  <si>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</si>
  <si>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</si>
  <si>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</si>
  <si>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</si>
  <si>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</si>
  <si>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</si>
  <si>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</si>
  <si>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</si>
  <si>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</si>
  <si>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</si>
  <si>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</si>
  <si>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</si>
  <si>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</si>
  <si>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</si>
  <si>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</si>
  <si>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</si>
  <si>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</si>
  <si>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</si>
  <si>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</si>
  <si>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</si>
  <si>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</si>
  <si>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</si>
  <si>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</si>
  <si>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</si>
  <si>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</si>
  <si>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</si>
  <si>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</si>
  <si>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</si>
  <si>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</si>
  <si>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</si>
  <si>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</si>
  <si>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</si>
  <si>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</si>
  <si>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</si>
  <si>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</si>
  <si>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</si>
  <si>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</si>
  <si>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</si>
  <si>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</si>
  <si>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</si>
  <si>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</si>
  <si>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</si>
  <si>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</si>
  <si>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</si>
  <si>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</si>
  <si>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</si>
  <si>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</si>
  <si>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</si>
  <si>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</si>
  <si>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</si>
  <si>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</si>
  <si>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</si>
  <si>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</si>
  <si>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</si>
  <si>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</si>
  <si>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</si>
  <si>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</si>
  <si>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</si>
  <si>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</si>
  <si>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</si>
  <si>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</si>
  <si>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</si>
  <si>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</si>
  <si>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</si>
  <si>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</si>
  <si>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</si>
  <si>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</si>
  <si>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</si>
  <si>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</si>
  <si>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</si>
  <si>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</si>
  <si>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</si>
  <si>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</si>
  <si>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</si>
  <si>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</si>
  <si>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</si>
  <si>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</si>
  <si>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</si>
  <si>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</si>
  <si>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</si>
  <si>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</si>
  <si>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</si>
  <si>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</si>
  <si>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</si>
  <si>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</si>
  <si>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</si>
  <si>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</si>
  <si>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</si>
  <si>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</si>
  <si>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</si>
  <si>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</si>
  <si>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</si>
  <si>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</si>
  <si>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</si>
  <si>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</si>
  <si>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</si>
  <si>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</si>
  <si>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</si>
  <si>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</si>
  <si>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</si>
  <si>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</si>
  <si>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</si>
  <si>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</si>
  <si>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</si>
  <si>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</si>
  <si>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</si>
  <si>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</si>
  <si>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</si>
  <si>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</si>
  <si>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</si>
  <si>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</si>
  <si>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</si>
  <si>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</si>
  <si>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</si>
  <si>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</si>
  <si>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</si>
  <si>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</si>
  <si>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</si>
  <si>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</si>
  <si>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</si>
  <si>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</si>
  <si>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</si>
  <si>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</si>
  <si>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</si>
  <si>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</si>
  <si>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</si>
  <si>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</si>
  <si>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</si>
  <si>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</si>
  <si>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</si>
  <si>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</si>
  <si>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</si>
  <si>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</si>
  <si>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</si>
  <si>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</si>
  <si>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</si>
  <si>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</si>
  <si>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</si>
  <si>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</si>
  <si>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</si>
  <si>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</si>
  <si>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</si>
  <si>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</si>
  <si>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</si>
  <si>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</si>
  <si>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</si>
  <si>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</si>
  <si>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</si>
  <si>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</si>
  <si>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</si>
  <si>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</si>
  <si>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</si>
  <si>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</si>
  <si>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</si>
  <si>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</si>
  <si>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</si>
  <si>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</si>
  <si>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</si>
  <si>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</si>
  <si>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</si>
  <si>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</si>
  <si>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</si>
  <si>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</si>
  <si>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</si>
  <si>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</si>
  <si>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</si>
  <si>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</si>
  <si>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</si>
  <si>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</si>
  <si>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</si>
  <si>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</si>
  <si>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</si>
  <si>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</si>
  <si>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</si>
  <si>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</si>
  <si>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</si>
  <si>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</si>
  <si>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</si>
  <si>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</si>
  <si>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</si>
  <si>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</si>
  <si>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</si>
  <si>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</si>
  <si>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</si>
  <si>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</si>
  <si>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</si>
  <si>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</si>
  <si>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</si>
  <si>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</si>
  <si>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</si>
  <si>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</si>
  <si>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</si>
  <si>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</si>
  <si>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</si>
  <si>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</si>
  <si>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</si>
  <si>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</si>
  <si>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</si>
  <si>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</si>
  <si>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</si>
  <si>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</si>
  <si>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</si>
  <si>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</si>
  <si>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</si>
  <si>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</si>
  <si>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</si>
  <si>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</si>
  <si>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</si>
  <si>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</si>
  <si>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</si>
  <si>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</si>
  <si>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</si>
  <si>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</si>
  <si>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</si>
  <si>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</si>
  <si>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</si>
  <si>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</si>
  <si>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</si>
  <si>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</si>
  <si>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</si>
  <si>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</si>
  <si>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</si>
  <si>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</si>
  <si>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</si>
  <si>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</si>
  <si>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</si>
  <si>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</si>
  <si>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</si>
  <si>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</si>
  <si>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</si>
  <si>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</si>
  <si>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</si>
  <si>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</si>
  <si>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</si>
  <si>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</si>
  <si>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</si>
  <si>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</si>
  <si>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</si>
  <si>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</si>
  <si>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</si>
  <si>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</si>
  <si>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</si>
  <si>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</si>
  <si>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</si>
  <si>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</si>
  <si>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</si>
  <si>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</si>
  <si>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</si>
  <si>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</si>
  <si>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</si>
  <si>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</si>
  <si>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</si>
  <si>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</si>
  <si>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</si>
  <si>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</si>
  <si>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</si>
  <si>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</si>
  <si>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</si>
  <si>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</si>
  <si>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</si>
  <si>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</si>
  <si>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</si>
  <si>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</si>
  <si>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</si>
  <si>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</si>
  <si>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</si>
  <si>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</si>
  <si>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</si>
  <si>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</si>
  <si>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</si>
  <si>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</si>
  <si>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</si>
  <si>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</si>
  <si>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</si>
  <si>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</si>
  <si>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</si>
  <si>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</si>
  <si>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</si>
  <si>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</si>
  <si>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</si>
  <si>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</si>
  <si>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</si>
  <si>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</si>
  <si>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</si>
  <si>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</si>
  <si>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</si>
  <si>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</si>
  <si>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</si>
  <si>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</si>
  <si>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</si>
  <si>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</si>
  <si>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</si>
  <si>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</si>
  <si>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</si>
  <si>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</si>
  <si>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</si>
  <si>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</si>
  <si>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</si>
  <si>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</si>
  <si>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</si>
  <si>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</si>
  <si>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</si>
  <si>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</si>
  <si>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</si>
  <si>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</si>
  <si>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</si>
  <si>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</si>
  <si>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</si>
  <si>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</si>
  <si>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</si>
  <si>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</si>
  <si>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</si>
  <si>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</si>
  <si>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</si>
  <si>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</si>
  <si>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</si>
  <si>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</si>
  <si>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</si>
  <si>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</si>
  <si>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</si>
  <si>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</si>
  <si>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</si>
  <si>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</si>
  <si>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</si>
  <si>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</si>
  <si>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</si>
  <si>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</si>
  <si>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</si>
  <si>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</si>
  <si>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</si>
  <si>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</si>
  <si>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</si>
  <si>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</si>
  <si>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</si>
  <si>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</si>
  <si>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</si>
  <si>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</si>
  <si>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</si>
  <si>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</si>
  <si>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</si>
  <si>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</si>
  <si>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</si>
  <si>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</si>
  <si>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</si>
  <si>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</si>
  <si>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</si>
  <si>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</si>
  <si>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</si>
  <si>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</si>
  <si>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</si>
  <si>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</si>
  <si>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</si>
  <si>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</si>
  <si>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</si>
  <si>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</si>
  <si>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</si>
  <si>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</si>
  <si>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</si>
  <si>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</si>
  <si>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</si>
  <si>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</si>
  <si>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</si>
  <si>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</si>
  <si>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</si>
  <si>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</si>
  <si>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</si>
  <si>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</si>
  <si>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</si>
  <si>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</si>
  <si>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</si>
  <si>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</si>
  <si>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</si>
  <si>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</si>
  <si>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</si>
  <si>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</si>
  <si>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</si>
  <si>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</si>
  <si>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</si>
  <si>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</si>
  <si>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</si>
  <si>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</si>
  <si>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</si>
  <si>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</si>
  <si>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</si>
  <si>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</si>
  <si>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</si>
  <si>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</si>
  <si>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</si>
  <si>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</si>
  <si>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</si>
  <si>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</si>
  <si>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</si>
  <si>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</si>
  <si>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</si>
  <si>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</si>
  <si>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</si>
  <si>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</si>
  <si>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</si>
  <si>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</si>
  <si>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</si>
  <si>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</si>
  <si>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</si>
  <si>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</si>
  <si>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</si>
  <si>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</si>
  <si>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</si>
  <si>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</si>
  <si>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</si>
  <si>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</si>
  <si>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</si>
  <si>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</si>
  <si>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</si>
  <si>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</si>
  <si>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</si>
  <si>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</si>
  <si>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</si>
  <si>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</si>
  <si>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</si>
  <si>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</si>
  <si>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</si>
  <si>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</si>
  <si>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</si>
  <si>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</si>
  <si>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</si>
  <si>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</si>
  <si>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</si>
  <si>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</si>
  <si>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</si>
  <si>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</si>
  <si>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</si>
  <si>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</si>
  <si>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</si>
  <si>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</si>
  <si>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</si>
  <si>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</si>
  <si>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</si>
  <si>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</si>
  <si>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</si>
  <si>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</si>
  <si>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</si>
  <si>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</si>
  <si>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</si>
  <si>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</si>
  <si>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</si>
  <si>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</si>
  <si>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</si>
  <si>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</si>
  <si>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</si>
  <si>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</si>
  <si>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</si>
  <si>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</si>
  <si>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</si>
  <si>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</si>
  <si>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</si>
  <si>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</si>
  <si>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</si>
  <si>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</si>
  <si>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</si>
  <si>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</si>
  <si>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</si>
  <si>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</si>
  <si>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</si>
  <si>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</si>
  <si>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</si>
  <si>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</si>
  <si>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</si>
  <si>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</si>
  <si>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</si>
  <si>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</si>
  <si>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</si>
  <si>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</si>
  <si>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</si>
  <si>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</si>
  <si>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</si>
  <si>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</si>
  <si>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</si>
  <si>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</si>
  <si>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</si>
  <si>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</si>
  <si>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</si>
  <si>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</si>
  <si>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</si>
  <si>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</si>
  <si>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</si>
  <si>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</si>
  <si>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</si>
  <si>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</si>
  <si>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</si>
  <si>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</si>
  <si>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</si>
  <si>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</si>
  <si>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</si>
  <si>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</si>
  <si>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</si>
  <si>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</si>
  <si>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</si>
  <si>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</si>
  <si>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</si>
  <si>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</si>
  <si>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</si>
  <si>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</si>
  <si>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</si>
  <si>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</si>
  <si>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</si>
  <si>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</si>
  <si>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</si>
  <si>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</si>
  <si>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</si>
  <si>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</si>
  <si>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</si>
  <si>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</si>
  <si>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</si>
  <si>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</si>
  <si>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</si>
  <si>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</si>
  <si>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</si>
  <si>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</si>
  <si>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</si>
  <si>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</si>
  <si>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</si>
  <si>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</si>
  <si>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</si>
  <si>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</si>
  <si>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</si>
  <si>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</si>
  <si>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</si>
  <si>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</si>
  <si>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</si>
  <si>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</si>
  <si>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</si>
  <si>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</si>
  <si>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</si>
  <si>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</si>
  <si>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</si>
  <si>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</si>
  <si>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</si>
  <si>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</si>
  <si>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</si>
  <si>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</si>
  <si>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</si>
  <si>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</si>
  <si>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</si>
  <si>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</si>
  <si>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</si>
  <si>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</si>
  <si>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</si>
  <si>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</si>
  <si>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</si>
  <si>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</si>
  <si>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</si>
  <si>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</si>
  <si>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</si>
  <si>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</si>
  <si>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</si>
  <si>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</si>
  <si>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</si>
  <si>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</si>
  <si>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</si>
  <si>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</si>
  <si>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</si>
  <si>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</si>
  <si>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</si>
  <si>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</si>
  <si>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</si>
  <si>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</si>
  <si>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</si>
  <si>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</si>
  <si>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</si>
  <si>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</si>
  <si>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</si>
  <si>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</si>
  <si>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</si>
  <si>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</si>
  <si>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</si>
  <si>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</si>
  <si>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</si>
  <si>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</si>
  <si>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</si>
  <si>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</si>
  <si>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</si>
  <si>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</si>
  <si>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</si>
  <si>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</si>
  <si>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</si>
  <si>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</si>
  <si>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</si>
  <si>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</si>
  <si>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</si>
  <si>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</si>
  <si>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</si>
  <si>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</si>
  <si>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</si>
  <si>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</si>
  <si>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</si>
  <si>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</si>
  <si>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</si>
  <si>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</si>
  <si>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</si>
  <si>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</si>
  <si>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</si>
  <si>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</si>
  <si>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</si>
  <si>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</si>
  <si>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</si>
  <si>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</si>
  <si>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</si>
  <si>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</si>
  <si>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</si>
  <si>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</si>
  <si>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</si>
  <si>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</si>
  <si>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</si>
  <si>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</si>
  <si>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</si>
  <si>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</si>
  <si>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</si>
  <si>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</si>
  <si>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</si>
  <si>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</si>
  <si>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</si>
  <si>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</si>
  <si>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</si>
  <si>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</si>
  <si>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</si>
  <si>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</si>
  <si>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</si>
  <si>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</si>
  <si>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</si>
  <si>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</si>
  <si>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</si>
  <si>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</si>
  <si>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</si>
  <si>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</si>
  <si>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</si>
  <si>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</si>
  <si>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</si>
  <si>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</si>
  <si>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</si>
  <si>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</si>
  <si>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</si>
  <si>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</si>
  <si>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</si>
  <si>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</si>
  <si>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</si>
  <si>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</si>
  <si>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</si>
  <si>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</si>
  <si>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</si>
  <si>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</si>
  <si>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</si>
  <si>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</si>
  <si>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</si>
  <si>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</si>
  <si>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</si>
  <si>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</si>
  <si>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</si>
  <si>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</si>
  <si>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</si>
  <si>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</si>
  <si>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</si>
  <si>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</si>
  <si>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</si>
  <si>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</si>
  <si>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</si>
  <si>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</si>
  <si>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</si>
  <si>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</si>
  <si>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</si>
  <si>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</si>
  <si>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</si>
  <si>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</si>
  <si>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</si>
  <si>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</si>
  <si>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</si>
  <si>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</si>
  <si>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</si>
  <si>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</si>
  <si>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</si>
  <si>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</si>
  <si>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</si>
  <si>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</si>
  <si>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</si>
  <si>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</si>
  <si>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</si>
  <si>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</si>
  <si>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</si>
  <si>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</si>
  <si>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</si>
  <si>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</si>
  <si>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</si>
  <si>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</si>
  <si>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</si>
  <si>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</si>
  <si>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</si>
  <si>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</si>
  <si>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</si>
  <si>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</si>
  <si>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</si>
  <si>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</si>
  <si>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</si>
  <si>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</si>
  <si>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</si>
  <si>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</si>
  <si>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</si>
  <si>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</si>
  <si>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</si>
  <si>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</si>
  <si>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</si>
  <si>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</si>
  <si>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</si>
  <si>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</si>
  <si>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</si>
  <si>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</si>
  <si>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</si>
  <si>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</si>
  <si>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</si>
  <si>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</si>
  <si>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</si>
  <si>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</si>
  <si>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</si>
  <si>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</si>
  <si>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</si>
  <si>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</si>
  <si>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</si>
  <si>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</si>
  <si>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</si>
  <si>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</si>
  <si>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</si>
  <si>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</si>
  <si>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</si>
  <si>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</si>
  <si>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</si>
  <si>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</si>
  <si>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</si>
  <si>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</si>
  <si>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</si>
  <si>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</si>
  <si>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</si>
  <si>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</si>
  <si>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</si>
  <si>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</si>
  <si>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</si>
  <si>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</si>
  <si>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</si>
  <si>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</si>
  <si>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</si>
  <si>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</si>
  <si>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</si>
  <si>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</si>
  <si>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</si>
  <si>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</si>
  <si>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</si>
  <si>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</si>
  <si>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</si>
  <si>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</si>
  <si>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</si>
  <si>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</si>
  <si>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</si>
  <si>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</si>
  <si>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</si>
  <si>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</si>
  <si>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</si>
  <si>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</si>
  <si>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</si>
  <si>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</si>
  <si>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</si>
  <si>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</si>
  <si>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</si>
  <si>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</si>
  <si>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</si>
  <si>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</si>
  <si>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</si>
  <si>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</si>
  <si>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</si>
  <si>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</si>
  <si>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</si>
  <si>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</si>
  <si>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</si>
  <si>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</si>
  <si>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</si>
  <si>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</si>
  <si>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</si>
  <si>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</si>
  <si>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</si>
  <si>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</si>
  <si>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</si>
  <si>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</si>
  <si>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</si>
  <si>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</si>
  <si>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</si>
  <si>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</si>
  <si>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</si>
  <si>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</si>
  <si>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</si>
  <si>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</si>
  <si>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</si>
  <si>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</si>
  <si>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</si>
  <si>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</si>
  <si>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</si>
  <si>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</si>
  <si>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</si>
  <si>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</si>
  <si>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</si>
  <si>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</si>
  <si>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</si>
  <si>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</si>
  <si>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</si>
  <si>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</si>
  <si>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</si>
  <si>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</si>
  <si>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</si>
  <si>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</si>
  <si>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</si>
  <si>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</si>
  <si>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</si>
  <si>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</si>
  <si>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</si>
  <si>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</si>
  <si>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</si>
  <si>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</si>
  <si>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</si>
  <si>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</si>
  <si>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</si>
  <si>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</si>
  <si>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</si>
  <si>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</si>
  <si>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</si>
  <si>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</si>
  <si>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</si>
  <si>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</si>
  <si>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</si>
  <si>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</si>
  <si>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</si>
  <si>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</si>
  <si>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</si>
  <si>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</si>
  <si>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</si>
  <si>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</si>
  <si>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</si>
  <si>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</si>
  <si>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</si>
  <si>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</si>
  <si>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</si>
  <si>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</si>
  <si>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</si>
  <si>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</si>
  <si>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</si>
  <si>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</si>
  <si>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</si>
  <si>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</si>
  <si>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</si>
  <si>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</si>
  <si>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</si>
  <si>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</si>
  <si>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</si>
  <si>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</si>
  <si>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</si>
  <si>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</si>
  <si>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</si>
  <si>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</si>
  <si>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</si>
  <si>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</si>
  <si>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</si>
  <si>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</si>
  <si>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</si>
  <si>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</si>
  <si>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</si>
  <si>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</si>
  <si>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</si>
  <si>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</si>
  <si>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</si>
  <si>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</si>
  <si>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</si>
  <si>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</si>
  <si>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</si>
  <si>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</si>
  <si>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</si>
  <si>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</si>
  <si>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</si>
  <si>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</si>
  <si>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</si>
  <si>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</si>
  <si>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</si>
  <si>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</si>
  <si>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</si>
  <si>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</si>
  <si>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</si>
  <si>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</si>
  <si>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</si>
  <si>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</si>
  <si>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</si>
  <si>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</si>
  <si>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</si>
  <si>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</si>
  <si>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</si>
  <si>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</si>
  <si>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</si>
  <si>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</si>
  <si>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</si>
  <si>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</si>
  <si>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</si>
  <si>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</si>
  <si>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</si>
  <si>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</si>
  <si>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</si>
  <si>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</si>
  <si>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</si>
  <si>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</si>
  <si>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</si>
  <si>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</si>
  <si>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</si>
  <si>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</si>
  <si>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</si>
  <si>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</si>
  <si>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</si>
  <si>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</si>
  <si>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</si>
  <si>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</si>
  <si>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</si>
  <si>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</si>
  <si>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</si>
  <si>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</si>
  <si>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</si>
  <si>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</si>
  <si>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</si>
  <si>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</si>
  <si>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</si>
  <si>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</si>
  <si>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</si>
  <si>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</si>
  <si>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</si>
  <si>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</si>
  <si>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</si>
  <si>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</si>
  <si>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</si>
  <si>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</si>
  <si>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</si>
  <si>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</si>
  <si>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</si>
  <si>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</si>
  <si>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</si>
  <si>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</si>
  <si>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</si>
  <si>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</si>
  <si>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</si>
  <si>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</si>
  <si>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</si>
  <si>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</si>
  <si>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</si>
  <si>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</si>
  <si>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</si>
  <si>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</si>
  <si>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</si>
  <si>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</si>
  <si>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</si>
  <si>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</si>
  <si>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</si>
  <si>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</si>
  <si>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</si>
  <si>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</si>
  <si>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</si>
  <si>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</si>
  <si>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</si>
  <si>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</si>
  <si>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</si>
  <si>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</si>
  <si>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</si>
  <si>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</si>
  <si>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</si>
  <si>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84510000</t>
  </si>
  <si>
    <t>8730000</t>
  </si>
  <si>
    <t>73090000</t>
  </si>
  <si>
    <t>74590000</t>
  </si>
  <si>
    <t>82590000</t>
  </si>
  <si>
    <t>10650000</t>
  </si>
  <si>
    <t>86740000</t>
  </si>
  <si>
    <t>29080000</t>
  </si>
  <si>
    <t>11940000</t>
  </si>
  <si>
    <t>41020000</t>
  </si>
  <si>
    <t>48400000</t>
  </si>
  <si>
    <t>7540000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</si>
  <si>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</si>
  <si>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</si>
  <si>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</si>
  <si>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</si>
  <si>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</si>
  <si>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</si>
  <si>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</si>
  <si>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</si>
  <si>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</si>
  <si>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</si>
  <si>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CIMBI</t>
  </si>
  <si>
    <t>1:10:54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</si>
</sst>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BDH|8213435645688100383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531712963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3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9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5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</sharedItems>
    </cacheField>
    <cacheField name="[DASHBOARD FO].[FO.TransactionNumber].[FO.TransactionNumber]" caption="FO.TransactionNumber" numFmtId="0" hierarchy="110" level="1">
      <sharedItems count="762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BI]" c="CIMB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672800926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0" level="1">
      <sharedItems count="1">
        <s v="[Last Refreshed Date].[Date].&amp;[2024-03-06T00:00:00]" c="Wednesday, 6 March, 2024"/>
      </sharedItems>
    </cacheField>
    <cacheField name="[Last Refreshed Date].[DateTime].[DateTime]" caption="DateTime" numFmtId="0" hierarchy="181" level="1">
      <sharedItems count="1">
        <s v="[Last Refreshed Date].[DateTime].&amp;[2024-03-06T01:10:54.493333]" c="Wednesday, 6 March, 2024"/>
      </sharedItems>
    </cacheField>
    <cacheField name="[Last Refreshed Date].[Time].[Time]" caption="Time" numFmtId="0" hierarchy="182" level="1">
      <sharedItems count="1">
        <s v="[Last Refreshed Date].[Time].&amp;[1899-12-30T01:10:54.493333]" c="1:10:54 AM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715856478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78599537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835763889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388715277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89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2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</sharedItems>
    </cacheField>
    <cacheField name="[DASHBOARD FO].[FO.PremiumStrike2].[FO.PremiumStrike2]" caption="FO.PremiumStrike2" numFmtId="0" hierarchy="74" level="1">
      <sharedItems count="69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6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8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</sharedItems>
    </cacheField>
    <cacheField name="[DASHBOARD FO].[FO.TransactionNumber].[FO.TransactionNumber]" caption="FO.TransactionNumber" numFmtId="0" hierarchy="110" level="1">
      <sharedItems count="136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5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7.38916562499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9" level="1">
      <sharedItems count="14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43840000]" c="43840000"/>
        <s v="[DASHBOARD RL].[RL.AvailableVolumeLimit].&amp;[50340000]" c="50340000"/>
        <s v="[DASHBOARD RL].[RL.AvailableVolumeLimit].&amp;[84510000]" c="84510000"/>
        <s v="[DASHBOARD RL].[RL.AvailableVolumeLimit].&amp;[73090000]" c="73090000"/>
        <s v="[DASHBOARD RL].[RL.AvailableVolumeLimit].&amp;[74590000]" c="74590000"/>
        <s v="[DASHBOARD RL].[RL.AvailableVolumeLimit].&amp;[82590000]" c="82590000"/>
        <s v="[DASHBOARD RL].[RL.AvailableVolumeLimit].&amp;[86740000]" c="86740000"/>
        <s v="[DASHBOARD RL].[RL.AvailableVolumeLimit].&amp;[29080000]" c="290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1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5" level="1">
      <sharedItems count="9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6500000]" c="6500000"/>
        <s v="[DASHBOARD RL].[RL.VolumeUtilisationCurrentYear].&amp;[8730000]" c="8730000"/>
        <s v="[DASHBOARD RL].[RL.VolumeUtilisationCurrentYear].&amp;[1500000]" c="1500000"/>
        <s v="[DASHBOARD RL].[RL.VolumeUtilisationCurrentYear].&amp;[10650000]" c="10650000"/>
        <s v="[DASHBOARD RL].[RL.VolumeUtilisationCurrentYear].&amp;[11940000]" c="11940000"/>
        <s v="[DASHBOARD RL].[RL.VolumeUtilisationCurrentYear].&amp;[7540000]" c="7540000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2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0"/>
    <rowHierarchyUsage hierarchyUsage="181"/>
    <rowHierarchyUsage hierarchyUsage="18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8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axis="axisRow" allDrilled="1" outline="0" subtotalTop="0" showAll="0" dataSourceSort="1" defaultSubtotal="0" defaultAttributeDrillState="1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5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5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5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7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62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1"/>
    <field x="0"/>
    <field x="2"/>
  </rowFields>
  <rowItems count="18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 r="1">
      <x v="4"/>
      <x v="1"/>
    </i>
    <i>
      <x v="3"/>
      <x v="5"/>
      <x v="4"/>
    </i>
    <i r="1">
      <x v="1"/>
      <x v="1"/>
    </i>
    <i>
      <x v="4"/>
      <x v="6"/>
      <x v="5"/>
    </i>
    <i r="1">
      <x v="7"/>
      <x v="1"/>
    </i>
    <i>
      <x v="5"/>
      <x v="8"/>
      <x v="6"/>
    </i>
    <i r="1">
      <x v="1"/>
      <x v="1"/>
    </i>
    <i>
      <x v="6"/>
      <x v="9"/>
      <x v="3"/>
    </i>
    <i r="1">
      <x v="1"/>
      <x v="1"/>
    </i>
    <i>
      <x v="7"/>
      <x v="10"/>
      <x v="7"/>
    </i>
    <i r="1">
      <x v="11"/>
      <x v="1"/>
    </i>
    <i>
      <x v="8"/>
      <x v="12"/>
      <x v="8"/>
    </i>
    <i r="1">
      <x v="13"/>
      <x v="1"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1"/>
    <rowHierarchyUsage hierarchyUsage="169"/>
    <rowHierarchyUsage hierarchyUsage="17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1943</v>
      </c>
      <c r="B2" s="12" t="s">
        <v>1943</v>
      </c>
      <c r="C2" s="12" t="s">
        <v>1993</v>
      </c>
      <c r="D2" s="19">
        <f ca="1">NOW()</f>
        <v>45357.389165740744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8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1983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1984</v>
      </c>
      <c r="N135" t="s">
        <v>1985</v>
      </c>
    </row>
    <row r="136" spans="1:14" x14ac:dyDescent="0.25">
      <c r="A136" t="s">
        <v>821</v>
      </c>
      <c r="B136" t="s">
        <v>1986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1984</v>
      </c>
      <c r="N136" t="s">
        <v>1985</v>
      </c>
    </row>
    <row r="137" spans="1:14" x14ac:dyDescent="0.25">
      <c r="A137" t="s">
        <v>658</v>
      </c>
      <c r="B137" t="s">
        <v>1987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1984</v>
      </c>
      <c r="N137" t="s">
        <v>1985</v>
      </c>
    </row>
    <row r="138" spans="1:14" x14ac:dyDescent="0.25">
      <c r="A138" t="s">
        <v>772</v>
      </c>
      <c r="B138" t="s">
        <v>1989</v>
      </c>
      <c r="C138" t="s">
        <v>6</v>
      </c>
      <c r="D138" t="s">
        <v>1990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1991</v>
      </c>
      <c r="N138" t="s">
        <v>1988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5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1983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1984</v>
      </c>
      <c r="O762" t="s">
        <v>1985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1986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1984</v>
      </c>
      <c r="O763" t="s">
        <v>1985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1987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1984</v>
      </c>
      <c r="O764" t="s">
        <v>1985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1989</v>
      </c>
      <c r="D765" t="s">
        <v>6</v>
      </c>
      <c r="E765" t="s">
        <v>1990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1991</v>
      </c>
      <c r="O765" t="s">
        <v>1988</v>
      </c>
      <c r="P765" t="s">
        <v>1939</v>
      </c>
      <c r="Q765" t="s">
        <v>1992</v>
      </c>
      <c r="R765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opLeftCell="A741" zoomScale="55" zoomScaleNormal="55" workbookViewId="0">
      <selection activeCell="J24" sqref="J2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CIMBI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59"/>
  <sheetViews>
    <sheetView workbookViewId="0">
      <selection activeCell="F7" sqref="F7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45366</v>
      </c>
      <c r="B2" s="11">
        <f>MIN(Overall_data!Q:Q) -10</f>
        <v>44291</v>
      </c>
      <c r="C2" s="11">
        <f>_xll.BDH("CO1 Comdty","PX_LAST",B2,A2,"cols=2;rows=758")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82.06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tabSelected="1" workbookViewId="0">
      <selection activeCell="O11" sqref="O11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10</v>
      </c>
      <c r="B6" s="12" t="s">
        <v>1967</v>
      </c>
      <c r="C6" s="12" t="s">
        <v>1968</v>
      </c>
    </row>
    <row r="7" spans="1:3" x14ac:dyDescent="0.25">
      <c r="B7" s="12" t="s">
        <v>1969</v>
      </c>
      <c r="C7" s="12"/>
    </row>
    <row r="8" spans="1:3" x14ac:dyDescent="0.25">
      <c r="A8" s="12" t="s">
        <v>11</v>
      </c>
      <c r="B8" s="12" t="s">
        <v>1970</v>
      </c>
      <c r="C8" s="12" t="s">
        <v>1971</v>
      </c>
    </row>
    <row r="9" spans="1:3" x14ac:dyDescent="0.25">
      <c r="B9" s="12" t="s">
        <v>1964</v>
      </c>
      <c r="C9" s="12"/>
    </row>
    <row r="10" spans="1:3" x14ac:dyDescent="0.25">
      <c r="A10" s="12" t="s">
        <v>12</v>
      </c>
      <c r="B10" s="12" t="s">
        <v>1972</v>
      </c>
      <c r="C10" s="12" t="s">
        <v>142</v>
      </c>
    </row>
    <row r="11" spans="1:3" x14ac:dyDescent="0.25">
      <c r="B11" s="12" t="s">
        <v>1973</v>
      </c>
      <c r="C11" s="12"/>
    </row>
    <row r="12" spans="1:3" x14ac:dyDescent="0.25">
      <c r="A12" s="12" t="s">
        <v>13</v>
      </c>
      <c r="B12" s="12" t="s">
        <v>1974</v>
      </c>
      <c r="C12" s="12" t="s">
        <v>1975</v>
      </c>
    </row>
    <row r="13" spans="1:3" x14ac:dyDescent="0.25">
      <c r="B13" s="12" t="s">
        <v>1964</v>
      </c>
      <c r="C13" s="12"/>
    </row>
    <row r="14" spans="1:3" x14ac:dyDescent="0.25">
      <c r="A14" s="12" t="s">
        <v>14</v>
      </c>
      <c r="B14" s="12" t="s">
        <v>1976</v>
      </c>
      <c r="C14" s="12" t="s">
        <v>1968</v>
      </c>
    </row>
    <row r="15" spans="1:3" x14ac:dyDescent="0.25">
      <c r="B15" s="12" t="s">
        <v>1964</v>
      </c>
      <c r="C15" s="12"/>
    </row>
    <row r="16" spans="1:3" x14ac:dyDescent="0.25">
      <c r="A16" s="12" t="s">
        <v>15</v>
      </c>
      <c r="B16" s="12" t="s">
        <v>1977</v>
      </c>
      <c r="C16" s="12" t="s">
        <v>1978</v>
      </c>
    </row>
    <row r="17" spans="1:3" x14ac:dyDescent="0.25">
      <c r="B17" s="12" t="s">
        <v>1979</v>
      </c>
      <c r="C17" s="12"/>
    </row>
    <row r="18" spans="1:3" x14ac:dyDescent="0.25">
      <c r="A18" s="12" t="s">
        <v>16</v>
      </c>
      <c r="B18" s="12" t="s">
        <v>1980</v>
      </c>
      <c r="C18" s="12" t="s">
        <v>1981</v>
      </c>
    </row>
    <row r="19" spans="1:3" x14ac:dyDescent="0.25">
      <c r="B19" s="12" t="s">
        <v>1982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E17" sqref="E1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50340000</v>
      </c>
      <c r="C4" s="15">
        <f ca="1">SUMIFS(Overall_data!AR:AR,Overall_data!F:F,Credit_Limit_data!A4)</f>
        <v>6500000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93240000</v>
      </c>
      <c r="C5" s="15">
        <f ca="1">SUMIFS(Overall_data!AR:AR,Overall_data!F:F,Credit_Limit_data!A5)</f>
        <v>8730000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74590000</v>
      </c>
      <c r="C6" s="15">
        <f ca="1">SUMIFS(Overall_data!AR:AR,Overall_data!F:F,Credit_Limit_data!A6)</f>
        <v>1500000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93240000</v>
      </c>
      <c r="C7" s="15">
        <f ca="1">SUMIFS(Overall_data!AR:AR,Overall_data!F:F,Credit_Limit_data!A7)</f>
        <v>10650000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93240000</v>
      </c>
      <c r="C8" s="15">
        <f ca="1">SUMIFS(Overall_data!AR:AR,Overall_data!F:F,Credit_Limit_data!A8)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41020000</v>
      </c>
      <c r="C9" s="15">
        <f ca="1">SUMIFS(Overall_data!AR:AR,Overall_data!F:F,Credit_Limit_data!A9)</f>
        <v>12440000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55940000</v>
      </c>
      <c r="C10" s="15">
        <f ca="1">SUMIFS(Overall_data!AR:AR,Overall_data!F:F,Credit_Limit_data!A10)</f>
        <v>8040000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2024-03-06T01:20:27Z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