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24" documentId="13_ncr:1_{66735896-594D-42EA-ADA3-FFF1BA9E4EB0}" xr6:coauthVersionLast="47" xr6:coauthVersionMax="47" xr10:uidLastSave="{F6012166-2715-4B62-BEC8-FF8BFE1BA124}"/>
  <bookViews>
    <workbookView xWindow="-19310" yWindow="-110" windowWidth="19420" windowHeight="1042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 calcOnSave="0"/>
  <pivotCaches>
    <pivotCache cacheId="7" r:id="rId15"/>
    <pivotCache cacheId="12" r:id="rId16"/>
    <pivotCache cacheId="15" r:id="rId17"/>
    <pivotCache cacheId="18" r:id="rId18"/>
    <pivotCache cacheId="21" r:id="rId19"/>
    <pivotCache cacheId="24" r:id="rId20"/>
    <pivotCache cacheId="2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8" l="1"/>
  <c r="C2" i="15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C3" i="18"/>
  <c r="A3" i="18"/>
  <c r="C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Z783" i="14" s="1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5" i="14" s="1"/>
  <c r="AM784" i="14"/>
  <c r="AM783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X158" i="22" s="1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U156" i="22" s="1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V155" i="22" s="1"/>
  <c r="K155" i="22"/>
  <c r="P155" i="22" s="1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P151" i="22" s="1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Y150" i="22" s="1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Y147" i="22" s="1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5" i="22" l="1"/>
  <c r="AA145" i="22"/>
  <c r="R150" i="22"/>
  <c r="U151" i="22"/>
  <c r="Z157" i="22"/>
  <c r="P158" i="22"/>
  <c r="AM775" i="14"/>
  <c r="S148" i="22"/>
  <c r="O150" i="22"/>
  <c r="V158" i="22"/>
  <c r="V159" i="22"/>
  <c r="Q147" i="22"/>
  <c r="O153" i="22"/>
  <c r="V156" i="22"/>
  <c r="B2" i="15"/>
  <c r="A2" i="15"/>
  <c r="AM782" i="14"/>
  <c r="X151" i="22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Z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Z786" i="14"/>
  <c r="Z785" i="14"/>
  <c r="U147" i="22"/>
  <c r="W150" i="22"/>
  <c r="U155" i="22"/>
  <c r="S156" i="22"/>
  <c r="AA156" i="22"/>
  <c r="P157" i="22"/>
  <c r="X157" i="22"/>
  <c r="U158" i="22"/>
  <c r="S159" i="22"/>
  <c r="AA159" i="22"/>
  <c r="AM786" i="14"/>
  <c r="AR786" i="14" s="1"/>
  <c r="Z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M779" i="14"/>
  <c r="AR779" i="14" s="1"/>
  <c r="X150" i="22"/>
  <c r="Z150" i="22"/>
  <c r="Y154" i="22"/>
  <c r="AM778" i="14"/>
  <c r="AR778" i="14" s="1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Q12" i="22" l="1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R663" i="14"/>
  <c r="AR661" i="14"/>
  <c r="D5" i="18" s="1"/>
  <c r="AR637" i="14"/>
  <c r="AR660" i="14"/>
  <c r="D10" i="18" s="1"/>
  <c r="AR641" i="14"/>
  <c r="D2" i="18" s="1"/>
  <c r="AR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<sst xmlns="http://schemas.openxmlformats.org/spreadsheetml/2006/main" count="25420" uniqueCount="2031">
  <si>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</si>
  <si>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</si>
  <si>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</si>
  <si>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</si>
  <si>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</si>
  <si>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</si>
  <si>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</si>
  <si>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</si>
  <si>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</si>
  <si>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</si>
  <si>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</si>
  <si>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</si>
  <si>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</si>
  <si>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</si>
  <si>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</si>
  <si>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</si>
  <si>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</si>
  <si>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</si>
  <si>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</si>
  <si>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</si>
  <si>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</si>
  <si>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</si>
  <si>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</si>
  <si>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</si>
  <si>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</si>
  <si>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</si>
  <si>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</si>
  <si>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</si>
  <si>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</si>
  <si>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</si>
  <si>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</si>
  <si>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</si>
  <si>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</si>
  <si>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</si>
  <si>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</si>
  <si>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</si>
  <si>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</si>
  <si>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</si>
  <si>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</si>
  <si>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</si>
  <si>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</si>
  <si>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</si>
  <si>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</si>
  <si>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</si>
  <si>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</si>
  <si>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</si>
  <si>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</si>
  <si>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</si>
  <si>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</si>
  <si>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</si>
  <si>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</si>
  <si>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</si>
  <si>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</si>
  <si>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</si>
  <si>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</si>
  <si>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</si>
  <si>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</si>
  <si>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</si>
  <si>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</si>
  <si>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</si>
  <si>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</si>
  <si>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</si>
  <si>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</si>
  <si>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</si>
  <si>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</si>
  <si>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</si>
  <si>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</si>
  <si>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</si>
  <si>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</si>
  <si>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</si>
  <si>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</si>
  <si>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</si>
  <si>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</si>
  <si>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</si>
  <si>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</si>
  <si>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</si>
  <si>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</si>
  <si>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</si>
  <si>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</si>
  <si>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</si>
  <si>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</si>
  <si>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</si>
  <si>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</si>
  <si>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</si>
  <si>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</si>
  <si>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</si>
  <si>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</si>
  <si>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</si>
  <si>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</si>
  <si>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</si>
  <si>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</si>
  <si>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</si>
  <si>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</si>
  <si>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</si>
  <si>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</si>
  <si>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</si>
  <si>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</si>
  <si>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</si>
  <si>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</si>
  <si>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</si>
  <si>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</si>
  <si>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</si>
  <si>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</si>
  <si>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</si>
  <si>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</si>
  <si>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</si>
  <si>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</si>
  <si>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</si>
  <si>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</si>
  <si>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</si>
  <si>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</si>
  <si>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</si>
  <si>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</si>
  <si>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</si>
  <si>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</si>
  <si>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</si>
  <si>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</si>
  <si>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</si>
  <si>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</si>
  <si>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</si>
  <si>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</si>
  <si>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</si>
  <si>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</si>
  <si>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</si>
  <si>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</si>
  <si>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</si>
  <si>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</si>
  <si>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</si>
  <si>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</si>
  <si>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</si>
  <si>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</si>
  <si>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</si>
  <si>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</si>
  <si>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</si>
  <si>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</si>
  <si>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</si>
  <si>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</si>
  <si>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</si>
  <si>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</si>
  <si>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</si>
  <si>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</si>
  <si>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</si>
  <si>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</si>
  <si>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</si>
  <si>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</si>
  <si>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</si>
  <si>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</si>
  <si>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</si>
  <si>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</si>
  <si>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</si>
  <si>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</si>
  <si>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</si>
  <si>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</si>
  <si>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</si>
  <si>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</si>
  <si>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</si>
  <si>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</si>
  <si>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</si>
  <si>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</si>
  <si>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</si>
  <si>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</si>
  <si>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</si>
  <si>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</si>
  <si>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</si>
  <si>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</si>
  <si>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</si>
  <si>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</si>
  <si>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</si>
  <si>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</si>
  <si>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</si>
  <si>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</si>
  <si>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</si>
  <si>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</si>
  <si>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</si>
  <si>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</si>
  <si>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</si>
  <si>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</si>
  <si>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</si>
  <si>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</si>
  <si>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</si>
  <si>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</si>
  <si>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</si>
  <si>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</si>
  <si>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</si>
  <si>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</si>
  <si>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</si>
  <si>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</si>
  <si>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</si>
  <si>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</si>
  <si>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</si>
  <si>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</si>
  <si>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</si>
  <si>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</si>
  <si>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</si>
  <si>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</si>
  <si>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</si>
  <si>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</si>
  <si>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</si>
  <si>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</si>
  <si>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</si>
  <si>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</si>
  <si>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</si>
  <si>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</si>
  <si>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</si>
  <si>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</si>
  <si>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</si>
  <si>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</si>
  <si>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</si>
  <si>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</si>
  <si>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</si>
  <si>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</si>
  <si>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</si>
  <si>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</si>
  <si>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</si>
  <si>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</si>
  <si>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</si>
  <si>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</si>
  <si>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</si>
  <si>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</si>
  <si>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</si>
  <si>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</si>
  <si>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</si>
  <si>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</si>
  <si>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</si>
  <si>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</si>
  <si>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</si>
  <si>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</si>
  <si>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</si>
  <si>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</si>
  <si>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</si>
  <si>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</si>
  <si>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</si>
  <si>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</si>
  <si>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</si>
  <si>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</si>
  <si>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</si>
  <si>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</si>
  <si>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</si>
  <si>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</si>
  <si>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</si>
  <si>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</si>
  <si>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</si>
  <si>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</si>
  <si>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</si>
  <si>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</si>
  <si>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</si>
  <si>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</si>
  <si>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</si>
  <si>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</si>
  <si>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</si>
  <si>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</si>
  <si>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</si>
  <si>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</si>
  <si>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</si>
  <si>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</si>
  <si>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</si>
  <si>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</si>
  <si>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</si>
  <si>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</si>
  <si>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</si>
  <si>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</si>
  <si>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</si>
  <si>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</si>
  <si>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</si>
  <si>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</si>
  <si>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</si>
  <si>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</si>
  <si>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</si>
  <si>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</si>
  <si>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</si>
  <si>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</si>
  <si>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</si>
  <si>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</si>
  <si>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</si>
  <si>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</si>
  <si>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</si>
  <si>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</si>
  <si>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</si>
  <si>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</si>
  <si>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</si>
  <si>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</si>
  <si>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</si>
  <si>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</si>
  <si>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</si>
  <si>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</si>
  <si>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</si>
  <si>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</si>
  <si>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</si>
  <si>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</si>
  <si>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</si>
  <si>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</si>
  <si>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</si>
  <si>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</si>
  <si>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</si>
  <si>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</si>
  <si>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</si>
  <si>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</si>
  <si>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</si>
  <si>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</si>
  <si>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</si>
  <si>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</si>
  <si>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</si>
  <si>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</si>
  <si>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</si>
  <si>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</si>
  <si>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</si>
  <si>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</si>
  <si>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</si>
  <si>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</si>
  <si>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</si>
  <si>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</si>
  <si>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</si>
  <si>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</si>
  <si>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</si>
  <si>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</si>
  <si>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</si>
  <si>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</si>
  <si>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</si>
  <si>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</si>
  <si>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</si>
  <si>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</si>
  <si>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</si>
  <si>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</si>
  <si>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</si>
  <si>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</si>
  <si>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</si>
  <si>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</si>
  <si>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</si>
  <si>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</si>
  <si>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</si>
  <si>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</si>
  <si>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</si>
  <si>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</si>
  <si>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</si>
  <si>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</si>
  <si>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</si>
  <si>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</si>
  <si>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</si>
  <si>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</si>
  <si>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</si>
  <si>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</si>
  <si>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</si>
  <si>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</si>
  <si>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</si>
  <si>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</si>
  <si>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</si>
  <si>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</si>
  <si>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</si>
  <si>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</si>
  <si>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</si>
  <si>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</si>
  <si>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</si>
  <si>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</si>
  <si>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</si>
  <si>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</si>
  <si>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</si>
  <si>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</si>
  <si>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</si>
  <si>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</si>
  <si>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</si>
  <si>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</si>
  <si>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</si>
  <si>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</si>
  <si>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</si>
  <si>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</si>
  <si>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</si>
  <si>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</si>
  <si>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</si>
  <si>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</si>
  <si>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</si>
  <si>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</si>
  <si>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</si>
  <si>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</si>
  <si>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</si>
  <si>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</si>
  <si>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</si>
  <si>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</si>
  <si>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</si>
  <si>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</si>
  <si>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</si>
  <si>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</si>
  <si>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</si>
  <si>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</si>
  <si>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</si>
  <si>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</si>
  <si>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</si>
  <si>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</si>
  <si>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</si>
  <si>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</si>
  <si>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</si>
  <si>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</si>
  <si>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</si>
  <si>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</si>
  <si>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</si>
  <si>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</si>
  <si>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</si>
  <si>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</si>
  <si>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</si>
  <si>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</si>
  <si>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</si>
  <si>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</si>
  <si>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</si>
  <si>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</si>
  <si>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</si>
  <si>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</si>
  <si>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</si>
  <si>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</si>
  <si>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</si>
  <si>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</si>
  <si>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</si>
  <si>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</si>
  <si>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</si>
  <si>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</si>
  <si>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</si>
  <si>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</si>
  <si>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</si>
  <si>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</si>
  <si>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</si>
  <si>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</si>
  <si>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</si>
  <si>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</si>
  <si>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</si>
  <si>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</si>
  <si>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</si>
  <si>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</si>
  <si>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</si>
  <si>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</si>
  <si>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</si>
  <si>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</si>
  <si>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</si>
  <si>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</si>
  <si>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</si>
  <si>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</si>
  <si>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</si>
  <si>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</si>
  <si>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</si>
  <si>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</si>
  <si>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</si>
  <si>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</si>
  <si>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</si>
  <si>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</si>
  <si>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</si>
  <si>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</si>
  <si>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</si>
  <si>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</si>
  <si>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</si>
  <si>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</si>
  <si>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</si>
  <si>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</si>
  <si>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</si>
  <si>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</si>
  <si>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</si>
  <si>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</si>
  <si>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</si>
  <si>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</si>
  <si>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</si>
  <si>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</si>
  <si>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</si>
  <si>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</si>
  <si>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</si>
  <si>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</si>
  <si>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</si>
  <si>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</si>
  <si>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</si>
  <si>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</si>
  <si>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</si>
  <si>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</si>
  <si>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</si>
  <si>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</si>
  <si>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</si>
  <si>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</si>
  <si>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</si>
  <si>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</si>
  <si>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</si>
  <si>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</si>
  <si>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</si>
  <si>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</si>
  <si>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</si>
  <si>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</si>
  <si>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</si>
  <si>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</si>
  <si>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</si>
  <si>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</si>
  <si>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</si>
  <si>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</si>
  <si>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</si>
  <si>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</si>
  <si>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</si>
  <si>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</si>
  <si>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</si>
  <si>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</si>
  <si>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</si>
  <si>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</si>
  <si>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</si>
  <si>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</si>
  <si>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</si>
  <si>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</si>
  <si>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</si>
  <si>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</si>
  <si>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</si>
  <si>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</si>
  <si>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</si>
  <si>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</si>
  <si>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</si>
  <si>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</si>
  <si>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</si>
  <si>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</si>
  <si>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</si>
  <si>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</si>
  <si>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</si>
  <si>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</si>
  <si>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</si>
  <si>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</si>
  <si>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</si>
  <si>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</si>
  <si>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</si>
  <si>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</si>
  <si>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</si>
  <si>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</si>
  <si>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</si>
  <si>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</si>
  <si>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</si>
  <si>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</si>
  <si>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</si>
  <si>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</si>
  <si>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</si>
  <si>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</si>
  <si>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</si>
  <si>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</si>
  <si>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</si>
  <si>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</si>
  <si>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</si>
  <si>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</si>
  <si>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</si>
  <si>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</si>
  <si>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</si>
  <si>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</si>
  <si>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</si>
  <si>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</si>
  <si>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</si>
  <si>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</si>
  <si>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</si>
  <si>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</si>
  <si>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</si>
  <si>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</si>
  <si>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</si>
  <si>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</si>
  <si>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</si>
  <si>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</si>
  <si>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</si>
  <si>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</si>
  <si>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</si>
  <si>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</si>
  <si>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</si>
  <si>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</si>
  <si>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</si>
  <si>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</si>
  <si>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</si>
  <si>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</si>
  <si>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</si>
  <si>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</si>
  <si>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</si>
  <si>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</si>
  <si>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</si>
  <si>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</si>
  <si>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</si>
  <si>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</si>
  <si>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</si>
  <si>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</si>
  <si>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</si>
  <si>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</si>
  <si>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</si>
  <si>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</si>
  <si>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</si>
  <si>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</si>
  <si>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</si>
  <si>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</si>
  <si>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</si>
  <si>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</si>
  <si>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</si>
  <si>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</si>
  <si>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</si>
  <si>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</si>
  <si>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</si>
  <si>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</si>
  <si>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</si>
  <si>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</si>
  <si>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</si>
  <si>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</si>
  <si>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</si>
  <si>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</si>
  <si>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</si>
  <si>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</si>
  <si>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</si>
  <si>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</si>
  <si>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</si>
  <si>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</si>
  <si>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</si>
  <si>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</si>
  <si>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</si>
  <si>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</si>
  <si>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</si>
  <si>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</si>
  <si>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</si>
  <si>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</si>
  <si>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</si>
  <si>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</si>
  <si>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</si>
  <si>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</si>
  <si>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</si>
  <si>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</si>
  <si>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</si>
  <si>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</si>
  <si>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</si>
  <si>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</si>
  <si>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</si>
  <si>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</si>
  <si>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</si>
  <si>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</si>
  <si>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</si>
  <si>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</si>
  <si>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</si>
  <si>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</si>
  <si>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</si>
  <si>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</si>
  <si>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</si>
  <si>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</si>
  <si>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</si>
  <si>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</si>
  <si>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</si>
  <si>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</si>
  <si>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</si>
  <si>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</si>
  <si>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</si>
  <si>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</si>
  <si>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</si>
  <si>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</si>
  <si>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</si>
  <si>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</si>
  <si>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</si>
  <si>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</si>
  <si>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</si>
  <si>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</si>
  <si>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</si>
  <si>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</si>
  <si>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</si>
  <si>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</si>
  <si>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</si>
  <si>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</si>
  <si>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</si>
  <si>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</si>
  <si>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</si>
  <si>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</si>
  <si>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</si>
  <si>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</si>
  <si>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</si>
  <si>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</si>
  <si>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</si>
  <si>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</si>
  <si>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</si>
  <si>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</si>
  <si>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</si>
  <si>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</si>
  <si>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</si>
  <si>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</si>
  <si>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</si>
  <si>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</si>
  <si>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</si>
  <si>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</si>
  <si>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</si>
  <si>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</si>
  <si>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</si>
  <si>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</si>
  <si>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</si>
  <si>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</si>
  <si>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</si>
  <si>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</si>
  <si>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</si>
  <si>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</si>
  <si>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</si>
  <si>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</si>
  <si>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</si>
  <si>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</si>
  <si>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</si>
  <si>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</si>
  <si>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</si>
  <si>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</si>
  <si>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</si>
  <si>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</si>
  <si>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</si>
  <si>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</si>
  <si>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</si>
  <si>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</si>
  <si>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</si>
  <si>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</si>
  <si>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</si>
  <si>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</si>
  <si>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</si>
  <si>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</si>
  <si>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</si>
  <si>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</si>
  <si>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</si>
  <si>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</si>
  <si>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</si>
  <si>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</si>
  <si>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</si>
  <si>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</si>
  <si>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</si>
  <si>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</si>
  <si>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</si>
  <si>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</si>
  <si>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</si>
  <si>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</si>
  <si>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</si>
  <si>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</si>
  <si>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</si>
  <si>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</si>
  <si>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</si>
  <si>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</si>
  <si>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</si>
  <si>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</si>
  <si>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</si>
  <si>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</si>
  <si>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</si>
  <si>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</si>
  <si>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</si>
  <si>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</si>
  <si>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</si>
  <si>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</si>
  <si>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</si>
  <si>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</si>
  <si>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</si>
  <si>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</si>
  <si>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</si>
  <si>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</si>
  <si>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</si>
  <si>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</si>
  <si>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</si>
  <si>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</si>
  <si>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</si>
  <si>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</si>
  <si>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</si>
  <si>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</si>
  <si>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</si>
  <si>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</si>
  <si>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</si>
  <si>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</si>
  <si>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</si>
  <si>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</si>
  <si>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</si>
  <si>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</si>
  <si>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</si>
  <si>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</si>
  <si>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</si>
  <si>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</si>
  <si>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</si>
  <si>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</si>
  <si>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</si>
  <si>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</si>
  <si>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</si>
  <si>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</si>
  <si>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</si>
  <si>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</si>
  <si>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</si>
  <si>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</si>
  <si>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</si>
  <si>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</si>
  <si>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</si>
  <si>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</si>
  <si>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</si>
  <si>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</si>
  <si>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</si>
  <si>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</si>
  <si>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</si>
  <si>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</si>
  <si>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</si>
  <si>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</si>
  <si>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</si>
  <si>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</si>
  <si>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</si>
  <si>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</si>
  <si>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</si>
  <si>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</si>
  <si>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</si>
  <si>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</si>
  <si>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</si>
  <si>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</si>
  <si>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</si>
  <si>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</si>
  <si>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</si>
  <si>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</si>
  <si>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</si>
  <si>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</si>
  <si>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</si>
  <si>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</si>
  <si>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</si>
  <si>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</si>
  <si>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</si>
  <si>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</si>
  <si>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</si>
  <si>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</si>
  <si>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</si>
  <si>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</si>
  <si>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</si>
  <si>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</si>
  <si>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</si>
  <si>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</si>
  <si>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</si>
  <si>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</si>
  <si>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</si>
  <si>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</si>
  <si>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</si>
  <si>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</si>
  <si>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</si>
  <si>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</si>
  <si>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</si>
  <si>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</si>
  <si>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</si>
  <si>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</si>
  <si>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</si>
  <si>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</si>
  <si>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</si>
  <si>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</si>
  <si>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</si>
  <si>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</si>
  <si>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</si>
  <si>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</si>
  <si>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</si>
  <si>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</si>
  <si>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</si>
  <si>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</si>
  <si>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</si>
  <si>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</si>
  <si>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</si>
  <si>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</si>
  <si>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</si>
  <si>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</si>
  <si>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</si>
  <si>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</si>
  <si>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</si>
  <si>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</si>
  <si>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</si>
  <si>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</si>
  <si>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</si>
  <si>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</si>
  <si>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</si>
  <si>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</si>
  <si>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</si>
  <si>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</si>
  <si>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</si>
  <si>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</si>
  <si>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</si>
  <si>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</si>
  <si>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</si>
  <si>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</si>
  <si>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</si>
  <si>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</si>
  <si>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</si>
  <si>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</si>
  <si>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</si>
  <si>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</si>
  <si>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</si>
  <si>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</si>
  <si>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</si>
  <si>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</si>
  <si>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</si>
  <si>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</si>
  <si>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</si>
  <si>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</si>
  <si>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</si>
  <si>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</si>
  <si>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</si>
  <si>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</si>
  <si>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</si>
  <si>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</si>
  <si>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</si>
  <si>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</si>
  <si>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</si>
  <si>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</si>
  <si>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</si>
  <si>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</si>
  <si>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</si>
  <si>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</si>
  <si>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</si>
  <si>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</si>
  <si>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</si>
  <si>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</si>
  <si>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</si>
  <si>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</si>
  <si>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</si>
  <si>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</si>
  <si>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</si>
  <si>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</si>
  <si>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</si>
  <si>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</si>
  <si>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</si>
  <si>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</si>
  <si>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</si>
  <si>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</si>
  <si>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</si>
  <si>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</si>
  <si>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</si>
  <si>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</si>
  <si>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</si>
  <si>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</si>
  <si>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</si>
  <si>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</si>
  <si>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</si>
  <si>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</si>
  <si>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</si>
  <si>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</si>
  <si>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</si>
  <si>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</si>
  <si>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</si>
  <si>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</si>
  <si>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</si>
  <si>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</si>
  <si>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</si>
  <si>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</si>
  <si>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</si>
  <si>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</si>
  <si>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</si>
  <si>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</si>
  <si>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</si>
  <si>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</si>
  <si>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</si>
  <si>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</si>
  <si>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</si>
  <si>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</si>
  <si>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</si>
  <si>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</si>
  <si>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</si>
  <si>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</si>
  <si>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</si>
  <si>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</si>
  <si>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</si>
  <si>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</si>
  <si>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</si>
  <si>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</si>
  <si>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</si>
  <si>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</si>
  <si>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</si>
  <si>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</si>
  <si>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</si>
  <si>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</si>
  <si>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</si>
  <si>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</si>
  <si>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</si>
  <si>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</si>
  <si>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</si>
  <si>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</si>
  <si>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</si>
  <si>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</si>
  <si>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</si>
  <si>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</si>
  <si>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</si>
  <si>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</si>
  <si>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</si>
  <si>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</si>
  <si>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</si>
  <si>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</si>
  <si>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</si>
  <si>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</si>
  <si>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</si>
  <si>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</si>
  <si>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</si>
  <si>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</si>
  <si>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</si>
  <si>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</si>
  <si>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</si>
  <si>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</si>
  <si>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</si>
  <si>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</si>
  <si>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</si>
  <si>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</si>
  <si>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</si>
  <si>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</si>
  <si>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</si>
  <si>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</si>
  <si>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</si>
  <si>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</si>
  <si>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</si>
  <si>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</si>
  <si>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</si>
  <si>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</si>
  <si>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</si>
  <si>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</si>
  <si>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</si>
  <si>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</si>
  <si>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</si>
  <si>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</si>
  <si>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</si>
  <si>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</si>
  <si>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</si>
  <si>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</si>
  <si>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</si>
  <si>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</si>
  <si>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</si>
  <si>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</si>
  <si>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</si>
  <si>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</si>
  <si>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</si>
  <si>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</si>
  <si>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</si>
  <si>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</si>
  <si>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</si>
  <si>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</si>
  <si>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</si>
  <si>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</si>
  <si>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</si>
  <si>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</si>
  <si>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</si>
  <si>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</si>
  <si>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</si>
  <si>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</si>
  <si>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</si>
  <si>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</si>
  <si>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</si>
  <si>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</si>
  <si>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</si>
  <si>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</si>
  <si>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</si>
  <si>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</si>
  <si>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</si>
  <si>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</si>
  <si>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</si>
  <si>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</si>
  <si>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</si>
  <si>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</si>
  <si>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</si>
  <si>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</si>
  <si>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</si>
  <si>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</si>
  <si>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</si>
  <si>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</si>
  <si>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</si>
  <si>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</si>
  <si>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</si>
  <si>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</si>
  <si>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</si>
  <si>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</si>
  <si>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</si>
  <si>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</si>
  <si>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</si>
  <si>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</si>
  <si>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</si>
  <si>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</si>
  <si>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</si>
  <si>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</si>
  <si>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</si>
  <si>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</si>
  <si>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</si>
  <si>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</si>
  <si>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</si>
  <si>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</si>
  <si>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</si>
  <si>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</si>
  <si>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</si>
  <si>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</si>
  <si>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</si>
  <si>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</si>
  <si>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</si>
  <si>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</si>
  <si>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</si>
  <si>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</si>
  <si>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</si>
  <si>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</si>
  <si>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</si>
  <si>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</si>
  <si>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</si>
  <si>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</si>
  <si>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</si>
  <si>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</si>
  <si>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</si>
  <si>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</si>
  <si>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</si>
  <si>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</si>
  <si>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</si>
  <si>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</si>
  <si>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</si>
  <si>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</si>
  <si>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</si>
  <si>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</si>
  <si>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</si>
  <si>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</si>
  <si>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</si>
  <si>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</si>
  <si>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</si>
  <si>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</si>
  <si>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</si>
  <si>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</si>
  <si>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</si>
  <si>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</si>
  <si>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</si>
  <si>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</si>
  <si>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</si>
  <si>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</si>
  <si>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</si>
  <si>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</si>
  <si>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</si>
  <si>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</si>
  <si>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</si>
  <si>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</si>
  <si>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</si>
  <si>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</si>
  <si>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</si>
  <si>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</si>
  <si>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</si>
  <si>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</si>
  <si>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</si>
  <si>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</si>
  <si>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</si>
  <si>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</si>
  <si>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</si>
  <si>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</si>
  <si>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</si>
  <si>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</si>
  <si>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</si>
  <si>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</si>
  <si>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</si>
  <si>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</si>
  <si>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</si>
  <si>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</si>
  <si>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</si>
  <si>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</si>
  <si>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</si>
  <si>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</si>
  <si>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</si>
  <si>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</si>
  <si>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</si>
  <si>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</si>
  <si>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</si>
  <si>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</si>
  <si>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</si>
  <si>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</si>
  <si>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</si>
  <si>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</si>
  <si>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</si>
  <si>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</si>
  <si>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</si>
  <si>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</si>
  <si>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</si>
  <si>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</si>
  <si>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</si>
  <si>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</si>
  <si>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</si>
  <si>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</si>
  <si>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</si>
  <si>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</si>
  <si>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</si>
  <si>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</si>
  <si>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</si>
  <si>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</si>
  <si>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</si>
  <si>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</si>
  <si>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</si>
  <si>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</si>
  <si>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</si>
  <si>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</si>
  <si>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</si>
  <si>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</si>
  <si>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</si>
  <si>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</si>
  <si>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</si>
  <si>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</si>
  <si>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</si>
  <si>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</si>
  <si>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</si>
  <si>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</si>
  <si>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</si>
  <si>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</si>
  <si>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</si>
  <si>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</si>
  <si>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</si>
  <si>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</si>
  <si>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</si>
  <si>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</si>
  <si>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</si>
  <si>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</si>
  <si>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</si>
  <si>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</si>
  <si>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</si>
  <si>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</si>
  <si>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</si>
  <si>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</si>
  <si>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</si>
  <si>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</si>
  <si>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</si>
  <si>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</si>
  <si>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</si>
  <si>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</si>
  <si>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</si>
  <si>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</si>
  <si>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</si>
  <si>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</si>
  <si>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</si>
  <si>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</si>
  <si>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</si>
  <si>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</si>
  <si>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</si>
  <si>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</si>
  <si>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</si>
  <si>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</si>
  <si>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</si>
  <si>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</si>
  <si>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</si>
  <si>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</si>
  <si>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</si>
  <si>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</si>
  <si>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</si>
  <si>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</si>
  <si>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</si>
  <si>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</si>
  <si>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</si>
  <si>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</si>
  <si>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</si>
  <si>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</si>
  <si>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</si>
  <si>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</si>
  <si>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</si>
  <si>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</si>
  <si>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</si>
  <si>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</si>
  <si>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</si>
  <si>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</si>
  <si>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</si>
  <si>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</si>
  <si>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</si>
  <si>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</si>
  <si>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</si>
  <si>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</si>
  <si>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</si>
  <si>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</si>
  <si>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</si>
  <si>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</si>
  <si>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</si>
  <si>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</si>
  <si>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</si>
  <si>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</si>
  <si>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</si>
  <si>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</si>
  <si>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</si>
  <si>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</si>
  <si>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</si>
  <si>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</si>
  <si>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</si>
  <si>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</si>
  <si>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</si>
  <si>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</si>
  <si>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</si>
  <si>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</si>
  <si>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</si>
  <si>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</si>
  <si>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</si>
  <si>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</si>
  <si>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</si>
  <si>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</si>
  <si>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</si>
  <si>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</si>
  <si>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</si>
  <si>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</si>
  <si>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</si>
  <si>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</si>
  <si>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</si>
  <si>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</si>
  <si>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</si>
  <si>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</si>
  <si>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</si>
  <si>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</si>
  <si>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</si>
  <si>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</si>
  <si>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</si>
  <si>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</si>
  <si>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</si>
  <si>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</si>
  <si>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</si>
  <si>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</si>
  <si>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</si>
  <si>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</si>
  <si>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</si>
  <si>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</si>
  <si>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</si>
  <si>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</si>
  <si>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</si>
  <si>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</si>
  <si>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</si>
  <si>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</si>
  <si>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</si>
  <si>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</si>
  <si>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</si>
  <si>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</si>
  <si>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</si>
  <si>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</si>
  <si>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</si>
  <si>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</si>
  <si>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</si>
  <si>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</si>
  <si>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</si>
  <si>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</si>
  <si>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</si>
  <si>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</si>
  <si>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</si>
  <si>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</si>
  <si>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</si>
  <si>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</si>
  <si>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</si>
  <si>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</si>
  <si>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</si>
  <si>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</si>
  <si>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</si>
  <si>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</si>
  <si>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</si>
  <si>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</si>
  <si>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</si>
  <si>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</si>
  <si>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</si>
  <si>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</si>
  <si>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</si>
  <si>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</si>
  <si>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</si>
  <si>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</si>
  <si>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</si>
  <si>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</si>
  <si>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</si>
  <si>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</si>
  <si>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</si>
  <si>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</si>
  <si>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</si>
  <si>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</si>
  <si>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</si>
  <si>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</si>
  <si>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</si>
  <si>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</si>
  <si>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</si>
  <si>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</si>
  <si>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</si>
  <si>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</si>
  <si>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</si>
  <si>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</si>
  <si>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</si>
  <si>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</si>
  <si>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</si>
  <si>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</si>
  <si>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</si>
  <si>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</si>
  <si>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</si>
  <si>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</si>
  <si>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</si>
  <si>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</si>
  <si>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</si>
  <si>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</si>
  <si>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</si>
  <si>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</si>
  <si>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</si>
  <si>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</si>
  <si>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</si>
  <si>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</si>
  <si>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</si>
  <si>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</si>
  <si>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</si>
  <si>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</si>
  <si>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</si>
  <si>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</si>
  <si>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</si>
  <si>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</si>
  <si>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</si>
  <si>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</si>
  <si>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</si>
  <si>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</si>
  <si>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</si>
  <si>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</si>
  <si>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</si>
  <si>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</si>
  <si>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</si>
  <si>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</si>
  <si>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</si>
  <si>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</si>
  <si>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</si>
  <si>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</si>
  <si>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</si>
  <si>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</si>
  <si>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</si>
  <si>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</si>
  <si>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</si>
  <si>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</si>
  <si>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</si>
  <si>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</si>
  <si>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</si>
  <si>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</si>
  <si>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</si>
  <si>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</si>
  <si>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</si>
  <si>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</si>
  <si>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</si>
  <si>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</si>
  <si>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</si>
  <si>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</si>
  <si>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</si>
  <si>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</si>
  <si>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</si>
  <si>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</si>
  <si>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</si>
  <si>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</si>
  <si>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</si>
  <si>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</si>
  <si>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</si>
  <si>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</si>
  <si>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</si>
  <si>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</si>
  <si>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</si>
  <si>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</si>
  <si>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</si>
  <si>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</si>
  <si>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</si>
  <si>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</si>
  <si>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</si>
  <si>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</si>
  <si>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</si>
  <si>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</si>
  <si>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</si>
  <si>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</si>
  <si>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</si>
  <si>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</si>
  <si>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</si>
  <si>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</si>
  <si>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</si>
  <si>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</si>
  <si>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</si>
  <si>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</si>
  <si>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</si>
  <si>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</si>
  <si>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</si>
  <si>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</si>
  <si>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</si>
  <si>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</si>
  <si>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</si>
  <si>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</si>
  <si>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</si>
  <si>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</si>
  <si>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</si>
  <si>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</si>
  <si>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</si>
  <si>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</si>
  <si>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</si>
  <si>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</si>
  <si>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</si>
  <si>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</si>
  <si>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</si>
  <si>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</si>
  <si>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</si>
  <si>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</si>
  <si>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</si>
  <si>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</si>
  <si>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</si>
  <si>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</si>
  <si>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</si>
  <si>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</si>
  <si>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</si>
  <si>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</si>
  <si>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</si>
  <si>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</si>
  <si>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</si>
  <si>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</si>
  <si>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</si>
  <si>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</si>
  <si>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</si>
  <si>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</si>
  <si>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</si>
  <si>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</si>
  <si>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</si>
  <si>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</si>
  <si>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</si>
  <si>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</si>
  <si>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</si>
  <si>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</si>
  <si>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</si>
  <si>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</si>
  <si>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</si>
  <si>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</si>
  <si>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</si>
  <si>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</si>
  <si>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</si>
  <si>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</si>
  <si>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</si>
  <si>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</si>
  <si>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</si>
  <si>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</si>
  <si>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</si>
  <si>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</si>
  <si>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</si>
  <si>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</si>
  <si>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</si>
  <si>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</si>
  <si>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</si>
  <si>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</si>
  <si>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</si>
  <si>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</si>
  <si>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</si>
  <si>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</si>
  <si>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</si>
  <si>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</si>
  <si>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</si>
  <si>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</si>
  <si>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</si>
  <si>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</si>
  <si>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</si>
  <si>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</si>
  <si>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</si>
  <si>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</si>
  <si>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</si>
  <si>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</si>
  <si>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</si>
  <si>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</si>
  <si>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</si>
  <si>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</si>
  <si>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</si>
  <si>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</si>
  <si>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</si>
  <si>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</si>
  <si>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</si>
  <si>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</si>
  <si>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</si>
  <si>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</si>
  <si>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</si>
  <si>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</si>
  <si>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</si>
  <si>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</si>
  <si>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</si>
  <si>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</si>
  <si>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</si>
  <si>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</si>
  <si>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</si>
  <si>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</si>
  <si>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</si>
  <si>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</si>
  <si>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</si>
  <si>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</si>
  <si>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</si>
  <si>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</si>
  <si>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</si>
  <si>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</si>
  <si>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</si>
  <si>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</si>
  <si>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</si>
  <si>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</si>
  <si>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</si>
  <si>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</si>
  <si>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</si>
  <si>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</si>
  <si>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</si>
  <si>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</si>
  <si>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</si>
  <si>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</si>
  <si>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</si>
  <si>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</si>
  <si>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</si>
  <si>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</si>
  <si>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</si>
  <si>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</si>
  <si>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</si>
  <si>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</si>
  <si>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</si>
  <si>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</si>
  <si>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</si>
  <si>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</si>
  <si>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</si>
  <si>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</si>
  <si>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</si>
  <si>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</si>
  <si>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</si>
  <si>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</si>
  <si>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</si>
  <si>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</si>
  <si>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</si>
  <si>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</si>
  <si>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</si>
  <si>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</si>
  <si>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</si>
  <si>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</si>
  <si>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</si>
  <si>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</si>
  <si>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</si>
  <si>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</si>
  <si>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</si>
  <si>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</si>
  <si>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</si>
  <si>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</si>
  <si>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</si>
  <si>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</si>
  <si>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</si>
  <si>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</si>
  <si>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</si>
  <si>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</si>
  <si>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</si>
  <si>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</si>
  <si>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</si>
  <si>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</si>
  <si>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</si>
  <si>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</si>
  <si>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</si>
  <si>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</si>
  <si>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</si>
  <si>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</si>
  <si>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</si>
  <si>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</si>
  <si>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</si>
  <si>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</si>
  <si>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</si>
  <si>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</si>
  <si>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</si>
  <si>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</si>
  <si>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</si>
  <si>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</si>
  <si>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</si>
  <si>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</si>
  <si>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</si>
  <si>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</si>
  <si>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</si>
  <si>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</si>
  <si>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</si>
  <si>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</si>
  <si>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</si>
  <si>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</si>
  <si>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</si>
  <si>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</si>
  <si>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</si>
  <si>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</si>
  <si>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</si>
  <si>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</si>
  <si>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</si>
  <si>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</si>
  <si>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</si>
  <si>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</si>
  <si>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</si>
  <si>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</si>
  <si>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</si>
  <si>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</si>
  <si>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</si>
  <si>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</si>
  <si>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</si>
  <si>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</si>
  <si>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</si>
  <si>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</si>
  <si>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</si>
  <si>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</si>
  <si>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</si>
  <si>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</si>
  <si>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</si>
  <si>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</si>
  <si>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</si>
  <si>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</si>
  <si>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</si>
  <si>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</si>
  <si>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</si>
  <si>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</si>
  <si>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</si>
  <si>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</si>
  <si>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</si>
  <si>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</si>
  <si>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</si>
  <si>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</si>
  <si>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</si>
  <si>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</si>
  <si>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</si>
  <si>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</si>
  <si>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</si>
  <si>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</si>
  <si>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</si>
  <si>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</si>
  <si>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</si>
  <si>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</si>
  <si>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</si>
  <si>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</si>
  <si>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</si>
  <si>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</si>
  <si>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</si>
  <si>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</si>
  <si>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</si>
  <si>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</si>
  <si>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</si>
  <si>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</si>
  <si>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</si>
  <si>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</si>
  <si>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</si>
  <si>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</si>
  <si>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</si>
  <si>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</si>
  <si>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</si>
  <si>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</si>
  <si>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</si>
  <si>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</si>
  <si>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</si>
  <si>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</si>
  <si>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</si>
  <si>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</si>
  <si>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</si>
  <si>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</si>
  <si>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</si>
  <si>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</si>
  <si>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</si>
  <si>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</si>
  <si>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</si>
  <si>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</si>
  <si>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</si>
  <si>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</si>
  <si>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</si>
  <si>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</si>
  <si>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</si>
  <si>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</si>
  <si>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</si>
  <si>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</si>
  <si>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</si>
  <si>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</si>
  <si>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</si>
  <si>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</si>
  <si>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</si>
  <si>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</si>
  <si>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</si>
  <si>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</si>
  <si>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</si>
  <si>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</si>
  <si>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</si>
  <si>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</si>
  <si>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</si>
  <si>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</si>
  <si>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</si>
  <si>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</si>
  <si>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</si>
  <si>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</si>
  <si>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</si>
  <si>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</si>
  <si>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</si>
  <si>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</si>
  <si>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</si>
  <si>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</si>
  <si>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</si>
  <si>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</si>
  <si>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</si>
  <si>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</si>
  <si>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</si>
  <si>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</si>
  <si>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</si>
  <si>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</si>
  <si>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</si>
  <si>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</si>
  <si>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</si>
  <si>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</si>
  <si>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</si>
  <si>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</si>
  <si>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</si>
  <si>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</si>
  <si>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</si>
  <si>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</si>
  <si>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</si>
  <si>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</si>
  <si>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</si>
  <si>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</si>
  <si>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</si>
  <si>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</si>
  <si>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</si>
  <si>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</si>
  <si>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</si>
  <si>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</si>
  <si>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</si>
  <si>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</si>
  <si>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</si>
  <si>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</si>
  <si>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</si>
  <si>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</si>
  <si>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</si>
  <si>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</si>
  <si>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</si>
  <si>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</si>
  <si>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</si>
  <si>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</si>
  <si>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</si>
  <si>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</si>
  <si>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</si>
  <si>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</si>
  <si>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</si>
  <si>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</si>
  <si>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</si>
  <si>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</si>
  <si>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</si>
  <si>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</si>
  <si>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</si>
  <si>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</si>
  <si>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</si>
  <si>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</si>
  <si>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</si>
  <si>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</si>
  <si>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</si>
  <si>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</si>
  <si>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</si>
  <si>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</si>
  <si>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</si>
  <si>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</si>
  <si>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</si>
  <si>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</si>
  <si>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</si>
  <si>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</si>
  <si>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</si>
  <si>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</si>
  <si>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</si>
  <si>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</si>
  <si>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</si>
  <si>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</si>
  <si>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</si>
  <si>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</si>
  <si>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</si>
  <si>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</si>
  <si>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</si>
  <si>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</si>
  <si>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</si>
  <si>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</si>
  <si>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</si>
  <si>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</si>
  <si>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</si>
  <si>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</si>
  <si>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</si>
  <si>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</si>
  <si>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</si>
  <si>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</si>
  <si>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</si>
  <si>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</si>
  <si>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</si>
  <si>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</si>
  <si>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</si>
  <si>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</si>
  <si>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</si>
  <si>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</si>
  <si>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</si>
  <si>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</si>
  <si>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</si>
  <si>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</si>
  <si>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</si>
  <si>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</si>
  <si>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</si>
  <si>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</si>
  <si>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</si>
  <si>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</si>
  <si>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</si>
  <si>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</si>
  <si>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</si>
  <si>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</si>
  <si>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</si>
  <si>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</si>
  <si>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</si>
  <si>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</si>
  <si>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</si>
  <si>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</si>
  <si>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</si>
  <si>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</si>
  <si>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</si>
  <si>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</si>
  <si>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</si>
  <si>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</si>
  <si>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</si>
  <si>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</si>
  <si>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</si>
  <si>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</si>
  <si>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</si>
  <si>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</si>
  <si>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</si>
  <si>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</si>
  <si>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</si>
  <si>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</si>
  <si>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</si>
  <si>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</si>
  <si>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</si>
  <si>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</si>
  <si>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</si>
  <si>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</si>
  <si>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</si>
  <si>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</si>
  <si>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</si>
  <si>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</si>
  <si>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</si>
  <si>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</si>
  <si>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</si>
  <si>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</si>
  <si>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</si>
  <si>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</si>
  <si>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</si>
  <si>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</si>
  <si>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</si>
  <si>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</si>
  <si>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</si>
  <si>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</si>
  <si>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</si>
  <si>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</si>
  <si>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</si>
  <si>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</si>
  <si>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</si>
  <si>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</si>
  <si>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</si>
  <si>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</si>
  <si>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</si>
  <si>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</si>
  <si>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</si>
  <si>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</si>
  <si>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</si>
  <si>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</si>
  <si>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</si>
  <si>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</si>
  <si>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</si>
  <si>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</si>
  <si>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</si>
  <si>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</si>
  <si>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</si>
  <si>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</si>
  <si>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</si>
  <si>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</si>
  <si>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</si>
  <si>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</si>
  <si>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</si>
  <si>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</si>
  <si>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</si>
  <si>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</si>
  <si>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</si>
  <si>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</si>
  <si>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</si>
  <si>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</si>
  <si>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</si>
  <si>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</si>
  <si>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</si>
  <si>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</si>
  <si>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</si>
  <si>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</si>
  <si>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</si>
  <si>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</si>
  <si>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</si>
  <si>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</si>
  <si>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</si>
  <si>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</si>
  <si>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</si>
  <si>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</si>
  <si>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</si>
  <si>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</si>
  <si>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</si>
  <si>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</si>
  <si>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</si>
  <si>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</si>
  <si>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</si>
  <si>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</si>
  <si>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</si>
  <si>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</si>
  <si>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</si>
  <si>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</si>
  <si>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</si>
  <si>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</si>
  <si>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89700000</t>
  </si>
  <si>
    <t>3540000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</si>
  <si>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</si>
  <si>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</si>
  <si>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</si>
  <si>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</si>
  <si>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</si>
  <si>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</si>
  <si>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</si>
  <si>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</si>
  <si>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</si>
  <si>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</si>
  <si>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</si>
  <si>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</si>
  <si>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</si>
  <si>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</si>
  <si>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</si>
  <si>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</si>
  <si>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</si>
  <si>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</si>
  <si>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</si>
  <si>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</si>
  <si>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</si>
  <si>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</si>
  <si>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</si>
  <si>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</si>
  <si>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</si>
  <si>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</si>
  <si>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</si>
  <si>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</si>
  <si>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</si>
  <si>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</si>
  <si>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</si>
  <si>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</si>
  <si>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</si>
  <si>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</si>
  <si>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</si>
  <si>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</si>
  <si>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</si>
  <si>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</si>
  <si>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</si>
  <si>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</si>
  <si>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</si>
  <si>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</si>
  <si>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84740000</t>
  </si>
  <si>
    <t>8500000</t>
  </si>
  <si>
    <t>91240000</t>
  </si>
  <si>
    <t>2000000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</si>
  <si>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</si>
  <si>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</si>
  <si>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</si>
  <si>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</si>
  <si>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</si>
  <si>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</si>
  <si>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</si>
  <si>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</si>
  <si>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</si>
  <si>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</si>
  <si>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</si>
  <si>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</si>
  <si>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</si>
  <si>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</si>
  <si>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</si>
  <si>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</si>
  <si>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</si>
  <si>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</si>
  <si>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1:10:09 AM</t>
  </si>
  <si>
    <t>44340000</t>
  </si>
  <si>
    <t>6000000</t>
  </si>
  <si>
    <t>84660000</t>
  </si>
  <si>
    <t>8580000</t>
  </si>
  <si>
    <t>73590000</t>
  </si>
  <si>
    <t>82740000</t>
  </si>
  <si>
    <t>10500000</t>
  </si>
  <si>
    <t>86740000</t>
  </si>
  <si>
    <t>6500000</t>
  </si>
  <si>
    <t>29020000</t>
  </si>
  <si>
    <t>12000000</t>
  </si>
  <si>
    <t>48400000</t>
  </si>
  <si>
    <t>7540000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</si>
</sst>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BDH|15562502378626969491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61805554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3.38620300925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0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3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15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3.386279861108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3.386342592596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3.386423958334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4-01T00:00:00]" c="Monday, 1 April, 2024"/>
      </sharedItems>
    </cacheField>
    <cacheField name="[Last Refreshed Date].[DateTime].[DateTime]" caption="DateTime" numFmtId="0" hierarchy="183" level="1">
      <sharedItems count="1">
        <s v="[Last Refreshed Date].[DateTime].&amp;[2024-04-01T01:10:09.473333]" c="Monday, 1 April, 2024"/>
      </sharedItems>
    </cacheField>
    <cacheField name="[Last Refreshed Date].[Time].[Time]" caption="Time" numFmtId="0" hierarchy="184" level="1">
      <sharedItems count="1">
        <s v="[Last Refreshed Date].[Time].&amp;[1899-12-30T01:10:09.473333]" c="1:10:09 A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3.38648449074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3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78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83.386580555554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4740000]" c="847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4340000]" c="44340000"/>
        <s v="[DASHBOARD RL].[RL.AvailableVolumeLimit].&amp;[50340000]" c="50340000"/>
        <s v="[DASHBOARD RL].[RL.AvailableVolumeLimit].&amp;[84660000]" c="84660000"/>
        <s v="[DASHBOARD RL].[RL.AvailableVolumeLimit].&amp;[73590000]" c="73590000"/>
        <s v="[DASHBOARD RL].[RL.AvailableVolumeLimit].&amp;[74590000]" c="74590000"/>
        <s v="[DASHBOARD RL].[RL.AvailableVolumeLimit].&amp;[82740000]" c="82740000"/>
        <s v="[DASHBOARD RL].[RL.AvailableVolumeLimit].&amp;[86740000]" c="86740000"/>
        <s v="[DASHBOARD RL].[RL.AvailableVolumeLimit].&amp;[29020000]" c="2902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8500000]" c="85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6000000]" c="6000000"/>
        <s v="[DASHBOARD RL].[RL.VolumeUtilisationCurrentYear].&amp;[8580000]" c="8580000"/>
        <s v="[DASHBOARD RL].[RL.VolumeUtilisationCurrentYear].&amp;[1000000]" c="1000000"/>
        <s v="[DASHBOARD RL].[RL.VolumeUtilisationCurrentYear].&amp;[10500000]" c="10500000"/>
        <s v="[DASHBOARD RL].[RL.VolumeUtilisationCurrentYear].&amp;[6500000]" c="6500000"/>
        <s v="[DASHBOARD RL].[RL.VolumeUtilisationCurrentYear].&amp;[12000000]" c="12000000"/>
        <s v="[DASHBOARD RL].[RL.VolumeUtilisationCurrentYear].&amp;[7540000]" c="754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allDrilled="1" outline="0" subtotalTop="0" showAll="0" dataSourceSort="1" defaultSubtotal="0" defaultAttributeDrillState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8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Row" allDrilled="1" outline="0" subtotalTop="0" showAll="0" dataSourceSort="1" defaultSubtotal="0" defaultAttributeDrillState="1">
      <items count="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2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1825</v>
      </c>
      <c r="B2" s="12" t="s">
        <v>1825</v>
      </c>
      <c r="C2" s="12" t="s">
        <v>2017</v>
      </c>
      <c r="D2" s="19">
        <f ca="1">NOW()</f>
        <v>45383.387427662034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1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18.85546875" bestFit="1" customWidth="1"/>
    <col min="2" max="2" width="34.140625" bestFit="1" customWidth="1"/>
    <col min="3" max="3" width="16.5703125" bestFit="1" customWidth="1"/>
    <col min="4" max="4" width="44.5703125" bestFit="1" customWidth="1"/>
    <col min="5" max="5" width="24.7109375" bestFit="1" customWidth="1"/>
    <col min="6" max="7" width="19.42578125" bestFit="1" customWidth="1"/>
    <col min="8" max="9" width="23.28515625" bestFit="1" customWidth="1"/>
    <col min="10" max="10" width="20" bestFit="1" customWidth="1"/>
    <col min="11" max="11" width="28.42578125" bestFit="1" customWidth="1"/>
    <col min="12" max="12" width="32.7109375" bestFit="1" customWidth="1"/>
    <col min="13" max="13" width="34" bestFit="1" customWidth="1"/>
    <col min="14" max="14" width="31.42578125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1957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1958</v>
      </c>
      <c r="N135" t="s">
        <v>1959</v>
      </c>
    </row>
    <row r="136" spans="1:14" x14ac:dyDescent="0.25">
      <c r="A136" t="s">
        <v>821</v>
      </c>
      <c r="B136" t="s">
        <v>1960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1958</v>
      </c>
      <c r="N136" t="s">
        <v>1959</v>
      </c>
    </row>
    <row r="137" spans="1:14" x14ac:dyDescent="0.25">
      <c r="A137" t="s">
        <v>658</v>
      </c>
      <c r="B137" t="s">
        <v>1961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1958</v>
      </c>
      <c r="N137" t="s">
        <v>1959</v>
      </c>
    </row>
    <row r="138" spans="1:14" x14ac:dyDescent="0.25">
      <c r="A138" t="s">
        <v>772</v>
      </c>
      <c r="B138" t="s">
        <v>1963</v>
      </c>
      <c r="C138" t="s">
        <v>6</v>
      </c>
      <c r="D138" t="s">
        <v>1964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1965</v>
      </c>
      <c r="N138" t="s">
        <v>1962</v>
      </c>
    </row>
    <row r="139" spans="1:14" x14ac:dyDescent="0.25">
      <c r="A139" t="s">
        <v>801</v>
      </c>
      <c r="B139" t="s">
        <v>1966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1965</v>
      </c>
      <c r="N139" t="s">
        <v>1931</v>
      </c>
    </row>
    <row r="140" spans="1:14" x14ac:dyDescent="0.25">
      <c r="A140" t="s">
        <v>785</v>
      </c>
      <c r="B140" t="s">
        <v>1967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1965</v>
      </c>
      <c r="N140" t="s">
        <v>1931</v>
      </c>
    </row>
    <row r="141" spans="1:14" x14ac:dyDescent="0.25">
      <c r="A141" t="s">
        <v>824</v>
      </c>
      <c r="B141" t="s">
        <v>1968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1965</v>
      </c>
      <c r="N141" t="s">
        <v>1931</v>
      </c>
    </row>
    <row r="142" spans="1:14" x14ac:dyDescent="0.25">
      <c r="A142" t="s">
        <v>791</v>
      </c>
      <c r="B142" t="s">
        <v>1969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1970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1971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1972</v>
      </c>
      <c r="C144" t="s">
        <v>5</v>
      </c>
      <c r="D144" t="s">
        <v>1964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1973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1974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1975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1976</v>
      </c>
      <c r="N146" t="s">
        <v>1977</v>
      </c>
    </row>
    <row r="147" spans="1:14" x14ac:dyDescent="0.25">
      <c r="A147" t="s">
        <v>744</v>
      </c>
      <c r="B147" t="s">
        <v>1978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1979</v>
      </c>
      <c r="L147" t="s">
        <v>1982</v>
      </c>
      <c r="M147" t="s">
        <v>1976</v>
      </c>
      <c r="N147" t="s">
        <v>1977</v>
      </c>
    </row>
    <row r="148" spans="1:14" x14ac:dyDescent="0.25">
      <c r="A148" t="s">
        <v>697</v>
      </c>
      <c r="B148" t="s">
        <v>1985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1980</v>
      </c>
      <c r="I148" t="s">
        <v>302</v>
      </c>
      <c r="J148" t="s">
        <v>1662</v>
      </c>
      <c r="K148" t="s">
        <v>1930</v>
      </c>
      <c r="L148" t="s">
        <v>1918</v>
      </c>
      <c r="M148" t="s">
        <v>1976</v>
      </c>
      <c r="N148" t="s">
        <v>1977</v>
      </c>
    </row>
    <row r="149" spans="1:14" x14ac:dyDescent="0.25">
      <c r="A149" t="s">
        <v>694</v>
      </c>
      <c r="B149" t="s">
        <v>1981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1979</v>
      </c>
      <c r="L149" t="s">
        <v>1982</v>
      </c>
      <c r="M149" t="s">
        <v>1976</v>
      </c>
      <c r="N149" t="s">
        <v>1977</v>
      </c>
    </row>
    <row r="150" spans="1:14" x14ac:dyDescent="0.25">
      <c r="A150" t="s">
        <v>762</v>
      </c>
      <c r="B150" t="s">
        <v>1983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1979</v>
      </c>
      <c r="L150" t="s">
        <v>1982</v>
      </c>
      <c r="M150" t="s">
        <v>1976</v>
      </c>
      <c r="N150" t="s">
        <v>1977</v>
      </c>
    </row>
    <row r="151" spans="1:14" x14ac:dyDescent="0.25">
      <c r="A151" t="s">
        <v>788</v>
      </c>
      <c r="B151" t="s">
        <v>1986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1979</v>
      </c>
      <c r="L151" t="s">
        <v>1982</v>
      </c>
      <c r="M151" t="s">
        <v>1987</v>
      </c>
      <c r="N151" t="s">
        <v>1988</v>
      </c>
    </row>
    <row r="152" spans="1:14" x14ac:dyDescent="0.25">
      <c r="A152" t="s">
        <v>770</v>
      </c>
      <c r="B152" t="s">
        <v>1989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1979</v>
      </c>
      <c r="L152" t="s">
        <v>1982</v>
      </c>
      <c r="M152" t="s">
        <v>1987</v>
      </c>
      <c r="N152" t="s">
        <v>1988</v>
      </c>
    </row>
    <row r="153" spans="1:14" x14ac:dyDescent="0.25">
      <c r="A153" t="s">
        <v>722</v>
      </c>
      <c r="B153" t="s">
        <v>1990</v>
      </c>
      <c r="C153" t="s">
        <v>8</v>
      </c>
      <c r="D153" t="s">
        <v>1964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1979</v>
      </c>
      <c r="L153" t="s">
        <v>1982</v>
      </c>
      <c r="M153" t="s">
        <v>1987</v>
      </c>
      <c r="N153" t="s">
        <v>1988</v>
      </c>
    </row>
    <row r="154" spans="1:14" x14ac:dyDescent="0.25">
      <c r="A154" t="s">
        <v>664</v>
      </c>
      <c r="B154" t="s">
        <v>1991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1979</v>
      </c>
      <c r="L154" t="s">
        <v>1982</v>
      </c>
      <c r="M154" t="s">
        <v>1987</v>
      </c>
      <c r="N154" t="s">
        <v>1988</v>
      </c>
    </row>
    <row r="155" spans="1:14" x14ac:dyDescent="0.25">
      <c r="A155" t="s">
        <v>656</v>
      </c>
      <c r="B155" t="s">
        <v>1992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1979</v>
      </c>
      <c r="L155" t="s">
        <v>1982</v>
      </c>
      <c r="M155" t="s">
        <v>1987</v>
      </c>
      <c r="N155" t="s">
        <v>1988</v>
      </c>
    </row>
    <row r="156" spans="1:14" x14ac:dyDescent="0.25">
      <c r="A156" t="s">
        <v>855</v>
      </c>
      <c r="B156" t="s">
        <v>1993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1979</v>
      </c>
      <c r="L156" t="s">
        <v>1982</v>
      </c>
      <c r="M156" t="s">
        <v>1987</v>
      </c>
      <c r="N156" t="s">
        <v>1988</v>
      </c>
    </row>
    <row r="157" spans="1:14" x14ac:dyDescent="0.25">
      <c r="A157" t="s">
        <v>848</v>
      </c>
      <c r="B157" t="s">
        <v>1999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1979</v>
      </c>
      <c r="L157" t="s">
        <v>1982</v>
      </c>
      <c r="M157" t="s">
        <v>2000</v>
      </c>
      <c r="N157" t="s">
        <v>1994</v>
      </c>
    </row>
    <row r="158" spans="1:14" x14ac:dyDescent="0.25">
      <c r="A158" t="s">
        <v>655</v>
      </c>
      <c r="B158" t="s">
        <v>2001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1979</v>
      </c>
      <c r="L158" t="s">
        <v>1982</v>
      </c>
      <c r="M158" t="s">
        <v>2000</v>
      </c>
      <c r="N158" t="s">
        <v>1994</v>
      </c>
    </row>
    <row r="159" spans="1:14" x14ac:dyDescent="0.25">
      <c r="A159" t="s">
        <v>733</v>
      </c>
      <c r="B159" t="s">
        <v>2002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1979</v>
      </c>
      <c r="L159" t="s">
        <v>1982</v>
      </c>
      <c r="M159" t="s">
        <v>2000</v>
      </c>
      <c r="N159" t="s">
        <v>1994</v>
      </c>
    </row>
    <row r="160" spans="1:14" x14ac:dyDescent="0.25">
      <c r="A160" t="s">
        <v>760</v>
      </c>
      <c r="B160" t="s">
        <v>2003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1979</v>
      </c>
      <c r="L160" t="s">
        <v>1982</v>
      </c>
      <c r="M160" t="s">
        <v>2000</v>
      </c>
      <c r="N160" t="s">
        <v>1994</v>
      </c>
    </row>
    <row r="161" spans="1:14" x14ac:dyDescent="0.25">
      <c r="A161" t="s">
        <v>732</v>
      </c>
      <c r="B161" t="s">
        <v>2004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1979</v>
      </c>
      <c r="L161" t="s">
        <v>1982</v>
      </c>
      <c r="M161" t="s">
        <v>2000</v>
      </c>
      <c r="N161" t="s">
        <v>1994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18.85546875" bestFit="1" customWidth="1"/>
    <col min="2" max="2" width="34.28515625" bestFit="1" customWidth="1"/>
    <col min="3" max="3" width="16.5703125" bestFit="1" customWidth="1"/>
    <col min="4" max="4" width="44.5703125" bestFit="1" customWidth="1"/>
    <col min="5" max="5" width="24.7109375" bestFit="1" customWidth="1"/>
    <col min="6" max="7" width="19.42578125" bestFit="1" customWidth="1"/>
    <col min="8" max="9" width="23.28515625" bestFit="1" customWidth="1"/>
    <col min="10" max="10" width="20" bestFit="1" customWidth="1"/>
    <col min="11" max="11" width="30.7109375" bestFit="1" customWidth="1"/>
    <col min="12" max="12" width="32.7109375" bestFit="1" customWidth="1"/>
    <col min="13" max="13" width="34" bestFit="1" customWidth="1"/>
    <col min="14" max="14" width="32.710937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7.5703125" bestFit="1" customWidth="1"/>
    <col min="2" max="2" width="32.28515625" bestFit="1" customWidth="1"/>
    <col min="3" max="3" width="15.28515625" bestFit="1" customWidth="1"/>
    <col min="4" max="4" width="33" bestFit="1" customWidth="1"/>
    <col min="5" max="5" width="24" bestFit="1" customWidth="1"/>
    <col min="6" max="7" width="18.28515625" bestFit="1" customWidth="1"/>
    <col min="8" max="9" width="22.28515625" bestFit="1" customWidth="1"/>
    <col min="10" max="10" width="19.140625" bestFit="1" customWidth="1"/>
    <col min="11" max="11" width="22" bestFit="1" customWidth="1"/>
    <col min="12" max="12" width="31.140625" bestFit="1" customWidth="1"/>
    <col min="13" max="13" width="30.85546875" bestFit="1" customWidth="1"/>
    <col min="14" max="14" width="24.8554687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8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15.5703125" bestFit="1" customWidth="1"/>
    <col min="2" max="2" width="21" bestFit="1" customWidth="1"/>
    <col min="3" max="3" width="34.28515625" bestFit="1" customWidth="1"/>
    <col min="4" max="4" width="16.5703125" bestFit="1" customWidth="1"/>
    <col min="5" max="5" width="48.42578125" bestFit="1" customWidth="1"/>
    <col min="6" max="6" width="24.7109375" bestFit="1" customWidth="1"/>
    <col min="7" max="8" width="19.42578125" bestFit="1" customWidth="1"/>
    <col min="9" max="10" width="23.28515625" bestFit="1" customWidth="1"/>
    <col min="11" max="11" width="20" bestFit="1" customWidth="1"/>
    <col min="12" max="12" width="31" bestFit="1" customWidth="1"/>
    <col min="13" max="13" width="32.7109375" bestFit="1" customWidth="1"/>
    <col min="14" max="14" width="32.42578125" bestFit="1" customWidth="1"/>
    <col min="15" max="15" width="34" bestFit="1" customWidth="1"/>
    <col min="16" max="16" width="26.7109375" bestFit="1" customWidth="1"/>
    <col min="17" max="17" width="16.5703125" bestFit="1" customWidth="1"/>
    <col min="18" max="18" width="23.8554687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1957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1958</v>
      </c>
      <c r="O762" t="s">
        <v>1959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1960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1958</v>
      </c>
      <c r="O763" t="s">
        <v>1959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1961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1958</v>
      </c>
      <c r="O764" t="s">
        <v>1959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1963</v>
      </c>
      <c r="D765" t="s">
        <v>6</v>
      </c>
      <c r="E765" t="s">
        <v>1964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1965</v>
      </c>
      <c r="O765" t="s">
        <v>1962</v>
      </c>
      <c r="P765" t="s">
        <v>1927</v>
      </c>
      <c r="Q765" t="s">
        <v>1984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1966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1965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1967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1965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1968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1965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1969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1970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1971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1972</v>
      </c>
      <c r="D771" t="s">
        <v>5</v>
      </c>
      <c r="E771" t="s">
        <v>1964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1973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1984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1974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1975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1976</v>
      </c>
      <c r="O773" t="s">
        <v>1977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1978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1979</v>
      </c>
      <c r="M774" t="s">
        <v>1982</v>
      </c>
      <c r="N774" t="s">
        <v>1976</v>
      </c>
      <c r="O774" t="s">
        <v>1977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1985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1980</v>
      </c>
      <c r="J775" t="s">
        <v>302</v>
      </c>
      <c r="K775" t="s">
        <v>1662</v>
      </c>
      <c r="L775" t="s">
        <v>1930</v>
      </c>
      <c r="M775" t="s">
        <v>1918</v>
      </c>
      <c r="N775" t="s">
        <v>1976</v>
      </c>
      <c r="O775" t="s">
        <v>1977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1981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1979</v>
      </c>
      <c r="M776" t="s">
        <v>1982</v>
      </c>
      <c r="N776" t="s">
        <v>1976</v>
      </c>
      <c r="O776" t="s">
        <v>1977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1983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1979</v>
      </c>
      <c r="M777" t="s">
        <v>1982</v>
      </c>
      <c r="N777" t="s">
        <v>1976</v>
      </c>
      <c r="O777" t="s">
        <v>1977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1986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1979</v>
      </c>
      <c r="M778" t="s">
        <v>1982</v>
      </c>
      <c r="N778" t="s">
        <v>1987</v>
      </c>
      <c r="O778" t="s">
        <v>1988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1989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1979</v>
      </c>
      <c r="M779" t="s">
        <v>1982</v>
      </c>
      <c r="N779" t="s">
        <v>1987</v>
      </c>
      <c r="O779" t="s">
        <v>1988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1990</v>
      </c>
      <c r="D780" t="s">
        <v>8</v>
      </c>
      <c r="E780" t="s">
        <v>1964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1979</v>
      </c>
      <c r="M780" t="s">
        <v>1982</v>
      </c>
      <c r="N780" t="s">
        <v>1987</v>
      </c>
      <c r="O780" t="s">
        <v>1988</v>
      </c>
      <c r="P780" t="s">
        <v>1927</v>
      </c>
      <c r="Q780" t="s">
        <v>1984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1991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1979</v>
      </c>
      <c r="M781" t="s">
        <v>1982</v>
      </c>
      <c r="N781" t="s">
        <v>1987</v>
      </c>
      <c r="O781" t="s">
        <v>1988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1992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1979</v>
      </c>
      <c r="M782" t="s">
        <v>1982</v>
      </c>
      <c r="N782" t="s">
        <v>1987</v>
      </c>
      <c r="O782" t="s">
        <v>1988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1993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1979</v>
      </c>
      <c r="M783" t="s">
        <v>1982</v>
      </c>
      <c r="N783" t="s">
        <v>1987</v>
      </c>
      <c r="O783" t="s">
        <v>1988</v>
      </c>
      <c r="P783" t="s">
        <v>1927</v>
      </c>
      <c r="Q783" t="s">
        <v>1947</v>
      </c>
      <c r="R783" t="s">
        <v>1949</v>
      </c>
    </row>
    <row r="784" spans="1:18" x14ac:dyDescent="0.25">
      <c r="A784" t="s">
        <v>1703</v>
      </c>
      <c r="B784" t="s">
        <v>848</v>
      </c>
      <c r="C784" t="s">
        <v>1999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1979</v>
      </c>
      <c r="M784" t="s">
        <v>1982</v>
      </c>
      <c r="N784" t="s">
        <v>2000</v>
      </c>
      <c r="O784" t="s">
        <v>1994</v>
      </c>
      <c r="P784" t="s">
        <v>1927</v>
      </c>
      <c r="Q784" t="s">
        <v>1939</v>
      </c>
      <c r="R784" t="s">
        <v>1949</v>
      </c>
    </row>
    <row r="785" spans="1:18" x14ac:dyDescent="0.25">
      <c r="A785" t="s">
        <v>1703</v>
      </c>
      <c r="B785" t="s">
        <v>655</v>
      </c>
      <c r="C785" t="s">
        <v>2001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1979</v>
      </c>
      <c r="M785" t="s">
        <v>1982</v>
      </c>
      <c r="N785" t="s">
        <v>2000</v>
      </c>
      <c r="O785" t="s">
        <v>1994</v>
      </c>
      <c r="P785" t="s">
        <v>1927</v>
      </c>
      <c r="Q785" t="s">
        <v>1946</v>
      </c>
      <c r="R785" t="s">
        <v>1949</v>
      </c>
    </row>
    <row r="786" spans="1:18" x14ac:dyDescent="0.25">
      <c r="A786" t="s">
        <v>1703</v>
      </c>
      <c r="B786" t="s">
        <v>733</v>
      </c>
      <c r="C786" t="s">
        <v>2002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1979</v>
      </c>
      <c r="M786" t="s">
        <v>1982</v>
      </c>
      <c r="N786" t="s">
        <v>2000</v>
      </c>
      <c r="O786" t="s">
        <v>1994</v>
      </c>
      <c r="P786" t="s">
        <v>1927</v>
      </c>
      <c r="Q786" t="s">
        <v>1941</v>
      </c>
      <c r="R786" t="s">
        <v>1949</v>
      </c>
    </row>
    <row r="787" spans="1:18" x14ac:dyDescent="0.25">
      <c r="A787" t="s">
        <v>1703</v>
      </c>
      <c r="B787" t="s">
        <v>760</v>
      </c>
      <c r="C787" t="s">
        <v>2003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1979</v>
      </c>
      <c r="M787" t="s">
        <v>1982</v>
      </c>
      <c r="N787" t="s">
        <v>2000</v>
      </c>
      <c r="O787" t="s">
        <v>1994</v>
      </c>
      <c r="P787" t="s">
        <v>1927</v>
      </c>
      <c r="Q787" t="s">
        <v>1940</v>
      </c>
      <c r="R787" t="s">
        <v>1949</v>
      </c>
    </row>
    <row r="788" spans="1:18" x14ac:dyDescent="0.25">
      <c r="A788" t="s">
        <v>1703</v>
      </c>
      <c r="B788" t="s">
        <v>732</v>
      </c>
      <c r="C788" t="s">
        <v>2004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1979</v>
      </c>
      <c r="M788" t="s">
        <v>1982</v>
      </c>
      <c r="N788" t="s">
        <v>2000</v>
      </c>
      <c r="O788" t="s">
        <v>1994</v>
      </c>
      <c r="P788" t="s">
        <v>1927</v>
      </c>
      <c r="Q788" t="s">
        <v>1944</v>
      </c>
      <c r="R788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V1" zoomScale="55" zoomScaleNormal="55" workbookViewId="0">
      <selection activeCell="E1" sqref="E1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2005</v>
      </c>
      <c r="AG1" s="9" t="s">
        <v>2006</v>
      </c>
      <c r="AH1" s="9" t="s">
        <v>2007</v>
      </c>
      <c r="AI1" s="9" t="s">
        <v>2008</v>
      </c>
      <c r="AJ1" s="9" t="s">
        <v>2009</v>
      </c>
      <c r="AK1" s="9" t="s">
        <v>2010</v>
      </c>
      <c r="AL1" s="9" t="s">
        <v>2011</v>
      </c>
      <c r="AM1" s="9" t="s">
        <v>2012</v>
      </c>
      <c r="AN1" s="9" t="s">
        <v>2013</v>
      </c>
      <c r="AO1" s="9" t="s">
        <v>2014</v>
      </c>
      <c r="AP1" s="9" t="s">
        <v>2015</v>
      </c>
      <c r="AQ1" s="9" t="s">
        <v>2016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 t="str">
        <f ca="1">IFERROR(IF(AND(NOW()&lt;= EOMONTH(DATE(YEAR($O637),3, 1), 0), Overall!$A639&lt;&gt;"", MONTH($N637) &lt;= 3, MONTH($O637) &gt;= 3), IF($R637 &lt;&gt; "", $H637/$R637, ""), ""), "")</f>
        <v/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 t="str">
        <f ca="1">IFERROR(IF(AND(NOW()&lt;= EOMONTH(DATE(YEAR($O639),3, 1), 0), Overall!$A641&lt;&gt;"", MONTH($N639) &lt;= 3, MONTH($O639) &gt;= 3), IF($R639 &lt;&gt; "", $H639/$R639, ""), ""), "")</f>
        <v/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 t="str">
        <f ca="1">IFERROR(IF(AND(NOW()&lt;= EOMONTH(DATE(YEAR($O641),3, 1), 0), Overall!$A643&lt;&gt;"", MONTH($N641) &lt;= 3, MONTH($O641) &gt;= 3), IF($R641 &lt;&gt; "", $H641/$R641, ""), ""), "")</f>
        <v/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 t="str">
        <f ca="1">IFERROR(IF(AND(NOW()&lt;= EOMONTH(DATE(YEAR($O657),3, 1), 0), Overall!$A659&lt;&gt;"", MONTH($N657) &lt;= 3, MONTH($O657) &gt;= 3), IF($R657 &lt;&gt; "", $H657/$R657, ""), ""), "")</f>
        <v/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 t="str">
        <f ca="1">IFERROR(IF(AND(NOW()&lt;= EOMONTH(DATE(YEAR($O658),3, 1), 0), Overall!$A660&lt;&gt;"", MONTH($N658) &lt;= 3, MONTH($O658) &gt;= 3), IF($R658 &lt;&gt; "", $H658/$R658, ""), ""), "")</f>
        <v/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 t="str">
        <f ca="1">IFERROR(IF(AND(NOW()&lt;= EOMONTH(DATE(YEAR($O659),3, 1), 0), Overall!$A661&lt;&gt;"", MONTH($N659) &lt;= 3, MONTH($O659) &gt;= 3), IF($R659 &lt;&gt; "", $H659/$R659, ""), ""), "")</f>
        <v/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 t="str">
        <f ca="1">IFERROR(IF(AND(NOW()&lt;= EOMONTH(DATE(YEAR($O660),3, 1), 0), Overall!$A662&lt;&gt;"", MONTH($N660) &lt;= 3, MONTH($O660) &gt;= 3), IF($R660 &lt;&gt; "", $H660/$R660, ""), ""), "")</f>
        <v/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 t="str">
        <f ca="1">IFERROR(IF(AND(NOW()&lt;= EOMONTH(DATE(YEAR($O661),3, 1), 0), Overall!$A663&lt;&gt;"", MONTH($N661) &lt;= 3, MONTH($O661) &gt;= 3), IF($R661 &lt;&gt; "", $H661/$R661, ""), ""), "")</f>
        <v/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 t="str">
        <f ca="1">IFERROR(IF(AND(NOW()&lt;= EOMONTH(DATE(YEAR($O662),3, 1), 0), Overall!$A664&lt;&gt;"", MONTH($N662) &lt;= 3, MONTH($O662) &gt;= 3), IF($R662 &lt;&gt; "", $H662/$R662, ""), ""), "")</f>
        <v/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 t="str">
        <f ca="1">IFERROR(IF(AND(NOW()&lt;= EOMONTH(DATE(YEAR($O663),3, 1), 0), Overall!$A665&lt;&gt;"", MONTH($N663) &lt;= 3, MONTH($O663) &gt;= 3), IF($R663 &lt;&gt; "", $H663/$R663, ""), ""), "")</f>
        <v/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 t="str">
        <f ca="1">IFERROR(IF(AND(NOW()&lt;= EOMONTH(DATE(YEAR($O675),3, 1), 0), Overall!$A677&lt;&gt;"", MONTH($N675) &lt;= 3, MONTH($O675) &gt;= 3), IF($R675 &lt;&gt; "", $H675/$R675, ""), ""), "")</f>
        <v/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 t="str">
        <f ca="1">IFERROR(IF(AND(NOW()&lt;= EOMONTH(DATE(YEAR($O676),3, 1), 0), Overall!$A678&lt;&gt;"", MONTH($N676) &lt;= 3, MONTH($O676) &gt;= 3), IF($R676 &lt;&gt; "", $H676/$R676, ""), ""), "")</f>
        <v/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 t="str">
        <f ca="1">IFERROR(IF(AND(NOW()&lt;= EOMONTH(DATE(YEAR($O677),3, 1), 0), Overall!$A679&lt;&gt;"", MONTH($N677) &lt;= 3, MONTH($O677) &gt;= 3), IF($R677 &lt;&gt; "", $H677/$R677, ""), ""), "")</f>
        <v/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 t="str">
        <f ca="1">IFERROR(IF(AND(NOW()&lt;= EOMONTH(DATE(YEAR($O679),3, 1), 0), Overall!$A681&lt;&gt;"", MONTH($N679) &lt;= 3, MONTH($O679) &gt;= 3), IF($R679 &lt;&gt; "", $H679/$R679, ""), ""), "")</f>
        <v/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 t="str">
        <f ca="1">IFERROR(IF(AND(NOW()&lt;= EOMONTH(DATE(YEAR($O682),3, 1), 0), Overall!$A684&lt;&gt;"", MONTH($N682) &lt;= 3, MONTH($O682) &gt;= 3), IF($R682 &lt;&gt; "", $H682/$R682, ""), ""), "")</f>
        <v/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 t="str">
        <f ca="1">IFERROR(IF(AND(NOW()&lt;= EOMONTH(DATE(YEAR($O683),3, 1), 0), Overall!$A685&lt;&gt;"", MONTH($N683) &lt;= 3, MONTH($O683) &gt;= 3), IF($R683 &lt;&gt; "", $H683/$R683, ""), ""), "")</f>
        <v/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 t="str">
        <f ca="1">IFERROR(IF(AND(NOW()&lt;= EOMONTH(DATE(YEAR($O684),3, 1), 0), Overall!$A686&lt;&gt;"", MONTH($N684) &lt;= 3, MONTH($O684) &gt;= 3), IF($R684 &lt;&gt; "", $H684/$R684, ""), ""), "")</f>
        <v/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 t="str">
        <f ca="1">IFERROR(IF(AND(NOW()&lt;= EOMONTH(DATE(YEAR($O687),3, 1), 0), Overall!$A689&lt;&gt;"", MONTH($N687) &lt;= 3, MONTH($O687) &gt;= 3), IF($R687 &lt;&gt; "", $H687/$R687, ""), ""), "")</f>
        <v/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 t="str">
        <f ca="1">IFERROR(IF(AND(NOW()&lt;= EOMONTH(DATE(YEAR($O688),3, 1), 0), Overall!$A690&lt;&gt;"", MONTH($N688) &lt;= 3, MONTH($O688) &gt;= 3), IF($R688 &lt;&gt; "", $H688/$R688, ""), ""), "")</f>
        <v/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 t="str">
        <f ca="1">IFERROR(IF(AND(NOW()&lt;= EOMONTH(DATE(YEAR($O689),3, 1), 0), Overall!$A691&lt;&gt;"", MONTH($N689) &lt;= 3, MONTH($O689) &gt;= 3), IF($R689 &lt;&gt; "", $H689/$R689, ""), ""), "")</f>
        <v/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 t="str">
        <f ca="1">IFERROR(IF(AND(NOW()&lt;= EOMONTH(DATE(YEAR($O690),3, 1), 0), Overall!$A692&lt;&gt;"", MONTH($N690) &lt;= 3, MONTH($O690) &gt;= 3), IF($R690 &lt;&gt; "", $H690/$R690, ""), ""), "")</f>
        <v/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 t="str">
        <f ca="1">IFERROR(IF(AND(NOW()&lt;= EOMONTH(DATE(YEAR($O691),3, 1), 0), Overall!$A693&lt;&gt;"", MONTH($N691) &lt;= 3, MONTH($O691) &gt;= 3), IF($R691 &lt;&gt; "", $H691/$R691, ""), ""), "")</f>
        <v/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 t="str">
        <f ca="1">IFERROR(IF(AND(NOW()&lt;= EOMONTH(DATE(YEAR($O693),3, 1), 0), Overall!$A695&lt;&gt;"", MONTH($N693) &lt;= 3, MONTH($O693) &gt;= 3), IF($R693 &lt;&gt; "", $H693/$R693, ""), ""), "")</f>
        <v/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 t="str">
        <f ca="1">IFERROR(IF(AND(NOW()&lt;= EOMONTH(DATE(YEAR($O695),3, 1), 0), Overall!$A697&lt;&gt;"", MONTH($N695) &lt;= 3, MONTH($O695) &gt;= 3), IF($R695 &lt;&gt; "", $H695/$R695, ""), ""), "")</f>
        <v/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 t="str">
        <f ca="1">IFERROR(IF(AND(NOW()&lt;= EOMONTH(DATE(YEAR($O696),3, 1), 0), Overall!$A698&lt;&gt;"", MONTH($N696) &lt;= 3, MONTH($O696) &gt;= 3), IF($R696 &lt;&gt; "", $H696/$R696, ""), ""), "")</f>
        <v/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 t="str">
        <f ca="1">IFERROR(IF(AND(NOW()&lt;= EOMONTH(DATE(YEAR($O699),3, 1), 0), Overall!$A701&lt;&gt;"", MONTH($N699) &lt;= 3, MONTH($O699) &gt;= 3), IF($R699 &lt;&gt; "", $H699/$R699, ""), ""), "")</f>
        <v/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 t="str">
        <f ca="1">IFERROR(IF(AND(NOW()&lt;= EOMONTH(DATE(YEAR($O700),3, 1), 0), Overall!$A702&lt;&gt;"", MONTH($N700) &lt;= 3, MONTH($O700) &gt;= 3), IF($R700 &lt;&gt; "", $H700/$R700, ""), ""), "")</f>
        <v/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 t="str">
        <f ca="1">IFERROR(IF(AND(NOW()&lt;= EOMONTH(DATE(YEAR($O711),3, 1), 0), Overall!$A713&lt;&gt;"", MONTH($N711) &lt;= 3, MONTH($O711) &gt;= 3), IF($R711 &lt;&gt; "", $H711/$R711, ""), ""), "")</f>
        <v/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Q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R782" s="5">
        <f t="shared" si="24"/>
        <v>1</v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>
        <f>IF(Overall!$A784&lt;&gt;"",IF(AND(MONTH($N782) &lt;= 8, MONTH($O782) &gt;= 8), IF($R782 &lt;&gt; "", $H782/$R782, ""), ""),"")</f>
        <v>500000</v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>
        <f ca="1">IFERROR(IF(AND(NOW()&lt;= EOMONTH(DATE(YEAR($O782),8, 1), 0), Overall!$A784&lt;&gt;"", MONTH($N782) &lt;= 8, MONTH($O782) &gt;= 8), IF($R782 &lt;&gt; "", $H782/$R782, ""), ""), "")</f>
        <v>500000</v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500000</v>
      </c>
    </row>
    <row r="783" spans="1:44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Q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R783" s="5">
        <f t="shared" si="24"/>
        <v>1</v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>
        <f>IF(Overall!$A785&lt;&gt;"",IF(AND(MONTH($N783) &lt;= 8, MONTH($O783) &gt;= 8), IF($R783 &lt;&gt; "", $H783/$R783, ""), ""),"")</f>
        <v>500000</v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>
        <f ca="1">IFERROR(IF(AND(NOW()&lt;= EOMONTH(DATE(YEAR($O783),8, 1), 0), Overall!$A785&lt;&gt;"", MONTH($N783) &lt;= 8, MONTH($O783) &gt;= 8), IF($R783 &lt;&gt; "", $H783/$R783, ""), ""), "")</f>
        <v>500000</v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500000</v>
      </c>
    </row>
    <row r="784" spans="1:44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Q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R784" s="5">
        <f t="shared" si="24"/>
        <v>1</v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>
        <f>IF(Overall!$A786&lt;&gt;"",IF(AND(MONTH($N784) &lt;= 8, MONTH($O784) &gt;= 8), IF($R784 &lt;&gt; "", $H784/$R784, ""), ""),"")</f>
        <v>500000</v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>
        <f ca="1">IFERROR(IF(AND(NOW()&lt;= EOMONTH(DATE(YEAR($O784),8, 1), 0), Overall!$A786&lt;&gt;"", MONTH($N784) &lt;= 8, MONTH($O784) &gt;= 8), IF($R784 &lt;&gt; "", $H784/$R784, ""), ""), "")</f>
        <v>500000</v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500000</v>
      </c>
    </row>
    <row r="785" spans="1:44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Q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R785" s="5">
        <f t="shared" si="24"/>
        <v>1</v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>
        <f>IF(Overall!$A787&lt;&gt;"",IF(AND(MONTH($N785) &lt;= 8, MONTH($O785) &gt;= 8), IF($R785 &lt;&gt; "", $H785/$R785, ""), ""),"")</f>
        <v>500000</v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>
        <f ca="1">IFERROR(IF(AND(NOW()&lt;= EOMONTH(DATE(YEAR($O785),8, 1), 0), Overall!$A787&lt;&gt;"", MONTH($N785) &lt;= 8, MONTH($O785) &gt;= 8), IF($R785 &lt;&gt; "", $H785/$R785, ""), ""), "")</f>
        <v>500000</v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500000</v>
      </c>
    </row>
    <row r="786" spans="1:44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Q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R786" s="5">
        <f t="shared" si="24"/>
        <v>1</v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>
        <f>IF(Overall!$A788&lt;&gt;"",IF(AND(MONTH($N786) &lt;= 8, MONTH($O786) &gt;= 8), IF($R786 &lt;&gt; "", $H786/$R786, ""), ""),"")</f>
        <v>500000</v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>
        <f ca="1">IFERROR(IF(AND(NOW()&lt;= EOMONTH(DATE(YEAR($O786),8, 1), 0), Overall!$A788&lt;&gt;"", MONTH($N786) &lt;= 8, MONTH($O786) &gt;= 8), IF($R786 &lt;&gt; "", $H786/$R786, ""), ""), "")</f>
        <v>500000</v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500000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2" priority="2">
      <formula>MOD(ROW(),2)</formula>
    </cfRule>
  </conditionalFormatting>
  <conditionalFormatting sqref="AF2:AQ1208">
    <cfRule type="expression" dxfId="1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75"/>
  <sheetViews>
    <sheetView workbookViewId="0">
      <selection activeCell="F2" sqref="F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45379</v>
      </c>
      <c r="B2" s="11">
        <f>MIN(Overall_data!Q:Q) -10</f>
        <v>44291</v>
      </c>
      <c r="C2" s="11">
        <f>_xll.BDH("CO1 Comdty","PX_LAST",B2,A2,"cols=2;rows=774")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1995</v>
      </c>
      <c r="C2" s="12" t="s">
        <v>1996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1951</v>
      </c>
      <c r="C4" s="12" t="s">
        <v>1952</v>
      </c>
    </row>
    <row r="5" spans="1:3" x14ac:dyDescent="0.25">
      <c r="B5" s="12" t="s">
        <v>1950</v>
      </c>
      <c r="C5" s="12"/>
    </row>
    <row r="6" spans="1:3" x14ac:dyDescent="0.25">
      <c r="A6" s="12" t="s">
        <v>1964</v>
      </c>
      <c r="B6" s="12" t="s">
        <v>1997</v>
      </c>
      <c r="C6" s="12" t="s">
        <v>1998</v>
      </c>
    </row>
    <row r="7" spans="1:3" x14ac:dyDescent="0.25">
      <c r="A7" s="12" t="s">
        <v>10</v>
      </c>
      <c r="B7" s="12" t="s">
        <v>2018</v>
      </c>
      <c r="C7" s="12" t="s">
        <v>2019</v>
      </c>
    </row>
    <row r="8" spans="1:3" x14ac:dyDescent="0.25">
      <c r="B8" s="12" t="s">
        <v>1953</v>
      </c>
      <c r="C8" s="12"/>
    </row>
    <row r="9" spans="1:3" x14ac:dyDescent="0.25">
      <c r="A9" s="12" t="s">
        <v>11</v>
      </c>
      <c r="B9" s="12" t="s">
        <v>2020</v>
      </c>
      <c r="C9" s="12" t="s">
        <v>2021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2022</v>
      </c>
      <c r="C11" s="12" t="s">
        <v>141</v>
      </c>
    </row>
    <row r="12" spans="1:3" x14ac:dyDescent="0.25">
      <c r="B12" s="12" t="s">
        <v>1954</v>
      </c>
      <c r="C12" s="12"/>
    </row>
    <row r="13" spans="1:3" x14ac:dyDescent="0.25">
      <c r="A13" s="12" t="s">
        <v>13</v>
      </c>
      <c r="B13" s="12" t="s">
        <v>2023</v>
      </c>
      <c r="C13" s="12" t="s">
        <v>2024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2025</v>
      </c>
      <c r="C15" s="12" t="s">
        <v>2026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2027</v>
      </c>
      <c r="C17" s="12" t="s">
        <v>2028</v>
      </c>
    </row>
    <row r="18" spans="1:3" x14ac:dyDescent="0.25">
      <c r="B18" s="12" t="s">
        <v>1955</v>
      </c>
      <c r="C18" s="12"/>
    </row>
    <row r="19" spans="1:3" x14ac:dyDescent="0.25">
      <c r="A19" s="12" t="s">
        <v>16</v>
      </c>
      <c r="B19" s="12" t="s">
        <v>2029</v>
      </c>
      <c r="C19" s="12" t="s">
        <v>2030</v>
      </c>
    </row>
    <row r="20" spans="1:3" x14ac:dyDescent="0.25">
      <c r="B20" s="12" t="s">
        <v>1956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SUMIFS(Overall_data!AR:AR,Overall_data!F:F,Credit_Limit_data!A2)</f>
        <v>8500000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SUMIFS(Overall_data!AR:AR,Overall_data!F:F,Credit_Limit_data!A3)</f>
        <v>3540000</v>
      </c>
    </row>
    <row r="4" spans="1:4" x14ac:dyDescent="0.25">
      <c r="A4" s="14" t="str">
        <f>_xlfn.VALUETOTEXT(Credit_Limit!A6)</f>
        <v>CIMB Islamic Bank Berhad</v>
      </c>
      <c r="B4" s="5" t="s">
        <v>1984</v>
      </c>
      <c r="C4" s="15">
        <f>IF(Overall!F6&lt;&gt;"",VALUE(Credit_Limit!B6),"")</f>
        <v>91240000</v>
      </c>
      <c r="D4" s="15">
        <f ca="1">SUMIFS(Overall_data!AR:AR,Overall_data!F:F,Credit_Limit_data!A4)</f>
        <v>2000000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SUMIFS(Overall_data!AR:AR,Overall_data!F:F,Credit_Limit_data!A5)</f>
        <v>6000000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SUMIFS(Overall_data!AR:AR,Overall_data!F:F,Credit_Limit_data!A6)</f>
        <v>8580000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SUMIFS(Overall_data!AR:AR,Overall_data!F:F,Credit_Limit_data!A7)</f>
        <v>1000000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SUMIFS(Overall_data!AR:AR,Overall_data!F:F,Credit_Limit_data!A8)</f>
        <v>10500000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SUMIFS(Overall_data!AR:AR,Overall_data!F:F,Credit_Limit_data!A9)</f>
        <v>6500000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SUMIFS(Overall_data!AR:AR,Overall_data!F:F,Credit_Limit_data!A10)</f>
        <v>12000000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SUMIFS(Overall_data!AR:AR,Overall_data!F:F,Credit_Limit_data!A11)</f>
        <v>7540000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2024-04-01T01:17:54Z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