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8_{55D686CB-2F6D-49D1-AD32-65E054302D49}" xr6:coauthVersionLast="36" xr6:coauthVersionMax="36" xr10:uidLastSave="{00000000-0000-0000-0000-000000000000}"/>
  <bookViews>
    <workbookView xWindow="0" yWindow="0" windowWidth="28800" windowHeight="13410" xr2:uid="{02D18B08-B190-491F-BE13-C07F2D0A89F0}"/>
  </bookViews>
  <sheets>
    <sheet name="A22_2019_Zeitreihe" sheetId="1" r:id="rId1"/>
    <sheet name="2019_A22_Karte_Berechnung" sheetId="8" r:id="rId2"/>
    <sheet name="A1_2019" sheetId="10" r:id="rId3"/>
    <sheet name="2019_A22_Karte" sheetId="6" r:id="rId4"/>
    <sheet name="2018_A22_Rand" sheetId="4" r:id="rId5"/>
    <sheet name="A22_2017_roh" sheetId="2" r:id="rId6"/>
    <sheet name="A22_2018_roh" sheetId="3" r:id="rId7"/>
    <sheet name="A22_2019_roh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2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15" i="6"/>
  <c r="A12" i="6"/>
  <c r="A13" i="6"/>
  <c r="A14" i="6"/>
  <c r="A11" i="6"/>
  <c r="A3" i="6"/>
  <c r="A4" i="6"/>
  <c r="A5" i="6"/>
  <c r="A6" i="6"/>
  <c r="A7" i="6"/>
  <c r="A8" i="6"/>
  <c r="A9" i="6"/>
  <c r="A10" i="6"/>
  <c r="A2" i="6"/>
  <c r="E8" i="8"/>
  <c r="E9" i="8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E25" i="8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E33" i="8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E49" i="8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E57" i="8"/>
  <c r="E58" i="8"/>
  <c r="F58" i="8" s="1"/>
  <c r="E59" i="8"/>
  <c r="F59" i="8" s="1"/>
  <c r="E60" i="8"/>
  <c r="F60" i="8" s="1"/>
  <c r="E7" i="8"/>
  <c r="F7" i="8" s="1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7" i="8"/>
  <c r="D8" i="8"/>
  <c r="F8" i="8" s="1"/>
  <c r="D9" i="8"/>
  <c r="F9" i="8" s="1"/>
  <c r="D10" i="8"/>
  <c r="D11" i="8"/>
  <c r="D12" i="8"/>
  <c r="D13" i="8"/>
  <c r="D14" i="8"/>
  <c r="D15" i="8"/>
  <c r="D16" i="8"/>
  <c r="F16" i="8" s="1"/>
  <c r="D17" i="8"/>
  <c r="F17" i="8" s="1"/>
  <c r="D18" i="8"/>
  <c r="D19" i="8"/>
  <c r="D20" i="8"/>
  <c r="D21" i="8"/>
  <c r="D22" i="8"/>
  <c r="D23" i="8"/>
  <c r="D24" i="8"/>
  <c r="F24" i="8" s="1"/>
  <c r="D25" i="8"/>
  <c r="F25" i="8" s="1"/>
  <c r="D26" i="8"/>
  <c r="D27" i="8"/>
  <c r="D28" i="8"/>
  <c r="D29" i="8"/>
  <c r="D30" i="8"/>
  <c r="D31" i="8"/>
  <c r="D32" i="8"/>
  <c r="F32" i="8" s="1"/>
  <c r="D33" i="8"/>
  <c r="F33" i="8" s="1"/>
  <c r="D34" i="8"/>
  <c r="D35" i="8"/>
  <c r="D36" i="8"/>
  <c r="D37" i="8"/>
  <c r="D38" i="8"/>
  <c r="D39" i="8"/>
  <c r="D40" i="8"/>
  <c r="F40" i="8" s="1"/>
  <c r="D41" i="8"/>
  <c r="F41" i="8" s="1"/>
  <c r="D42" i="8"/>
  <c r="D43" i="8"/>
  <c r="D44" i="8"/>
  <c r="D45" i="8"/>
  <c r="D46" i="8"/>
  <c r="D47" i="8"/>
  <c r="D48" i="8"/>
  <c r="F48" i="8" s="1"/>
  <c r="D49" i="8"/>
  <c r="F49" i="8" s="1"/>
  <c r="D50" i="8"/>
  <c r="D51" i="8"/>
  <c r="D52" i="8"/>
  <c r="D53" i="8"/>
  <c r="D54" i="8"/>
  <c r="D55" i="8"/>
  <c r="D56" i="8"/>
  <c r="F56" i="8" s="1"/>
  <c r="D57" i="8"/>
  <c r="F57" i="8" s="1"/>
  <c r="D58" i="8"/>
  <c r="D59" i="8"/>
  <c r="D60" i="8"/>
  <c r="D7" i="8"/>
  <c r="B24" i="1" l="1"/>
  <c r="D24" i="1"/>
  <c r="E24" i="1"/>
  <c r="F24" i="1"/>
  <c r="G24" i="1"/>
  <c r="H24" i="1"/>
  <c r="R24" i="1" s="1"/>
  <c r="I24" i="1"/>
  <c r="J24" i="1"/>
  <c r="K24" i="1"/>
  <c r="L24" i="1"/>
  <c r="M24" i="1"/>
  <c r="B25" i="1"/>
  <c r="D25" i="1"/>
  <c r="E25" i="1"/>
  <c r="F25" i="1"/>
  <c r="G25" i="1"/>
  <c r="H25" i="1"/>
  <c r="I25" i="1"/>
  <c r="J25" i="1"/>
  <c r="K25" i="1"/>
  <c r="P25" i="1" s="1"/>
  <c r="L25" i="1"/>
  <c r="M25" i="1"/>
  <c r="B26" i="1"/>
  <c r="D26" i="1"/>
  <c r="E26" i="1"/>
  <c r="F26" i="1"/>
  <c r="G26" i="1"/>
  <c r="H26" i="1"/>
  <c r="I26" i="1"/>
  <c r="J26" i="1"/>
  <c r="K26" i="1"/>
  <c r="L26" i="1"/>
  <c r="M26" i="1"/>
  <c r="B27" i="1"/>
  <c r="D27" i="1"/>
  <c r="E27" i="1"/>
  <c r="F27" i="1"/>
  <c r="G27" i="1"/>
  <c r="Q27" i="1" s="1"/>
  <c r="H27" i="1"/>
  <c r="I27" i="1"/>
  <c r="J27" i="1"/>
  <c r="K27" i="1"/>
  <c r="L27" i="1"/>
  <c r="M27" i="1"/>
  <c r="B28" i="1"/>
  <c r="D28" i="1"/>
  <c r="E28" i="1"/>
  <c r="F28" i="1"/>
  <c r="G28" i="1"/>
  <c r="H28" i="1"/>
  <c r="I28" i="1"/>
  <c r="J28" i="1"/>
  <c r="K28" i="1"/>
  <c r="L28" i="1"/>
  <c r="M28" i="1"/>
  <c r="B29" i="1"/>
  <c r="D29" i="1"/>
  <c r="E29" i="1"/>
  <c r="F29" i="1"/>
  <c r="G29" i="1"/>
  <c r="H29" i="1"/>
  <c r="I29" i="1"/>
  <c r="J29" i="1"/>
  <c r="K29" i="1"/>
  <c r="L29" i="1"/>
  <c r="M29" i="1"/>
  <c r="B30" i="1"/>
  <c r="D30" i="1"/>
  <c r="E30" i="1"/>
  <c r="F30" i="1"/>
  <c r="G30" i="1"/>
  <c r="H30" i="1"/>
  <c r="R30" i="1" s="1"/>
  <c r="I30" i="1"/>
  <c r="J30" i="1"/>
  <c r="K30" i="1"/>
  <c r="L30" i="1"/>
  <c r="M30" i="1"/>
  <c r="B31" i="1"/>
  <c r="D31" i="1"/>
  <c r="E31" i="1"/>
  <c r="F31" i="1"/>
  <c r="G31" i="1"/>
  <c r="H31" i="1"/>
  <c r="I31" i="1"/>
  <c r="J31" i="1"/>
  <c r="O31" i="1" s="1"/>
  <c r="K31" i="1"/>
  <c r="L31" i="1"/>
  <c r="M31" i="1"/>
  <c r="B32" i="1"/>
  <c r="D32" i="1"/>
  <c r="E32" i="1"/>
  <c r="F32" i="1"/>
  <c r="G32" i="1"/>
  <c r="H32" i="1"/>
  <c r="I32" i="1"/>
  <c r="J32" i="1"/>
  <c r="K32" i="1"/>
  <c r="L32" i="1"/>
  <c r="M32" i="1"/>
  <c r="B33" i="1"/>
  <c r="D33" i="1"/>
  <c r="N33" i="1" s="1"/>
  <c r="E33" i="1"/>
  <c r="F33" i="1"/>
  <c r="G33" i="1"/>
  <c r="H33" i="1"/>
  <c r="I33" i="1"/>
  <c r="J33" i="1"/>
  <c r="O33" i="1" s="1"/>
  <c r="K33" i="1"/>
  <c r="L33" i="1"/>
  <c r="M33" i="1"/>
  <c r="B34" i="1"/>
  <c r="D34" i="1"/>
  <c r="E34" i="1"/>
  <c r="F34" i="1"/>
  <c r="G34" i="1"/>
  <c r="H34" i="1"/>
  <c r="I34" i="1"/>
  <c r="J34" i="1"/>
  <c r="K34" i="1"/>
  <c r="L34" i="1"/>
  <c r="M34" i="1"/>
  <c r="B35" i="1"/>
  <c r="D35" i="1"/>
  <c r="E35" i="1"/>
  <c r="F35" i="1"/>
  <c r="G35" i="1"/>
  <c r="H35" i="1"/>
  <c r="I35" i="1"/>
  <c r="J35" i="1"/>
  <c r="K35" i="1"/>
  <c r="L35" i="1"/>
  <c r="M35" i="1"/>
  <c r="B36" i="1"/>
  <c r="D36" i="1"/>
  <c r="E36" i="1"/>
  <c r="F36" i="1"/>
  <c r="G36" i="1"/>
  <c r="H36" i="1"/>
  <c r="I36" i="1"/>
  <c r="J36" i="1"/>
  <c r="K36" i="1"/>
  <c r="P36" i="1" s="1"/>
  <c r="L36" i="1"/>
  <c r="M36" i="1"/>
  <c r="B37" i="1"/>
  <c r="D37" i="1"/>
  <c r="E37" i="1"/>
  <c r="F37" i="1"/>
  <c r="G37" i="1"/>
  <c r="H37" i="1"/>
  <c r="I37" i="1"/>
  <c r="J37" i="1"/>
  <c r="K37" i="1"/>
  <c r="L37" i="1"/>
  <c r="M37" i="1"/>
  <c r="B38" i="1"/>
  <c r="D38" i="1"/>
  <c r="E38" i="1"/>
  <c r="F38" i="1"/>
  <c r="G38" i="1"/>
  <c r="H38" i="1"/>
  <c r="I38" i="1"/>
  <c r="J38" i="1"/>
  <c r="K38" i="1"/>
  <c r="P38" i="1" s="1"/>
  <c r="L38" i="1"/>
  <c r="M38" i="1"/>
  <c r="B39" i="1"/>
  <c r="D39" i="1"/>
  <c r="E39" i="1"/>
  <c r="F39" i="1"/>
  <c r="G39" i="1"/>
  <c r="H39" i="1"/>
  <c r="I39" i="1"/>
  <c r="J39" i="1"/>
  <c r="K39" i="1"/>
  <c r="L39" i="1"/>
  <c r="M39" i="1"/>
  <c r="B40" i="1"/>
  <c r="D40" i="1"/>
  <c r="E40" i="1"/>
  <c r="F40" i="1"/>
  <c r="G40" i="1"/>
  <c r="H40" i="1"/>
  <c r="I40" i="1"/>
  <c r="J40" i="1"/>
  <c r="K40" i="1"/>
  <c r="L40" i="1"/>
  <c r="M40" i="1"/>
  <c r="B41" i="1"/>
  <c r="D41" i="1"/>
  <c r="E41" i="1"/>
  <c r="F41" i="1"/>
  <c r="G41" i="1"/>
  <c r="H41" i="1"/>
  <c r="I41" i="1"/>
  <c r="J41" i="1"/>
  <c r="O41" i="1" s="1"/>
  <c r="K41" i="1"/>
  <c r="L41" i="1"/>
  <c r="M41" i="1"/>
  <c r="B42" i="1"/>
  <c r="D42" i="1"/>
  <c r="E42" i="1"/>
  <c r="F42" i="1"/>
  <c r="G42" i="1"/>
  <c r="H42" i="1"/>
  <c r="I42" i="1"/>
  <c r="J42" i="1"/>
  <c r="K42" i="1"/>
  <c r="L42" i="1"/>
  <c r="M42" i="1"/>
  <c r="B43" i="1"/>
  <c r="D43" i="1"/>
  <c r="E43" i="1"/>
  <c r="F43" i="1"/>
  <c r="G43" i="1"/>
  <c r="H43" i="1"/>
  <c r="I43" i="1"/>
  <c r="J43" i="1"/>
  <c r="K43" i="1"/>
  <c r="L43" i="1"/>
  <c r="M43" i="1"/>
  <c r="B44" i="1"/>
  <c r="D44" i="1"/>
  <c r="E44" i="1"/>
  <c r="F44" i="1"/>
  <c r="G44" i="1"/>
  <c r="H44" i="1"/>
  <c r="I44" i="1"/>
  <c r="J44" i="1"/>
  <c r="K44" i="1"/>
  <c r="L44" i="1"/>
  <c r="M44" i="1"/>
  <c r="B45" i="1"/>
  <c r="D45" i="1"/>
  <c r="E45" i="1"/>
  <c r="F45" i="1"/>
  <c r="G45" i="1"/>
  <c r="H45" i="1"/>
  <c r="I45" i="1"/>
  <c r="J45" i="1"/>
  <c r="K45" i="1"/>
  <c r="L45" i="1"/>
  <c r="M45" i="1"/>
  <c r="B46" i="1"/>
  <c r="D46" i="1"/>
  <c r="E46" i="1"/>
  <c r="F46" i="1"/>
  <c r="G46" i="1"/>
  <c r="H46" i="1"/>
  <c r="I46" i="1"/>
  <c r="J46" i="1"/>
  <c r="K46" i="1"/>
  <c r="L46" i="1"/>
  <c r="M46" i="1"/>
  <c r="B47" i="1"/>
  <c r="D47" i="1"/>
  <c r="E47" i="1"/>
  <c r="F47" i="1"/>
  <c r="G47" i="1"/>
  <c r="H47" i="1"/>
  <c r="I47" i="1"/>
  <c r="J47" i="1"/>
  <c r="K47" i="1"/>
  <c r="L47" i="1"/>
  <c r="M47" i="1"/>
  <c r="B48" i="1"/>
  <c r="D48" i="1"/>
  <c r="E48" i="1"/>
  <c r="F48" i="1"/>
  <c r="G48" i="1"/>
  <c r="H48" i="1"/>
  <c r="I48" i="1"/>
  <c r="J48" i="1"/>
  <c r="K48" i="1"/>
  <c r="L48" i="1"/>
  <c r="M48" i="1"/>
  <c r="B49" i="1"/>
  <c r="D49" i="1"/>
  <c r="E49" i="1"/>
  <c r="F49" i="1"/>
  <c r="G49" i="1"/>
  <c r="H49" i="1"/>
  <c r="I49" i="1"/>
  <c r="J49" i="1"/>
  <c r="K49" i="1"/>
  <c r="L49" i="1"/>
  <c r="M49" i="1"/>
  <c r="B50" i="1"/>
  <c r="D50" i="1"/>
  <c r="E50" i="1"/>
  <c r="F50" i="1"/>
  <c r="G50" i="1"/>
  <c r="H50" i="1"/>
  <c r="I50" i="1"/>
  <c r="J50" i="1"/>
  <c r="K50" i="1"/>
  <c r="L50" i="1"/>
  <c r="M50" i="1"/>
  <c r="B51" i="1"/>
  <c r="D51" i="1"/>
  <c r="E51" i="1"/>
  <c r="F51" i="1"/>
  <c r="G51" i="1"/>
  <c r="H51" i="1"/>
  <c r="I51" i="1"/>
  <c r="J51" i="1"/>
  <c r="K51" i="1"/>
  <c r="L51" i="1"/>
  <c r="M51" i="1"/>
  <c r="B52" i="1"/>
  <c r="D52" i="1"/>
  <c r="E52" i="1"/>
  <c r="F52" i="1"/>
  <c r="G52" i="1"/>
  <c r="H52" i="1"/>
  <c r="I52" i="1"/>
  <c r="N52" i="1" s="1"/>
  <c r="J52" i="1"/>
  <c r="K52" i="1"/>
  <c r="L52" i="1"/>
  <c r="M52" i="1"/>
  <c r="B53" i="1"/>
  <c r="D53" i="1"/>
  <c r="E53" i="1"/>
  <c r="F53" i="1"/>
  <c r="G53" i="1"/>
  <c r="H53" i="1"/>
  <c r="I53" i="1"/>
  <c r="J53" i="1"/>
  <c r="K53" i="1"/>
  <c r="L53" i="1"/>
  <c r="M53" i="1"/>
  <c r="B54" i="1"/>
  <c r="D54" i="1"/>
  <c r="E54" i="1"/>
  <c r="F54" i="1"/>
  <c r="G54" i="1"/>
  <c r="H54" i="1"/>
  <c r="I54" i="1"/>
  <c r="J54" i="1"/>
  <c r="K54" i="1"/>
  <c r="L54" i="1"/>
  <c r="M54" i="1"/>
  <c r="B55" i="1"/>
  <c r="D55" i="1"/>
  <c r="E55" i="1"/>
  <c r="F55" i="1"/>
  <c r="G55" i="1"/>
  <c r="H55" i="1"/>
  <c r="I55" i="1"/>
  <c r="J55" i="1"/>
  <c r="K55" i="1"/>
  <c r="L55" i="1"/>
  <c r="M55" i="1"/>
  <c r="B56" i="1"/>
  <c r="D56" i="1"/>
  <c r="E56" i="1"/>
  <c r="F56" i="1"/>
  <c r="G56" i="1"/>
  <c r="H56" i="1"/>
  <c r="I56" i="1"/>
  <c r="J56" i="1"/>
  <c r="K56" i="1"/>
  <c r="L56" i="1"/>
  <c r="M56" i="1"/>
  <c r="B57" i="1"/>
  <c r="D57" i="1"/>
  <c r="E57" i="1"/>
  <c r="F57" i="1"/>
  <c r="G57" i="1"/>
  <c r="H57" i="1"/>
  <c r="I57" i="1"/>
  <c r="J57" i="1"/>
  <c r="K57" i="1"/>
  <c r="L57" i="1"/>
  <c r="M57" i="1"/>
  <c r="B58" i="1"/>
  <c r="D58" i="1"/>
  <c r="E58" i="1"/>
  <c r="F58" i="1"/>
  <c r="G58" i="1"/>
  <c r="H58" i="1"/>
  <c r="I58" i="1"/>
  <c r="J58" i="1"/>
  <c r="K58" i="1"/>
  <c r="L58" i="1"/>
  <c r="M58" i="1"/>
  <c r="B59" i="1"/>
  <c r="D59" i="1"/>
  <c r="E59" i="1"/>
  <c r="F59" i="1"/>
  <c r="G59" i="1"/>
  <c r="H59" i="1"/>
  <c r="I59" i="1"/>
  <c r="J59" i="1"/>
  <c r="K59" i="1"/>
  <c r="L59" i="1"/>
  <c r="M59" i="1"/>
  <c r="B60" i="1"/>
  <c r="D60" i="1"/>
  <c r="E60" i="1"/>
  <c r="F60" i="1"/>
  <c r="G60" i="1"/>
  <c r="H60" i="1"/>
  <c r="I60" i="1"/>
  <c r="J60" i="1"/>
  <c r="K60" i="1"/>
  <c r="L60" i="1"/>
  <c r="M60" i="1"/>
  <c r="B61" i="1"/>
  <c r="D61" i="1"/>
  <c r="E61" i="1"/>
  <c r="F61" i="1"/>
  <c r="G61" i="1"/>
  <c r="H61" i="1"/>
  <c r="I61" i="1"/>
  <c r="J61" i="1"/>
  <c r="K61" i="1"/>
  <c r="L61" i="1"/>
  <c r="M61" i="1"/>
  <c r="B62" i="1"/>
  <c r="D62" i="1"/>
  <c r="E62" i="1"/>
  <c r="F62" i="1"/>
  <c r="G62" i="1"/>
  <c r="H62" i="1"/>
  <c r="I62" i="1"/>
  <c r="J62" i="1"/>
  <c r="K62" i="1"/>
  <c r="L62" i="1"/>
  <c r="M62" i="1"/>
  <c r="B63" i="1"/>
  <c r="D63" i="1"/>
  <c r="E63" i="1"/>
  <c r="F63" i="1"/>
  <c r="G63" i="1"/>
  <c r="H63" i="1"/>
  <c r="I63" i="1"/>
  <c r="J63" i="1"/>
  <c r="K63" i="1"/>
  <c r="L63" i="1"/>
  <c r="M63" i="1"/>
  <c r="B64" i="1"/>
  <c r="D64" i="1"/>
  <c r="E64" i="1"/>
  <c r="F64" i="1"/>
  <c r="G64" i="1"/>
  <c r="H64" i="1"/>
  <c r="I64" i="1"/>
  <c r="J64" i="1"/>
  <c r="K64" i="1"/>
  <c r="L64" i="1"/>
  <c r="M64" i="1"/>
  <c r="B19" i="1"/>
  <c r="D19" i="1"/>
  <c r="E19" i="1"/>
  <c r="F19" i="1"/>
  <c r="G19" i="1"/>
  <c r="H19" i="1"/>
  <c r="I19" i="1"/>
  <c r="J19" i="1"/>
  <c r="K19" i="1"/>
  <c r="L19" i="1"/>
  <c r="M19" i="1"/>
  <c r="B20" i="1"/>
  <c r="D20" i="1"/>
  <c r="E20" i="1"/>
  <c r="F20" i="1"/>
  <c r="G20" i="1"/>
  <c r="H20" i="1"/>
  <c r="I20" i="1"/>
  <c r="J20" i="1"/>
  <c r="K20" i="1"/>
  <c r="L20" i="1"/>
  <c r="M20" i="1"/>
  <c r="B21" i="1"/>
  <c r="D21" i="1"/>
  <c r="E21" i="1"/>
  <c r="F21" i="1"/>
  <c r="G21" i="1"/>
  <c r="H21" i="1"/>
  <c r="I21" i="1"/>
  <c r="J21" i="1"/>
  <c r="K21" i="1"/>
  <c r="L21" i="1"/>
  <c r="M21" i="1"/>
  <c r="B22" i="1"/>
  <c r="D22" i="1"/>
  <c r="E22" i="1"/>
  <c r="F22" i="1"/>
  <c r="G22" i="1"/>
  <c r="H22" i="1"/>
  <c r="I22" i="1"/>
  <c r="J22" i="1"/>
  <c r="K22" i="1"/>
  <c r="L22" i="1"/>
  <c r="M22" i="1"/>
  <c r="B23" i="1"/>
  <c r="D23" i="1"/>
  <c r="E23" i="1"/>
  <c r="F23" i="1"/>
  <c r="G23" i="1"/>
  <c r="H23" i="1"/>
  <c r="I23" i="1"/>
  <c r="J23" i="1"/>
  <c r="K23" i="1"/>
  <c r="L23" i="1"/>
  <c r="M23" i="1"/>
  <c r="B12" i="1"/>
  <c r="D12" i="1"/>
  <c r="E12" i="1"/>
  <c r="F12" i="1"/>
  <c r="G12" i="1"/>
  <c r="H12" i="1"/>
  <c r="I12" i="1"/>
  <c r="J12" i="1"/>
  <c r="K12" i="1"/>
  <c r="L12" i="1"/>
  <c r="M12" i="1"/>
  <c r="B13" i="1"/>
  <c r="D13" i="1"/>
  <c r="E13" i="1"/>
  <c r="F13" i="1"/>
  <c r="G13" i="1"/>
  <c r="H13" i="1"/>
  <c r="I13" i="1"/>
  <c r="J13" i="1"/>
  <c r="K13" i="1"/>
  <c r="L13" i="1"/>
  <c r="M13" i="1"/>
  <c r="B14" i="1"/>
  <c r="D14" i="1"/>
  <c r="E14" i="1"/>
  <c r="F14" i="1"/>
  <c r="G14" i="1"/>
  <c r="H14" i="1"/>
  <c r="I14" i="1"/>
  <c r="J14" i="1"/>
  <c r="K14" i="1"/>
  <c r="L14" i="1"/>
  <c r="M14" i="1"/>
  <c r="B15" i="1"/>
  <c r="D15" i="1"/>
  <c r="E15" i="1"/>
  <c r="F15" i="1"/>
  <c r="G15" i="1"/>
  <c r="H15" i="1"/>
  <c r="I15" i="1"/>
  <c r="J15" i="1"/>
  <c r="K15" i="1"/>
  <c r="L15" i="1"/>
  <c r="M15" i="1"/>
  <c r="B16" i="1"/>
  <c r="D16" i="1"/>
  <c r="E16" i="1"/>
  <c r="F16" i="1"/>
  <c r="G16" i="1"/>
  <c r="H16" i="1"/>
  <c r="I16" i="1"/>
  <c r="J16" i="1"/>
  <c r="K16" i="1"/>
  <c r="L16" i="1"/>
  <c r="M16" i="1"/>
  <c r="B17" i="1"/>
  <c r="D17" i="1"/>
  <c r="E17" i="1"/>
  <c r="F17" i="1"/>
  <c r="G17" i="1"/>
  <c r="H17" i="1"/>
  <c r="I17" i="1"/>
  <c r="J17" i="1"/>
  <c r="K17" i="1"/>
  <c r="L17" i="1"/>
  <c r="M17" i="1"/>
  <c r="B18" i="1"/>
  <c r="D18" i="1"/>
  <c r="E18" i="1"/>
  <c r="F18" i="1"/>
  <c r="G18" i="1"/>
  <c r="H18" i="1"/>
  <c r="I18" i="1"/>
  <c r="J18" i="1"/>
  <c r="K18" i="1"/>
  <c r="L18" i="1"/>
  <c r="M18" i="1"/>
  <c r="M11" i="1"/>
  <c r="L11" i="1"/>
  <c r="K11" i="1"/>
  <c r="J11" i="1"/>
  <c r="I11" i="1"/>
  <c r="H11" i="1"/>
  <c r="G11" i="1"/>
  <c r="F11" i="1"/>
  <c r="E11" i="1"/>
  <c r="D11" i="1"/>
  <c r="B11" i="1"/>
  <c r="N55" i="1" l="1"/>
  <c r="Q54" i="1"/>
  <c r="O52" i="1"/>
  <c r="N48" i="1"/>
  <c r="P42" i="1"/>
  <c r="P34" i="1"/>
  <c r="O24" i="1"/>
  <c r="Q52" i="1"/>
  <c r="Q44" i="1"/>
  <c r="R42" i="1"/>
  <c r="R55" i="1"/>
  <c r="R54" i="1"/>
  <c r="R39" i="1"/>
  <c r="R31" i="1"/>
  <c r="R26" i="1"/>
  <c r="P24" i="1"/>
  <c r="Q28" i="1"/>
  <c r="R43" i="1"/>
  <c r="P41" i="1"/>
  <c r="R35" i="1"/>
  <c r="P33" i="1"/>
  <c r="R60" i="1"/>
  <c r="Q55" i="1"/>
  <c r="R33" i="1"/>
  <c r="O30" i="1"/>
  <c r="N24" i="1"/>
  <c r="R46" i="1"/>
  <c r="R38" i="1"/>
  <c r="N15" i="1"/>
  <c r="R58" i="1"/>
  <c r="Q43" i="1"/>
  <c r="Q38" i="1"/>
  <c r="P12" i="1"/>
  <c r="N22" i="1"/>
  <c r="Q21" i="1"/>
  <c r="O19" i="1"/>
  <c r="R63" i="1"/>
  <c r="R51" i="1"/>
  <c r="R50" i="1"/>
  <c r="N47" i="1"/>
  <c r="P44" i="1"/>
  <c r="N41" i="1"/>
  <c r="O39" i="1"/>
  <c r="Q36" i="1"/>
  <c r="Q35" i="1"/>
  <c r="Q30" i="1"/>
  <c r="O16" i="1"/>
  <c r="R19" i="1"/>
  <c r="R57" i="1"/>
  <c r="Q47" i="1"/>
  <c r="R34" i="1"/>
  <c r="R62" i="1"/>
  <c r="R49" i="1"/>
  <c r="Q39" i="1"/>
  <c r="R15" i="1"/>
  <c r="P16" i="1"/>
  <c r="P20" i="1"/>
  <c r="R59" i="1"/>
  <c r="N51" i="1"/>
  <c r="R47" i="1"/>
  <c r="N46" i="1"/>
  <c r="R41" i="1"/>
  <c r="O38" i="1"/>
  <c r="Q31" i="1"/>
  <c r="P30" i="1"/>
  <c r="Q26" i="1"/>
  <c r="R61" i="1"/>
  <c r="N57" i="1"/>
  <c r="Q51" i="1"/>
  <c r="Q46" i="1"/>
  <c r="R25" i="1"/>
  <c r="Q50" i="1"/>
  <c r="O48" i="1"/>
  <c r="R45" i="1"/>
  <c r="N37" i="1"/>
  <c r="Q34" i="1"/>
  <c r="R29" i="1"/>
  <c r="Q25" i="1"/>
  <c r="P63" i="1"/>
  <c r="P61" i="1"/>
  <c r="P59" i="1"/>
  <c r="O57" i="1"/>
  <c r="R56" i="1"/>
  <c r="P52" i="1"/>
  <c r="Q48" i="1"/>
  <c r="Q45" i="1"/>
  <c r="O42" i="1"/>
  <c r="R40" i="1"/>
  <c r="P37" i="1"/>
  <c r="O35" i="1"/>
  <c r="Q32" i="1"/>
  <c r="Q29" i="1"/>
  <c r="P27" i="1"/>
  <c r="O26" i="1"/>
  <c r="P56" i="1"/>
  <c r="Q49" i="1"/>
  <c r="P47" i="1"/>
  <c r="R44" i="1"/>
  <c r="N34" i="1"/>
  <c r="Q33" i="1"/>
  <c r="R28" i="1"/>
  <c r="N25" i="1"/>
  <c r="Q24" i="1"/>
  <c r="Q58" i="1"/>
  <c r="O56" i="1"/>
  <c r="R53" i="1"/>
  <c r="N45" i="1"/>
  <c r="Q42" i="1"/>
  <c r="R37" i="1"/>
  <c r="N29" i="1"/>
  <c r="P19" i="1"/>
  <c r="P62" i="1"/>
  <c r="P60" i="1"/>
  <c r="Q56" i="1"/>
  <c r="Q53" i="1"/>
  <c r="P51" i="1"/>
  <c r="R48" i="1"/>
  <c r="P45" i="1"/>
  <c r="O43" i="1"/>
  <c r="Q40" i="1"/>
  <c r="N38" i="1"/>
  <c r="Q37" i="1"/>
  <c r="O34" i="1"/>
  <c r="R32" i="1"/>
  <c r="P29" i="1"/>
  <c r="O27" i="1"/>
  <c r="O25" i="1"/>
  <c r="N58" i="1"/>
  <c r="Q57" i="1"/>
  <c r="P55" i="1"/>
  <c r="O53" i="1"/>
  <c r="R52" i="1"/>
  <c r="P48" i="1"/>
  <c r="N42" i="1"/>
  <c r="Q41" i="1"/>
  <c r="R36" i="1"/>
  <c r="R27" i="1"/>
  <c r="O18" i="1"/>
  <c r="R64" i="1"/>
  <c r="Q63" i="1"/>
  <c r="N63" i="1"/>
  <c r="Q61" i="1"/>
  <c r="N61" i="1"/>
  <c r="Q59" i="1"/>
  <c r="N59" i="1"/>
  <c r="P57" i="1"/>
  <c r="O54" i="1"/>
  <c r="N50" i="1"/>
  <c r="P49" i="1"/>
  <c r="O46" i="1"/>
  <c r="O45" i="1"/>
  <c r="N43" i="1"/>
  <c r="P40" i="1"/>
  <c r="O37" i="1"/>
  <c r="N35" i="1"/>
  <c r="P32" i="1"/>
  <c r="O29" i="1"/>
  <c r="N27" i="1"/>
  <c r="N20" i="1"/>
  <c r="N53" i="1"/>
  <c r="O49" i="1"/>
  <c r="P43" i="1"/>
  <c r="O40" i="1"/>
  <c r="P35" i="1"/>
  <c r="O32" i="1"/>
  <c r="N30" i="1"/>
  <c r="P28" i="1"/>
  <c r="O14" i="1"/>
  <c r="O64" i="1"/>
  <c r="O62" i="1"/>
  <c r="O60" i="1"/>
  <c r="P58" i="1"/>
  <c r="O55" i="1"/>
  <c r="P50" i="1"/>
  <c r="O47" i="1"/>
  <c r="N44" i="1"/>
  <c r="N36" i="1"/>
  <c r="N28" i="1"/>
  <c r="P23" i="1"/>
  <c r="Q64" i="1"/>
  <c r="N64" i="1"/>
  <c r="Q62" i="1"/>
  <c r="N62" i="1"/>
  <c r="Q60" i="1"/>
  <c r="N60" i="1"/>
  <c r="O58" i="1"/>
  <c r="N54" i="1"/>
  <c r="P53" i="1"/>
  <c r="O50" i="1"/>
  <c r="N39" i="1"/>
  <c r="N31" i="1"/>
  <c r="Q20" i="1"/>
  <c r="P14" i="1"/>
  <c r="N49" i="1"/>
  <c r="O44" i="1"/>
  <c r="P39" i="1"/>
  <c r="O36" i="1"/>
  <c r="P31" i="1"/>
  <c r="O28" i="1"/>
  <c r="R17" i="1"/>
  <c r="O63" i="1"/>
  <c r="O61" i="1"/>
  <c r="O59" i="1"/>
  <c r="N56" i="1"/>
  <c r="P54" i="1"/>
  <c r="O51" i="1"/>
  <c r="P46" i="1"/>
  <c r="N40" i="1"/>
  <c r="N32" i="1"/>
  <c r="N26" i="1"/>
  <c r="P26" i="1"/>
  <c r="P64" i="1"/>
  <c r="P17" i="1"/>
  <c r="O12" i="1"/>
  <c r="O23" i="1"/>
  <c r="O11" i="1"/>
  <c r="N16" i="1"/>
  <c r="O13" i="1"/>
  <c r="R12" i="1"/>
  <c r="P11" i="1"/>
  <c r="Q11" i="1"/>
  <c r="Q17" i="1"/>
  <c r="Q22" i="1"/>
  <c r="N11" i="1"/>
  <c r="O15" i="1"/>
  <c r="P13" i="1"/>
  <c r="Q23" i="1"/>
  <c r="N23" i="1"/>
  <c r="O21" i="1"/>
  <c r="N21" i="1"/>
  <c r="N13" i="1"/>
  <c r="Q12" i="1"/>
  <c r="R21" i="1"/>
  <c r="R11" i="1"/>
  <c r="Q16" i="1"/>
  <c r="Q14" i="1"/>
  <c r="P15" i="1"/>
  <c r="P18" i="1"/>
  <c r="O17" i="1"/>
  <c r="R23" i="1"/>
  <c r="P22" i="1"/>
  <c r="P21" i="1"/>
  <c r="Q19" i="1"/>
  <c r="O22" i="1"/>
  <c r="N19" i="1"/>
  <c r="R22" i="1"/>
  <c r="O20" i="1"/>
  <c r="R18" i="1"/>
  <c r="Q15" i="1"/>
  <c r="N14" i="1"/>
  <c r="Q18" i="1"/>
  <c r="N17" i="1"/>
  <c r="R13" i="1"/>
  <c r="R16" i="1"/>
  <c r="Q13" i="1"/>
  <c r="N12" i="1"/>
  <c r="R20" i="1"/>
  <c r="N18" i="1"/>
  <c r="R14" i="1"/>
</calcChain>
</file>

<file path=xl/sharedStrings.xml><?xml version="1.0" encoding="utf-8"?>
<sst xmlns="http://schemas.openxmlformats.org/spreadsheetml/2006/main" count="495" uniqueCount="224">
  <si>
    <t>Indikator A22: Saldo der Zu- und Fortzüge über die Bundesgrenzen von und nach Niedersachsen</t>
  </si>
  <si>
    <t>Kreisfreie Stadt
Landkreis
(Großstadt, Umland)
Statistische Region
Land</t>
  </si>
  <si>
    <t>Zuzüge</t>
  </si>
  <si>
    <t>Fortzüge</t>
  </si>
  <si>
    <t>Saldo der Zu- und Fortzüge</t>
  </si>
  <si>
    <t>Insgesamt</t>
  </si>
  <si>
    <t>und zwar</t>
  </si>
  <si>
    <t>Deutsche</t>
  </si>
  <si>
    <t>Ausländerinnen und Ausländer</t>
  </si>
  <si>
    <t>Männer</t>
  </si>
  <si>
    <t>Frauen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</si>
  <si>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</si>
  <si>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</si>
  <si>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</si>
  <si>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</si>
  <si>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</si>
  <si>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</si>
  <si>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</si>
  <si>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</si>
  <si>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</si>
  <si>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</si>
  <si>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</si>
  <si>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</si>
  <si>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</si>
  <si>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</si>
  <si>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</si>
  <si>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</si>
  <si>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</si>
  <si>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Gifhorn</t>
  </si>
  <si>
    <t>Goslar</t>
  </si>
  <si>
    <t>Helmstedt</t>
  </si>
  <si>
    <t>Northeim</t>
  </si>
  <si>
    <t>Peine</t>
  </si>
  <si>
    <t>Wolfenbüttel</t>
  </si>
  <si>
    <t>Göttingen</t>
  </si>
  <si>
    <t xml:space="preserve">  dav. Göttingen, Stadt </t>
  </si>
  <si>
    <t xml:space="preserve">  dav. Göttingen, Umland</t>
  </si>
  <si>
    <t>Stat. Region Braunschweig</t>
  </si>
  <si>
    <t>Region Hannover</t>
  </si>
  <si>
    <t>Diepholz</t>
  </si>
  <si>
    <t>Hameln-Pyrmont</t>
  </si>
  <si>
    <t>Hildesheim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</si>
  <si>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</si>
  <si>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</si>
  <si>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</si>
  <si>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</si>
  <si>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</si>
  <si>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</si>
  <si>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</si>
  <si>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</si>
  <si>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</si>
  <si>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</si>
  <si>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</si>
  <si>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</si>
  <si>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</si>
  <si>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</si>
  <si>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</si>
  <si>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</si>
  <si>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</si>
  <si>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</si>
  <si>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</si>
  <si>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</si>
  <si>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</si>
  <si>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</si>
  <si>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</si>
  <si>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</si>
  <si>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</si>
  <si>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</si>
  <si>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</si>
  <si>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</si>
  <si>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</si>
  <si>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</si>
  <si>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17</t>
  </si>
  <si>
    <t xml:space="preserve"> </t>
  </si>
  <si>
    <t>AGS</t>
  </si>
  <si>
    <t>Jahr</t>
  </si>
  <si>
    <t xml:space="preserve">Braunschweig,Stadt       </t>
  </si>
  <si>
    <t xml:space="preserve">Salzgitter,Stadt         </t>
  </si>
  <si>
    <t xml:space="preserve">Wolfsburg,Stadt          </t>
  </si>
  <si>
    <t xml:space="preserve">Gifhorn                  </t>
  </si>
  <si>
    <t xml:space="preserve">Goslar                   </t>
  </si>
  <si>
    <t xml:space="preserve">Helmstedt                </t>
  </si>
  <si>
    <t xml:space="preserve">Northeim                 </t>
  </si>
  <si>
    <t xml:space="preserve">Peine                    </t>
  </si>
  <si>
    <t xml:space="preserve">Wolfenbüttel             </t>
  </si>
  <si>
    <t xml:space="preserve">Göttingen                </t>
  </si>
  <si>
    <t xml:space="preserve">Göttingen,Stadt          </t>
  </si>
  <si>
    <t xml:space="preserve">Göttingen Umland         </t>
  </si>
  <si>
    <t xml:space="preserve">Braunschweig             </t>
  </si>
  <si>
    <t xml:space="preserve">Region Hannover          </t>
  </si>
  <si>
    <t xml:space="preserve">Hannover,Landeshptst.    </t>
  </si>
  <si>
    <t xml:space="preserve">Hannover Umland          </t>
  </si>
  <si>
    <t xml:space="preserve">Diepholz                 </t>
  </si>
  <si>
    <t xml:space="preserve">Hameln-Pyrmont           </t>
  </si>
  <si>
    <t xml:space="preserve">Hildesheim               </t>
  </si>
  <si>
    <t xml:space="preserve">Holzminden               </t>
  </si>
  <si>
    <t xml:space="preserve">Nienburg (Weser)         </t>
  </si>
  <si>
    <t xml:space="preserve">Schaumburg               </t>
  </si>
  <si>
    <t xml:space="preserve">Hannover                 </t>
  </si>
  <si>
    <t xml:space="preserve">Celle                    </t>
  </si>
  <si>
    <t xml:space="preserve">Cuxhaven                 </t>
  </si>
  <si>
    <t xml:space="preserve">Harburg                  </t>
  </si>
  <si>
    <t xml:space="preserve">Lüchow-Dannenberg        </t>
  </si>
  <si>
    <t xml:space="preserve">Lüneburg                 </t>
  </si>
  <si>
    <t xml:space="preserve">Osterholz                </t>
  </si>
  <si>
    <t xml:space="preserve">Rotenburg (Wümme)        </t>
  </si>
  <si>
    <t xml:space="preserve">Heidekreis               </t>
  </si>
  <si>
    <t xml:space="preserve">Stade                    </t>
  </si>
  <si>
    <t xml:space="preserve">Uelzen                   </t>
  </si>
  <si>
    <t xml:space="preserve">Verden                   </t>
  </si>
  <si>
    <t xml:space="preserve">Delmenhorst,Stadt        </t>
  </si>
  <si>
    <t xml:space="preserve">Emden,Stadt              </t>
  </si>
  <si>
    <t xml:space="preserve">Oldenburg(Oldb),Stadt    </t>
  </si>
  <si>
    <t xml:space="preserve">Osnabrück,Stadt          </t>
  </si>
  <si>
    <t xml:space="preserve">Wilhelmshaven,Stadt      </t>
  </si>
  <si>
    <t xml:space="preserve">Ammerland                </t>
  </si>
  <si>
    <t xml:space="preserve">Aurich                   </t>
  </si>
  <si>
    <t xml:space="preserve">Cloppenburg              </t>
  </si>
  <si>
    <t xml:space="preserve">Emsland                  </t>
  </si>
  <si>
    <t xml:space="preserve">Friesland                </t>
  </si>
  <si>
    <t xml:space="preserve">Grafschaft Bentheim      </t>
  </si>
  <si>
    <t xml:space="preserve">Leer                     </t>
  </si>
  <si>
    <t xml:space="preserve">Oldenburg                </t>
  </si>
  <si>
    <t xml:space="preserve">Osnabrück                </t>
  </si>
  <si>
    <t xml:space="preserve">Vechta                   </t>
  </si>
  <si>
    <t xml:space="preserve">Wesermarsch              </t>
  </si>
  <si>
    <t xml:space="preserve">Wittmund                 </t>
  </si>
  <si>
    <t xml:space="preserve">Weser-Ems                </t>
  </si>
  <si>
    <t xml:space="preserve">Niedersachsen            </t>
  </si>
  <si>
    <t>18</t>
  </si>
  <si>
    <t>© Landesamt für Statistik Niedersachsen (LSN) 2019.  Vervielfältigung und Verbreitung, auch auszugsweise, mit Quellenangabe gestattet.</t>
  </si>
  <si>
    <t xml:space="preserve">Wanderungsstatistik </t>
  </si>
  <si>
    <t>Tabelle A22-2: Wanderungen über die Bundesgrenze</t>
  </si>
  <si>
    <t>Kreisfreie Stadt, Landkreis
Statistische Region
Land Niedersachsen</t>
  </si>
  <si>
    <t>insgesamt</t>
  </si>
  <si>
    <t xml:space="preserve">  dav.</t>
  </si>
  <si>
    <t xml:space="preserve">      </t>
  </si>
  <si>
    <t xml:space="preserve">101   </t>
  </si>
  <si>
    <t xml:space="preserve">102   </t>
  </si>
  <si>
    <t xml:space="preserve">103   </t>
  </si>
  <si>
    <t xml:space="preserve">151   </t>
  </si>
  <si>
    <t xml:space="preserve">153   </t>
  </si>
  <si>
    <t xml:space="preserve">154   </t>
  </si>
  <si>
    <t xml:space="preserve">155   </t>
  </si>
  <si>
    <t xml:space="preserve">157   </t>
  </si>
  <si>
    <t xml:space="preserve">158   </t>
  </si>
  <si>
    <t xml:space="preserve">159   </t>
  </si>
  <si>
    <t xml:space="preserve">1     </t>
  </si>
  <si>
    <t xml:space="preserve">241   </t>
  </si>
  <si>
    <t xml:space="preserve">251   </t>
  </si>
  <si>
    <t xml:space="preserve">252   </t>
  </si>
  <si>
    <t xml:space="preserve">254   </t>
  </si>
  <si>
    <t xml:space="preserve">255   </t>
  </si>
  <si>
    <t xml:space="preserve">256   </t>
  </si>
  <si>
    <t xml:space="preserve">257   </t>
  </si>
  <si>
    <t xml:space="preserve">2     </t>
  </si>
  <si>
    <t xml:space="preserve">351   </t>
  </si>
  <si>
    <t xml:space="preserve">352   </t>
  </si>
  <si>
    <t xml:space="preserve">353   </t>
  </si>
  <si>
    <t xml:space="preserve">354   </t>
  </si>
  <si>
    <t xml:space="preserve">355   </t>
  </si>
  <si>
    <t xml:space="preserve">356   </t>
  </si>
  <si>
    <t xml:space="preserve">357   </t>
  </si>
  <si>
    <t xml:space="preserve">358   </t>
  </si>
  <si>
    <t xml:space="preserve">359   </t>
  </si>
  <si>
    <t xml:space="preserve">360   </t>
  </si>
  <si>
    <t xml:space="preserve">361   </t>
  </si>
  <si>
    <t xml:space="preserve">3     </t>
  </si>
  <si>
    <t xml:space="preserve">401   </t>
  </si>
  <si>
    <t xml:space="preserve">402   </t>
  </si>
  <si>
    <t xml:space="preserve">403   </t>
  </si>
  <si>
    <t xml:space="preserve">404   </t>
  </si>
  <si>
    <t xml:space="preserve">405   </t>
  </si>
  <si>
    <t xml:space="preserve">451   </t>
  </si>
  <si>
    <t xml:space="preserve">452   </t>
  </si>
  <si>
    <t xml:space="preserve">453   </t>
  </si>
  <si>
    <t xml:space="preserve">454   </t>
  </si>
  <si>
    <t xml:space="preserve">455   </t>
  </si>
  <si>
    <t xml:space="preserve">456   </t>
  </si>
  <si>
    <t xml:space="preserve">457   </t>
  </si>
  <si>
    <t xml:space="preserve">458   </t>
  </si>
  <si>
    <t xml:space="preserve">459   </t>
  </si>
  <si>
    <t xml:space="preserve">460   </t>
  </si>
  <si>
    <t xml:space="preserve">461   </t>
  </si>
  <si>
    <t xml:space="preserve">462   </t>
  </si>
  <si>
    <t xml:space="preserve">4     </t>
  </si>
  <si>
    <t>Niedersachsen
Statistische Region</t>
  </si>
  <si>
    <t>Quelle: Wanderungsstatistik</t>
  </si>
  <si>
    <t>Tabelle A22-1: Saldo der Zu- und Fortzüge über die Bundesgrenzen von und nach Niedersachsen 2018</t>
  </si>
  <si>
    <t>Gebiet</t>
  </si>
  <si>
    <t>Oldenburg(Oldb),Stadt</t>
  </si>
  <si>
    <t>Emden,Stadt</t>
  </si>
  <si>
    <t>Wilhelmshaven,Stadt</t>
  </si>
  <si>
    <t>dav. Hannover, Umland</t>
  </si>
  <si>
    <t>Braunschweig,Stadt</t>
  </si>
  <si>
    <t>Osnabrück,Stadt</t>
  </si>
  <si>
    <t>Wolfsburg,Stadt</t>
  </si>
  <si>
    <t>Delmenhorst,Stadt</t>
  </si>
  <si>
    <t>Salzgitter,Stadt</t>
  </si>
  <si>
    <t>dav. Hannover, Landeshauptstadt</t>
  </si>
  <si>
    <t>Werte</t>
  </si>
  <si>
    <t>Veränderung</t>
  </si>
  <si>
    <t>Prozent</t>
  </si>
  <si>
    <t>Saldo je 1000 Einwohner</t>
  </si>
  <si>
    <t>LK Göttingen</t>
  </si>
  <si>
    <t>_x001A_</t>
  </si>
  <si>
    <t>Ausländer</t>
  </si>
  <si>
    <r>
      <t>Einwohnerinnen und Einwohner am 31.12.</t>
    </r>
    <r>
      <rPr>
        <vertAlign val="superscript"/>
        <sz val="6"/>
        <rFont val="NDSFrutiger 45 Light"/>
      </rPr>
      <t>1)</t>
    </r>
  </si>
  <si>
    <t>2019 / 2005</t>
  </si>
  <si>
    <t>2019 / 2014</t>
  </si>
  <si>
    <t>2019 / 2018</t>
  </si>
  <si>
    <t>Indikator A1: Bevölkerung in Niedersachsen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</si>
  <si>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</si>
  <si>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</si>
  <si>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Göttingen, Stadt</t>
  </si>
  <si>
    <t>Göttingen, Umland</t>
  </si>
  <si>
    <t>Hannover,Region</t>
  </si>
  <si>
    <t>Hannover,Landeshauptstadt</t>
  </si>
  <si>
    <t>Hannover, Umland</t>
  </si>
  <si>
    <t>Hildesheim, Stadt</t>
  </si>
  <si>
    <t>Hildesheim, Umland</t>
  </si>
  <si>
    <t>Einwohnerinnen</t>
  </si>
  <si>
    <t>AGS_Karte</t>
  </si>
  <si>
    <t>Tabelle A22-2: Saldo der Zu- und Fortzüge über die Bundesgrenzen 2019 nach Kreisen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</si>
</sst>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##\ ###\ ##0"/>
    <numFmt numFmtId="165" formatCode="\+###\ ##0;\-###\ ##0;###\ ##0"/>
    <numFmt numFmtId="166" formatCode="###\ ###"/>
    <numFmt numFmtId="167" formatCode="###\ ###\ ###"/>
    <numFmt numFmtId="168" formatCode="0.0"/>
  </numFmts>
  <fonts count="31" x14ac:knownFonts="1">
    <font>
      <sz val="11"/>
      <color theme="1"/>
      <name val="Calibri"/>
      <family val="2"/>
      <scheme val="minor"/>
    </font>
    <font>
      <sz val="11"/>
      <name val="NDSFrutiger 55 Roman"/>
    </font>
    <font>
      <sz val="10"/>
      <color theme="1"/>
      <name val="NDSFrutiger 45 Light"/>
      <family val="2"/>
    </font>
    <font>
      <sz val="9"/>
      <name val="NDSFrutiger 55 Roman"/>
    </font>
    <font>
      <sz val="8"/>
      <name val="NDSFrutiger 45 Light"/>
    </font>
    <font>
      <sz val="6"/>
      <name val="NDSFrutiger 45 Light"/>
    </font>
    <font>
      <sz val="6"/>
      <color indexed="8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6"/>
      <color theme="1"/>
      <name val="NDSFrutiger 45 Light"/>
    </font>
    <font>
      <b/>
      <sz val="9"/>
      <color theme="1"/>
      <name val="Calibri"/>
      <family val="2"/>
      <scheme val="minor"/>
    </font>
    <font>
      <sz val="6"/>
      <color theme="1"/>
      <name val="NDSFrutiger 55 Roman"/>
    </font>
    <font>
      <sz val="11"/>
      <color theme="1"/>
      <name val="NDSFrutiger 55 Roman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57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theme="0"/>
      <name val="Calibri"/>
      <family val="2"/>
      <scheme val="minor"/>
    </font>
    <font>
      <vertAlign val="superscript"/>
      <sz val="6"/>
      <name val="NDSFrutiger 45 Light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2" fillId="0" borderId="0" applyFont="0"/>
    <xf numFmtId="0" fontId="13" fillId="0" borderId="0" applyFont="0"/>
    <xf numFmtId="0" fontId="14" fillId="0" borderId="0" applyNumberFormat="0" applyFill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7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33" borderId="0" applyNumberFormat="0" applyBorder="0" applyAlignment="0" applyProtection="0"/>
    <xf numFmtId="0" fontId="29" fillId="10" borderId="0" applyNumberFormat="0" applyBorder="0" applyAlignment="0" applyProtection="0"/>
    <xf numFmtId="0" fontId="29" fillId="14" borderId="0" applyNumberFormat="0" applyBorder="0" applyAlignment="0" applyProtection="0"/>
    <xf numFmtId="0" fontId="29" fillId="18" borderId="0" applyNumberFormat="0" applyBorder="0" applyAlignment="0" applyProtection="0"/>
    <xf numFmtId="0" fontId="29" fillId="22" borderId="0" applyNumberFormat="0" applyBorder="0" applyAlignment="0" applyProtection="0"/>
    <xf numFmtId="0" fontId="29" fillId="26" borderId="0" applyNumberFormat="0" applyBorder="0" applyAlignment="0" applyProtection="0"/>
    <xf numFmtId="0" fontId="29" fillId="30" borderId="0" applyNumberFormat="0" applyBorder="0" applyAlignment="0" applyProtection="0"/>
    <xf numFmtId="0" fontId="23" fillId="7" borderId="18" applyNumberFormat="0" applyAlignment="0" applyProtection="0"/>
    <xf numFmtId="0" fontId="24" fillId="7" borderId="17" applyNumberFormat="0" applyAlignment="0" applyProtection="0"/>
    <xf numFmtId="0" fontId="22" fillId="6" borderId="17" applyNumberFormat="0" applyAlignment="0" applyProtection="0"/>
    <xf numFmtId="0" fontId="10" fillId="0" borderId="22" applyNumberFormat="0" applyFill="0" applyAlignment="0" applyProtection="0"/>
    <xf numFmtId="0" fontId="2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1" fillId="5" borderId="0" applyNumberFormat="0" applyBorder="0" applyAlignment="0" applyProtection="0"/>
    <xf numFmtId="0" fontId="18" fillId="9" borderId="21" applyNumberFormat="0" applyFont="0" applyAlignment="0" applyProtection="0"/>
    <xf numFmtId="0" fontId="20" fillId="4" borderId="0" applyNumberFormat="0" applyBorder="0" applyAlignment="0" applyProtection="0"/>
    <xf numFmtId="0" fontId="25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6" fillId="8" borderId="20" applyNumberFormat="0" applyAlignment="0" applyProtection="0"/>
  </cellStyleXfs>
  <cellXfs count="97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0" xfId="1" applyProtection="1">
      <protection locked="0"/>
    </xf>
    <xf numFmtId="0" fontId="2" fillId="0" borderId="0" xfId="1" applyBorder="1" applyProtection="1">
      <protection locked="0"/>
    </xf>
    <xf numFmtId="0" fontId="3" fillId="0" borderId="0" xfId="0" applyFont="1"/>
    <xf numFmtId="0" fontId="4" fillId="0" borderId="0" xfId="1" applyFont="1"/>
    <xf numFmtId="0" fontId="4" fillId="0" borderId="0" xfId="1" applyFont="1" applyBorder="1"/>
    <xf numFmtId="0" fontId="5" fillId="0" borderId="0" xfId="1" applyFont="1" applyBorder="1"/>
    <xf numFmtId="49" fontId="6" fillId="0" borderId="1" xfId="2" applyNumberFormat="1" applyFont="1" applyFill="1" applyBorder="1" applyAlignment="1" applyProtection="1">
      <alignment horizontal="center" vertical="center" wrapText="1"/>
    </xf>
    <xf numFmtId="49" fontId="6" fillId="0" borderId="2" xfId="2" applyNumberFormat="1" applyFont="1" applyFill="1" applyBorder="1" applyAlignment="1" applyProtection="1">
      <alignment horizontal="center" vertical="center" wrapText="1"/>
    </xf>
    <xf numFmtId="49" fontId="6" fillId="0" borderId="3" xfId="2" applyNumberFormat="1" applyFont="1" applyFill="1" applyBorder="1" applyAlignment="1" applyProtection="1">
      <alignment horizontal="center" vertical="center" wrapText="1"/>
    </xf>
    <xf numFmtId="49" fontId="6" fillId="0" borderId="6" xfId="2" applyNumberFormat="1" applyFont="1" applyFill="1" applyBorder="1" applyAlignment="1" applyProtection="1">
      <alignment horizontal="center" vertical="center" wrapText="1"/>
    </xf>
    <xf numFmtId="1" fontId="7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right"/>
    </xf>
    <xf numFmtId="164" fontId="5" fillId="0" borderId="0" xfId="0" applyNumberFormat="1" applyFont="1" applyAlignment="1">
      <alignment vertical="center"/>
    </xf>
    <xf numFmtId="49" fontId="9" fillId="0" borderId="0" xfId="0" applyNumberFormat="1" applyFont="1"/>
    <xf numFmtId="0" fontId="0" fillId="0" borderId="0" xfId="0" applyAlignment="1">
      <alignment horizontal="right"/>
    </xf>
    <xf numFmtId="0" fontId="9" fillId="0" borderId="10" xfId="0" applyFont="1" applyBorder="1" applyAlignment="1">
      <alignment horizontal="right"/>
    </xf>
    <xf numFmtId="49" fontId="6" fillId="0" borderId="2" xfId="2" applyNumberFormat="1" applyFont="1" applyFill="1" applyBorder="1" applyAlignment="1" applyProtection="1">
      <alignment horizontal="center" vertical="center" wrapText="1"/>
    </xf>
    <xf numFmtId="49" fontId="6" fillId="0" borderId="3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2" borderId="0" xfId="0" applyFont="1" applyFill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4" fillId="0" borderId="0" xfId="0" applyFont="1"/>
    <xf numFmtId="0" fontId="4" fillId="0" borderId="0" xfId="0" applyFont="1" applyBorder="1"/>
    <xf numFmtId="166" fontId="6" fillId="0" borderId="0" xfId="2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11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vertical="top"/>
    </xf>
    <xf numFmtId="0" fontId="11" fillId="0" borderId="0" xfId="0" applyFont="1" applyAlignment="1">
      <alignment horizontal="right"/>
    </xf>
    <xf numFmtId="49" fontId="11" fillId="0" borderId="0" xfId="0" applyNumberFormat="1" applyFont="1"/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165" fontId="11" fillId="2" borderId="0" xfId="0" applyNumberFormat="1" applyFont="1" applyFill="1"/>
    <xf numFmtId="0" fontId="11" fillId="0" borderId="0" xfId="0" applyFont="1" applyFill="1"/>
    <xf numFmtId="165" fontId="11" fillId="0" borderId="0" xfId="0" applyNumberFormat="1" applyFont="1" applyFill="1"/>
    <xf numFmtId="0" fontId="9" fillId="0" borderId="6" xfId="0" applyFont="1" applyBorder="1" applyAlignment="1">
      <alignment horizontal="left" vertical="center"/>
    </xf>
    <xf numFmtId="0" fontId="11" fillId="0" borderId="0" xfId="0" applyFont="1" applyFill="1" applyAlignment="1">
      <alignment vertical="top"/>
    </xf>
    <xf numFmtId="165" fontId="11" fillId="0" borderId="0" xfId="0" applyNumberFormat="1" applyFont="1" applyFill="1" applyAlignment="1">
      <alignment vertical="top"/>
    </xf>
    <xf numFmtId="0" fontId="12" fillId="0" borderId="0" xfId="0" applyFont="1" applyAlignment="1">
      <alignment vertical="top"/>
    </xf>
    <xf numFmtId="1" fontId="7" fillId="0" borderId="0" xfId="0" applyNumberFormat="1" applyFont="1" applyBorder="1" applyAlignment="1">
      <alignment horizontal="center"/>
    </xf>
    <xf numFmtId="49" fontId="6" fillId="0" borderId="2" xfId="2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vertical="top"/>
    </xf>
    <xf numFmtId="167" fontId="9" fillId="0" borderId="0" xfId="0" applyNumberFormat="1" applyFont="1" applyAlignment="1">
      <alignment horizontal="center"/>
    </xf>
    <xf numFmtId="167" fontId="9" fillId="0" borderId="0" xfId="0" applyNumberFormat="1" applyFont="1"/>
    <xf numFmtId="0" fontId="5" fillId="0" borderId="1" xfId="1" applyFont="1" applyBorder="1" applyAlignment="1">
      <alignment vertical="center" wrapText="1"/>
    </xf>
    <xf numFmtId="168" fontId="0" fillId="0" borderId="0" xfId="0" applyNumberFormat="1"/>
    <xf numFmtId="0" fontId="5" fillId="0" borderId="2" xfId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6" fillId="0" borderId="5" xfId="2" applyNumberFormat="1" applyFont="1" applyFill="1" applyBorder="1" applyAlignment="1" applyProtection="1">
      <alignment horizontal="center" vertical="center" wrapText="1"/>
    </xf>
    <xf numFmtId="49" fontId="6" fillId="0" borderId="6" xfId="2" applyNumberFormat="1" applyFont="1" applyFill="1" applyBorder="1" applyAlignment="1" applyProtection="1">
      <alignment horizontal="center" vertical="center" wrapText="1"/>
    </xf>
    <xf numFmtId="49" fontId="6" fillId="0" borderId="1" xfId="2" applyNumberFormat="1" applyFont="1" applyFill="1" applyBorder="1" applyAlignment="1" applyProtection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 wrapText="1"/>
    </xf>
    <xf numFmtId="49" fontId="6" fillId="0" borderId="2" xfId="2" applyNumberFormat="1" applyFont="1" applyFill="1" applyBorder="1" applyAlignment="1" applyProtection="1">
      <alignment horizontal="center" vertical="center" wrapText="1"/>
    </xf>
    <xf numFmtId="49" fontId="6" fillId="0" borderId="3" xfId="2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4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6" fillId="0" borderId="11" xfId="2" applyNumberFormat="1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7" fontId="11" fillId="2" borderId="0" xfId="0" applyNumberFormat="1" applyFont="1" applyFill="1"/>
    <xf numFmtId="0" fontId="18" fillId="0" borderId="0" xfId="9"/>
    <xf numFmtId="0" fontId="18" fillId="0" borderId="0" xfId="9" applyAlignment="1">
      <alignment horizontal="left"/>
    </xf>
    <xf numFmtId="0" fontId="18" fillId="0" borderId="0" xfId="9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68" fontId="7" fillId="0" borderId="0" xfId="0" applyNumberFormat="1" applyFont="1" applyBorder="1" applyAlignment="1">
      <alignment vertical="center"/>
    </xf>
    <xf numFmtId="0" fontId="9" fillId="2" borderId="0" xfId="0" applyFont="1" applyFill="1" applyAlignment="1">
      <alignment horizontal="right"/>
    </xf>
    <xf numFmtId="49" fontId="11" fillId="2" borderId="0" xfId="0" applyNumberFormat="1" applyFont="1" applyFill="1"/>
    <xf numFmtId="0" fontId="11" fillId="2" borderId="0" xfId="0" applyFont="1" applyFill="1" applyAlignment="1">
      <alignment horizontal="right"/>
    </xf>
  </cellXfs>
  <cellStyles count="46">
    <cellStyle name="20 % - Akzent1 2" xfId="10" xr:uid="{00000000-0005-0000-0000-000032000000}"/>
    <cellStyle name="20 % - Akzent2 2" xfId="11" xr:uid="{00000000-0005-0000-0000-000033000000}"/>
    <cellStyle name="20 % - Akzent3 2" xfId="12" xr:uid="{00000000-0005-0000-0000-000034000000}"/>
    <cellStyle name="20 % - Akzent4 2" xfId="13" xr:uid="{00000000-0005-0000-0000-000035000000}"/>
    <cellStyle name="20 % - Akzent5 2" xfId="14" xr:uid="{00000000-0005-0000-0000-000036000000}"/>
    <cellStyle name="20 % - Akzent6 2" xfId="15" xr:uid="{00000000-0005-0000-0000-000037000000}"/>
    <cellStyle name="40 % - Akzent1 2" xfId="16" xr:uid="{00000000-0005-0000-0000-000038000000}"/>
    <cellStyle name="40 % - Akzent2 2" xfId="17" xr:uid="{00000000-0005-0000-0000-000039000000}"/>
    <cellStyle name="40 % - Akzent3 2" xfId="18" xr:uid="{00000000-0005-0000-0000-00003A000000}"/>
    <cellStyle name="40 % - Akzent4 2" xfId="19" xr:uid="{00000000-0005-0000-0000-00003B000000}"/>
    <cellStyle name="40 % - Akzent5 2" xfId="20" xr:uid="{00000000-0005-0000-0000-00003C000000}"/>
    <cellStyle name="40 % - Akzent6 2" xfId="21" xr:uid="{00000000-0005-0000-0000-00003D000000}"/>
    <cellStyle name="60 % - Akzent1 2" xfId="22" xr:uid="{00000000-0005-0000-0000-00003E000000}"/>
    <cellStyle name="60 % - Akzent2 2" xfId="23" xr:uid="{00000000-0005-0000-0000-00003F000000}"/>
    <cellStyle name="60 % - Akzent3 2" xfId="24" xr:uid="{00000000-0005-0000-0000-000040000000}"/>
    <cellStyle name="60 % - Akzent4 2" xfId="25" xr:uid="{00000000-0005-0000-0000-000041000000}"/>
    <cellStyle name="60 % - Akzent5 2" xfId="26" xr:uid="{00000000-0005-0000-0000-000042000000}"/>
    <cellStyle name="60 % - Akzent6 2" xfId="27" xr:uid="{00000000-0005-0000-0000-000043000000}"/>
    <cellStyle name="Akzent1 2" xfId="28" xr:uid="{00000000-0005-0000-0000-000044000000}"/>
    <cellStyle name="Akzent2 2" xfId="29" xr:uid="{00000000-0005-0000-0000-000045000000}"/>
    <cellStyle name="Akzent3 2" xfId="30" xr:uid="{00000000-0005-0000-0000-000046000000}"/>
    <cellStyle name="Akzent4 2" xfId="31" xr:uid="{00000000-0005-0000-0000-000047000000}"/>
    <cellStyle name="Akzent5 2" xfId="32" xr:uid="{00000000-0005-0000-0000-000048000000}"/>
    <cellStyle name="Akzent6 2" xfId="33" xr:uid="{00000000-0005-0000-0000-000049000000}"/>
    <cellStyle name="Ausgabe 2" xfId="34" xr:uid="{00000000-0005-0000-0000-00004A000000}"/>
    <cellStyle name="Berechnung 2" xfId="35" xr:uid="{00000000-0005-0000-0000-00004B000000}"/>
    <cellStyle name="Eingabe 2" xfId="36" xr:uid="{00000000-0005-0000-0000-00004C000000}"/>
    <cellStyle name="Ergebnis 2" xfId="37" xr:uid="{00000000-0005-0000-0000-00004D000000}"/>
    <cellStyle name="Erklärender Text 2" xfId="38" xr:uid="{00000000-0005-0000-0000-00004E000000}"/>
    <cellStyle name="Gut 2" xfId="39" xr:uid="{00000000-0005-0000-0000-00004F000000}"/>
    <cellStyle name="Neutral 2" xfId="40" xr:uid="{00000000-0005-0000-0000-000050000000}"/>
    <cellStyle name="Notiz 2" xfId="41" xr:uid="{00000000-0005-0000-0000-000051000000}"/>
    <cellStyle name="Schlecht 2" xfId="42" xr:uid="{00000000-0005-0000-0000-000052000000}"/>
    <cellStyle name="Standard" xfId="0" builtinId="0"/>
    <cellStyle name="Standard 2" xfId="1" xr:uid="{00000000-0005-0000-0000-000001000000}"/>
    <cellStyle name="Standard 3" xfId="3" xr:uid="{00000000-0005-0000-0000-000002000000}"/>
    <cellStyle name="Standard 4" xfId="2" xr:uid="{00000000-0005-0000-0000-000003000000}"/>
    <cellStyle name="Standard 5" xfId="9" xr:uid="{00000000-0005-0000-0000-000053000000}"/>
    <cellStyle name="Überschrift" xfId="4" builtinId="15" customBuiltin="1"/>
    <cellStyle name="Überschrift 1" xfId="5" builtinId="16" customBuiltin="1"/>
    <cellStyle name="Überschrift 2" xfId="6" builtinId="17" customBuiltin="1"/>
    <cellStyle name="Überschrift 3" xfId="7" builtinId="18" customBuiltin="1"/>
    <cellStyle name="Überschrift 4" xfId="8" builtinId="19" customBuiltin="1"/>
    <cellStyle name="Verknüpfte Zelle 2" xfId="43" xr:uid="{00000000-0005-0000-0000-000054000000}"/>
    <cellStyle name="Warnender Text 2" xfId="44" xr:uid="{00000000-0005-0000-0000-000055000000}"/>
    <cellStyle name="Zelle überprüfen 2" xfId="45" xr:uid="{00000000-0005-0000-0000-000056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nbereich_A22" displayName="Datenbereich_A22" ref="B8:R9" insertRow="1" totalsRowShown="0" headerRowDxfId="17" dataDxfId="16" tableBorderDxfId="15">
  <autoFilter ref="B8:R9" xr:uid="{00000000-0009-0000-0100-000001000000}"/>
  <tableColumns count="17">
    <tableColumn id="1" xr3:uid="{00000000-0010-0000-0000-000001000000}" name="2"/>
    <tableColumn id="17" xr3:uid="{00000000-0010-0000-0000-000011000000}" name="3"/>
    <tableColumn id="2" xr3:uid="{00000000-0010-0000-0000-000002000000}" name="4" dataDxfId="14"/>
    <tableColumn id="3" xr3:uid="{00000000-0010-0000-0000-000003000000}" name="5" dataDxfId="13"/>
    <tableColumn id="4" xr3:uid="{00000000-0010-0000-0000-000004000000}" name="6" dataDxfId="12"/>
    <tableColumn id="5" xr3:uid="{00000000-0010-0000-0000-000005000000}" name="7" dataDxfId="11"/>
    <tableColumn id="6" xr3:uid="{00000000-0010-0000-0000-000006000000}" name="8" dataDxfId="10"/>
    <tableColumn id="7" xr3:uid="{00000000-0010-0000-0000-000007000000}" name="9" dataDxfId="9"/>
    <tableColumn id="8" xr3:uid="{00000000-0010-0000-0000-000008000000}" name="10" dataDxfId="8"/>
    <tableColumn id="9" xr3:uid="{00000000-0010-0000-0000-000009000000}" name="11" dataDxfId="7"/>
    <tableColumn id="10" xr3:uid="{00000000-0010-0000-0000-00000A000000}" name="12" dataDxfId="6"/>
    <tableColumn id="11" xr3:uid="{00000000-0010-0000-0000-00000B000000}" name="13" dataDxfId="5"/>
    <tableColumn id="12" xr3:uid="{00000000-0010-0000-0000-00000C000000}" name="14" dataDxfId="4"/>
    <tableColumn id="13" xr3:uid="{00000000-0010-0000-0000-00000D000000}" name="15" dataDxfId="3"/>
    <tableColumn id="14" xr3:uid="{00000000-0010-0000-0000-00000E000000}" name="16" dataDxfId="2"/>
    <tableColumn id="15" xr3:uid="{00000000-0010-0000-0000-00000F000000}" name="17" dataDxfId="1"/>
    <tableColumn id="16" xr3:uid="{00000000-0010-0000-0000-000010000000}" name="18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R65"/>
  <sheetViews>
    <sheetView tabSelected="1" zoomScale="145" zoomScaleNormal="145" workbookViewId="0">
      <selection activeCell="A3" sqref="A3"/>
    </sheetView>
  </sheetViews>
  <sheetFormatPr baseColWidth="10" defaultRowHeight="15" x14ac:dyDescent="0.25"/>
  <cols>
    <col min="1" max="1" width="11.42578125" style="18"/>
  </cols>
  <sheetData>
    <row r="1" spans="1:18" ht="30" customHeight="1" x14ac:dyDescent="0.25">
      <c r="A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8" ht="30" customHeight="1" x14ac:dyDescent="0.25">
      <c r="A2" s="4" t="s">
        <v>223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8" x14ac:dyDescent="0.25">
      <c r="A3" s="1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8" ht="8.25" customHeight="1" x14ac:dyDescent="0.25">
      <c r="A4" s="61" t="s">
        <v>74</v>
      </c>
      <c r="B4" s="66" t="s">
        <v>1</v>
      </c>
      <c r="C4" s="8"/>
      <c r="D4" s="68" t="s">
        <v>2</v>
      </c>
      <c r="E4" s="68"/>
      <c r="F4" s="68"/>
      <c r="G4" s="68"/>
      <c r="H4" s="68"/>
      <c r="I4" s="68" t="s">
        <v>3</v>
      </c>
      <c r="J4" s="68"/>
      <c r="K4" s="68"/>
      <c r="L4" s="68"/>
      <c r="M4" s="68"/>
      <c r="N4" s="68" t="s">
        <v>4</v>
      </c>
      <c r="O4" s="68"/>
      <c r="P4" s="68"/>
      <c r="Q4" s="68"/>
      <c r="R4" s="69"/>
    </row>
    <row r="5" spans="1:18" ht="8.25" customHeight="1" x14ac:dyDescent="0.25">
      <c r="A5" s="62"/>
      <c r="B5" s="66"/>
      <c r="C5" s="8"/>
      <c r="D5" s="68" t="s">
        <v>5</v>
      </c>
      <c r="E5" s="68" t="s">
        <v>6</v>
      </c>
      <c r="F5" s="68"/>
      <c r="G5" s="68"/>
      <c r="H5" s="68"/>
      <c r="I5" s="68" t="s">
        <v>5</v>
      </c>
      <c r="J5" s="68" t="s">
        <v>6</v>
      </c>
      <c r="K5" s="68"/>
      <c r="L5" s="68"/>
      <c r="M5" s="68"/>
      <c r="N5" s="68" t="s">
        <v>5</v>
      </c>
      <c r="O5" s="68" t="s">
        <v>6</v>
      </c>
      <c r="P5" s="68"/>
      <c r="Q5" s="68"/>
      <c r="R5" s="69"/>
    </row>
    <row r="6" spans="1:18" ht="8.25" customHeight="1" x14ac:dyDescent="0.25">
      <c r="A6" s="62"/>
      <c r="B6" s="66"/>
      <c r="C6" s="8" t="s">
        <v>75</v>
      </c>
      <c r="D6" s="68"/>
      <c r="E6" s="9" t="s">
        <v>7</v>
      </c>
      <c r="F6" s="9" t="s">
        <v>8</v>
      </c>
      <c r="G6" s="9" t="s">
        <v>9</v>
      </c>
      <c r="H6" s="9" t="s">
        <v>10</v>
      </c>
      <c r="I6" s="68"/>
      <c r="J6" s="9" t="s">
        <v>7</v>
      </c>
      <c r="K6" s="9" t="s">
        <v>8</v>
      </c>
      <c r="L6" s="9" t="s">
        <v>9</v>
      </c>
      <c r="M6" s="9" t="s">
        <v>10</v>
      </c>
      <c r="N6" s="68"/>
      <c r="O6" s="9" t="s">
        <v>7</v>
      </c>
      <c r="P6" s="9" t="s">
        <v>8</v>
      </c>
      <c r="Q6" s="9" t="s">
        <v>9</v>
      </c>
      <c r="R6" s="10" t="s">
        <v>10</v>
      </c>
    </row>
    <row r="7" spans="1:18" ht="8.25" customHeight="1" x14ac:dyDescent="0.25">
      <c r="A7" s="63"/>
      <c r="B7" s="67"/>
      <c r="C7" s="11"/>
      <c r="D7" s="64" t="s">
        <v>11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ht="8.25" customHeight="1" x14ac:dyDescent="0.25">
      <c r="A8" s="12" t="s">
        <v>12</v>
      </c>
      <c r="B8" s="12" t="s">
        <v>13</v>
      </c>
      <c r="C8" s="12" t="s">
        <v>14</v>
      </c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 t="s">
        <v>20</v>
      </c>
      <c r="J8" s="12" t="s">
        <v>21</v>
      </c>
      <c r="K8" s="12" t="s">
        <v>22</v>
      </c>
      <c r="L8" s="12" t="s">
        <v>23</v>
      </c>
      <c r="M8" s="12" t="s">
        <v>24</v>
      </c>
      <c r="N8" s="12" t="s">
        <v>25</v>
      </c>
      <c r="O8" s="12" t="s">
        <v>26</v>
      </c>
      <c r="P8" s="12" t="s">
        <v>27</v>
      </c>
      <c r="Q8" s="12" t="s">
        <v>72</v>
      </c>
      <c r="R8" s="12" t="s">
        <v>129</v>
      </c>
    </row>
    <row r="9" spans="1:18" ht="8.25" hidden="1" customHeight="1" x14ac:dyDescent="0.25">
      <c r="A9" s="15"/>
      <c r="B9" s="17"/>
      <c r="C9" s="15"/>
      <c r="D9" s="14"/>
      <c r="E9" s="16"/>
      <c r="F9" s="16"/>
      <c r="G9" s="16"/>
      <c r="H9" s="16"/>
      <c r="I9" s="16"/>
      <c r="J9" s="16"/>
      <c r="K9" s="16"/>
      <c r="L9" s="16"/>
      <c r="M9" s="16"/>
      <c r="N9" s="13"/>
      <c r="O9" s="13"/>
      <c r="P9" s="13"/>
      <c r="Q9" s="13"/>
      <c r="R9" s="13"/>
    </row>
    <row r="10" spans="1:18" s="41" customFormat="1" ht="8.25" hidden="1" customHeight="1" x14ac:dyDescent="0.25">
      <c r="A10" s="38"/>
      <c r="B10" s="39"/>
      <c r="C10" s="40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/>
      <c r="P10" s="43"/>
      <c r="Q10" s="43"/>
      <c r="R10" s="43"/>
    </row>
    <row r="11" spans="1:18" ht="8.25" customHeight="1" x14ac:dyDescent="0.25">
      <c r="A11" s="94">
        <v>101</v>
      </c>
      <c r="B11" s="95" t="str">
        <f>VLOOKUP(A11,A22_2019_roh!$B$2:$M$56,2,FALSE)</f>
        <v xml:space="preserve">Braunschweig,Stadt       </v>
      </c>
      <c r="C11" s="28">
        <v>2019</v>
      </c>
      <c r="D11" s="85">
        <f>VLOOKUP(A11,A22_2019_roh!$B$2:$M$56,3,FALSE)</f>
        <v>3914</v>
      </c>
      <c r="E11" s="85">
        <f>VLOOKUP(A11,A22_2019_roh!$B$2:$M$56,4,FALSE)</f>
        <v>613</v>
      </c>
      <c r="F11" s="85">
        <f>VLOOKUP(A11,A22_2019_roh!$B$2:$M$56,5,FALSE)</f>
        <v>3301</v>
      </c>
      <c r="G11" s="85">
        <f>VLOOKUP(A11,A22_2019_roh!$B$2:$M$56,6,FALSE)</f>
        <v>2378</v>
      </c>
      <c r="H11" s="85">
        <f>VLOOKUP(A11,A22_2019_roh!$B$2:$M$56,7,FALSE)</f>
        <v>1536</v>
      </c>
      <c r="I11" s="85">
        <f>VLOOKUP(A11,A22_2019_roh!$B$2:$M$56,8,FALSE)</f>
        <v>3009</v>
      </c>
      <c r="J11" s="85">
        <f>VLOOKUP(A11,A22_2019_roh!$B$2:$M$56,9,FALSE)</f>
        <v>764</v>
      </c>
      <c r="K11" s="85">
        <f>VLOOKUP(A11,A22_2019_roh!$B$2:$M$56,10,FALSE)</f>
        <v>2245</v>
      </c>
      <c r="L11" s="85">
        <f>VLOOKUP(A11,A22_2019_roh!$B$2:$M$56,11,FALSE)</f>
        <v>1974</v>
      </c>
      <c r="M11" s="85">
        <f>VLOOKUP(A11,A22_2019_roh!$B$2:$M$56,12,FALSE)</f>
        <v>1035</v>
      </c>
      <c r="N11" s="43">
        <f>D11-I11</f>
        <v>905</v>
      </c>
      <c r="O11" s="43">
        <f t="shared" ref="O10:O11" si="0">E11-J11</f>
        <v>-151</v>
      </c>
      <c r="P11" s="43">
        <f t="shared" ref="P10:P11" si="1">F11-K11</f>
        <v>1056</v>
      </c>
      <c r="Q11" s="43">
        <f t="shared" ref="Q10:Q11" si="2">G11-L11</f>
        <v>404</v>
      </c>
      <c r="R11" s="43">
        <f t="shared" ref="R10:R11" si="3">H11-M11</f>
        <v>501</v>
      </c>
    </row>
    <row r="12" spans="1:18" x14ac:dyDescent="0.25">
      <c r="A12" s="94">
        <v>102</v>
      </c>
      <c r="B12" s="95" t="str">
        <f>VLOOKUP(A12,A22_2019_roh!$B$2:$M$56,2,FALSE)</f>
        <v xml:space="preserve">Salzgitter,Stadt         </v>
      </c>
      <c r="C12" s="28">
        <v>2019</v>
      </c>
      <c r="D12" s="85">
        <f>VLOOKUP(A12,A22_2019_roh!$B$2:$M$56,3,FALSE)</f>
        <v>2470</v>
      </c>
      <c r="E12" s="85">
        <f>VLOOKUP(A12,A22_2019_roh!$B$2:$M$56,4,FALSE)</f>
        <v>290</v>
      </c>
      <c r="F12" s="85">
        <f>VLOOKUP(A12,A22_2019_roh!$B$2:$M$56,5,FALSE)</f>
        <v>2180</v>
      </c>
      <c r="G12" s="85">
        <f>VLOOKUP(A12,A22_2019_roh!$B$2:$M$56,6,FALSE)</f>
        <v>1561</v>
      </c>
      <c r="H12" s="85">
        <f>VLOOKUP(A12,A22_2019_roh!$B$2:$M$56,7,FALSE)</f>
        <v>909</v>
      </c>
      <c r="I12" s="85">
        <f>VLOOKUP(A12,A22_2019_roh!$B$2:$M$56,8,FALSE)</f>
        <v>2629</v>
      </c>
      <c r="J12" s="85">
        <f>VLOOKUP(A12,A22_2019_roh!$B$2:$M$56,9,FALSE)</f>
        <v>467</v>
      </c>
      <c r="K12" s="85">
        <f>VLOOKUP(A12,A22_2019_roh!$B$2:$M$56,10,FALSE)</f>
        <v>2162</v>
      </c>
      <c r="L12" s="85">
        <f>VLOOKUP(A12,A22_2019_roh!$B$2:$M$56,11,FALSE)</f>
        <v>1791</v>
      </c>
      <c r="M12" s="85">
        <f>VLOOKUP(A12,A22_2019_roh!$B$2:$M$56,12,FALSE)</f>
        <v>838</v>
      </c>
      <c r="N12" s="43">
        <f t="shared" ref="N12:N18" si="4">D12-I12</f>
        <v>-159</v>
      </c>
      <c r="O12" s="43">
        <f t="shared" ref="O12:O19" si="5">E12-J12</f>
        <v>-177</v>
      </c>
      <c r="P12" s="43">
        <f t="shared" ref="P12:P19" si="6">F12-K12</f>
        <v>18</v>
      </c>
      <c r="Q12" s="43">
        <f t="shared" ref="Q12:Q19" si="7">G12-L12</f>
        <v>-230</v>
      </c>
      <c r="R12" s="43">
        <f t="shared" ref="R12:R19" si="8">H12-M12</f>
        <v>71</v>
      </c>
    </row>
    <row r="13" spans="1:18" x14ac:dyDescent="0.25">
      <c r="A13" s="94">
        <v>103</v>
      </c>
      <c r="B13" s="95" t="str">
        <f>VLOOKUP(A13,A22_2019_roh!$B$2:$M$56,2,FALSE)</f>
        <v xml:space="preserve">Wolfsburg,Stadt          </v>
      </c>
      <c r="C13" s="28">
        <v>2019</v>
      </c>
      <c r="D13" s="85">
        <f>VLOOKUP(A13,A22_2019_roh!$B$2:$M$56,3,FALSE)</f>
        <v>2342</v>
      </c>
      <c r="E13" s="85">
        <f>VLOOKUP(A13,A22_2019_roh!$B$2:$M$56,4,FALSE)</f>
        <v>241</v>
      </c>
      <c r="F13" s="85">
        <f>VLOOKUP(A13,A22_2019_roh!$B$2:$M$56,5,FALSE)</f>
        <v>2101</v>
      </c>
      <c r="G13" s="85">
        <f>VLOOKUP(A13,A22_2019_roh!$B$2:$M$56,6,FALSE)</f>
        <v>1426</v>
      </c>
      <c r="H13" s="85">
        <f>VLOOKUP(A13,A22_2019_roh!$B$2:$M$56,7,FALSE)</f>
        <v>916</v>
      </c>
      <c r="I13" s="85">
        <f>VLOOKUP(A13,A22_2019_roh!$B$2:$M$56,8,FALSE)</f>
        <v>1550</v>
      </c>
      <c r="J13" s="85">
        <f>VLOOKUP(A13,A22_2019_roh!$B$2:$M$56,9,FALSE)</f>
        <v>247</v>
      </c>
      <c r="K13" s="85">
        <f>VLOOKUP(A13,A22_2019_roh!$B$2:$M$56,10,FALSE)</f>
        <v>1303</v>
      </c>
      <c r="L13" s="85">
        <f>VLOOKUP(A13,A22_2019_roh!$B$2:$M$56,11,FALSE)</f>
        <v>1028</v>
      </c>
      <c r="M13" s="85">
        <f>VLOOKUP(A13,A22_2019_roh!$B$2:$M$56,12,FALSE)</f>
        <v>522</v>
      </c>
      <c r="N13" s="43">
        <f t="shared" si="4"/>
        <v>792</v>
      </c>
      <c r="O13" s="43">
        <f t="shared" si="5"/>
        <v>-6</v>
      </c>
      <c r="P13" s="43">
        <f t="shared" si="6"/>
        <v>798</v>
      </c>
      <c r="Q13" s="43">
        <f t="shared" si="7"/>
        <v>398</v>
      </c>
      <c r="R13" s="43">
        <f t="shared" si="8"/>
        <v>394</v>
      </c>
    </row>
    <row r="14" spans="1:18" x14ac:dyDescent="0.25">
      <c r="A14" s="94">
        <v>151</v>
      </c>
      <c r="B14" s="95" t="str">
        <f>VLOOKUP(A14,A22_2019_roh!$B$2:$M$56,2,FALSE)</f>
        <v xml:space="preserve">Gifhorn                  </v>
      </c>
      <c r="C14" s="28">
        <v>2019</v>
      </c>
      <c r="D14" s="85">
        <f>VLOOKUP(A14,A22_2019_roh!$B$2:$M$56,3,FALSE)</f>
        <v>1589</v>
      </c>
      <c r="E14" s="85">
        <f>VLOOKUP(A14,A22_2019_roh!$B$2:$M$56,4,FALSE)</f>
        <v>299</v>
      </c>
      <c r="F14" s="85">
        <f>VLOOKUP(A14,A22_2019_roh!$B$2:$M$56,5,FALSE)</f>
        <v>1290</v>
      </c>
      <c r="G14" s="85">
        <f>VLOOKUP(A14,A22_2019_roh!$B$2:$M$56,6,FALSE)</f>
        <v>1021</v>
      </c>
      <c r="H14" s="85">
        <f>VLOOKUP(A14,A22_2019_roh!$B$2:$M$56,7,FALSE)</f>
        <v>568</v>
      </c>
      <c r="I14" s="85">
        <f>VLOOKUP(A14,A22_2019_roh!$B$2:$M$56,8,FALSE)</f>
        <v>1277</v>
      </c>
      <c r="J14" s="85">
        <f>VLOOKUP(A14,A22_2019_roh!$B$2:$M$56,9,FALSE)</f>
        <v>397</v>
      </c>
      <c r="K14" s="85">
        <f>VLOOKUP(A14,A22_2019_roh!$B$2:$M$56,10,FALSE)</f>
        <v>880</v>
      </c>
      <c r="L14" s="85">
        <f>VLOOKUP(A14,A22_2019_roh!$B$2:$M$56,11,FALSE)</f>
        <v>938</v>
      </c>
      <c r="M14" s="85">
        <f>VLOOKUP(A14,A22_2019_roh!$B$2:$M$56,12,FALSE)</f>
        <v>339</v>
      </c>
      <c r="N14" s="43">
        <f t="shared" si="4"/>
        <v>312</v>
      </c>
      <c r="O14" s="43">
        <f t="shared" si="5"/>
        <v>-98</v>
      </c>
      <c r="P14" s="43">
        <f t="shared" si="6"/>
        <v>410</v>
      </c>
      <c r="Q14" s="43">
        <f t="shared" si="7"/>
        <v>83</v>
      </c>
      <c r="R14" s="43">
        <f t="shared" si="8"/>
        <v>229</v>
      </c>
    </row>
    <row r="15" spans="1:18" x14ac:dyDescent="0.25">
      <c r="A15" s="94">
        <v>153</v>
      </c>
      <c r="B15" s="95" t="str">
        <f>VLOOKUP(A15,A22_2019_roh!$B$2:$M$56,2,FALSE)</f>
        <v xml:space="preserve">Goslar                   </v>
      </c>
      <c r="C15" s="28">
        <v>2019</v>
      </c>
      <c r="D15" s="85">
        <f>VLOOKUP(A15,A22_2019_roh!$B$2:$M$56,3,FALSE)</f>
        <v>3065</v>
      </c>
      <c r="E15" s="85">
        <f>VLOOKUP(A15,A22_2019_roh!$B$2:$M$56,4,FALSE)</f>
        <v>288</v>
      </c>
      <c r="F15" s="85">
        <f>VLOOKUP(A15,A22_2019_roh!$B$2:$M$56,5,FALSE)</f>
        <v>2777</v>
      </c>
      <c r="G15" s="85">
        <f>VLOOKUP(A15,A22_2019_roh!$B$2:$M$56,6,FALSE)</f>
        <v>2009</v>
      </c>
      <c r="H15" s="85">
        <f>VLOOKUP(A15,A22_2019_roh!$B$2:$M$56,7,FALSE)</f>
        <v>1056</v>
      </c>
      <c r="I15" s="85">
        <f>VLOOKUP(A15,A22_2019_roh!$B$2:$M$56,8,FALSE)</f>
        <v>1710</v>
      </c>
      <c r="J15" s="85">
        <f>VLOOKUP(A15,A22_2019_roh!$B$2:$M$56,9,FALSE)</f>
        <v>359</v>
      </c>
      <c r="K15" s="85">
        <f>VLOOKUP(A15,A22_2019_roh!$B$2:$M$56,10,FALSE)</f>
        <v>1351</v>
      </c>
      <c r="L15" s="85">
        <f>VLOOKUP(A15,A22_2019_roh!$B$2:$M$56,11,FALSE)</f>
        <v>1116</v>
      </c>
      <c r="M15" s="85">
        <f>VLOOKUP(A15,A22_2019_roh!$B$2:$M$56,12,FALSE)</f>
        <v>594</v>
      </c>
      <c r="N15" s="43">
        <f t="shared" si="4"/>
        <v>1355</v>
      </c>
      <c r="O15" s="43">
        <f t="shared" si="5"/>
        <v>-71</v>
      </c>
      <c r="P15" s="43">
        <f t="shared" si="6"/>
        <v>1426</v>
      </c>
      <c r="Q15" s="43">
        <f t="shared" si="7"/>
        <v>893</v>
      </c>
      <c r="R15" s="43">
        <f t="shared" si="8"/>
        <v>462</v>
      </c>
    </row>
    <row r="16" spans="1:18" x14ac:dyDescent="0.25">
      <c r="A16" s="94">
        <v>154</v>
      </c>
      <c r="B16" s="95" t="str">
        <f>VLOOKUP(A16,A22_2019_roh!$B$2:$M$56,2,FALSE)</f>
        <v xml:space="preserve">Helmstedt                </v>
      </c>
      <c r="C16" s="28">
        <v>2019</v>
      </c>
      <c r="D16" s="85">
        <f>VLOOKUP(A16,A22_2019_roh!$B$2:$M$56,3,FALSE)</f>
        <v>965</v>
      </c>
      <c r="E16" s="85">
        <f>VLOOKUP(A16,A22_2019_roh!$B$2:$M$56,4,FALSE)</f>
        <v>213</v>
      </c>
      <c r="F16" s="85">
        <f>VLOOKUP(A16,A22_2019_roh!$B$2:$M$56,5,FALSE)</f>
        <v>752</v>
      </c>
      <c r="G16" s="85">
        <f>VLOOKUP(A16,A22_2019_roh!$B$2:$M$56,6,FALSE)</f>
        <v>636</v>
      </c>
      <c r="H16" s="85">
        <f>VLOOKUP(A16,A22_2019_roh!$B$2:$M$56,7,FALSE)</f>
        <v>329</v>
      </c>
      <c r="I16" s="85">
        <f>VLOOKUP(A16,A22_2019_roh!$B$2:$M$56,8,FALSE)</f>
        <v>798</v>
      </c>
      <c r="J16" s="85">
        <f>VLOOKUP(A16,A22_2019_roh!$B$2:$M$56,9,FALSE)</f>
        <v>266</v>
      </c>
      <c r="K16" s="85">
        <f>VLOOKUP(A16,A22_2019_roh!$B$2:$M$56,10,FALSE)</f>
        <v>532</v>
      </c>
      <c r="L16" s="85">
        <f>VLOOKUP(A16,A22_2019_roh!$B$2:$M$56,11,FALSE)</f>
        <v>555</v>
      </c>
      <c r="M16" s="85">
        <f>VLOOKUP(A16,A22_2019_roh!$B$2:$M$56,12,FALSE)</f>
        <v>243</v>
      </c>
      <c r="N16" s="43">
        <f t="shared" si="4"/>
        <v>167</v>
      </c>
      <c r="O16" s="43">
        <f t="shared" si="5"/>
        <v>-53</v>
      </c>
      <c r="P16" s="43">
        <f t="shared" si="6"/>
        <v>220</v>
      </c>
      <c r="Q16" s="43">
        <f t="shared" si="7"/>
        <v>81</v>
      </c>
      <c r="R16" s="43">
        <f t="shared" si="8"/>
        <v>86</v>
      </c>
    </row>
    <row r="17" spans="1:18" x14ac:dyDescent="0.25">
      <c r="A17" s="94">
        <v>155</v>
      </c>
      <c r="B17" s="95" t="str">
        <f>VLOOKUP(A17,A22_2019_roh!$B$2:$M$56,2,FALSE)</f>
        <v xml:space="preserve">Northeim                 </v>
      </c>
      <c r="C17" s="28">
        <v>2019</v>
      </c>
      <c r="D17" s="85">
        <f>VLOOKUP(A17,A22_2019_roh!$B$2:$M$56,3,FALSE)</f>
        <v>1021</v>
      </c>
      <c r="E17" s="85">
        <f>VLOOKUP(A17,A22_2019_roh!$B$2:$M$56,4,FALSE)</f>
        <v>233</v>
      </c>
      <c r="F17" s="85">
        <f>VLOOKUP(A17,A22_2019_roh!$B$2:$M$56,5,FALSE)</f>
        <v>788</v>
      </c>
      <c r="G17" s="85">
        <f>VLOOKUP(A17,A22_2019_roh!$B$2:$M$56,6,FALSE)</f>
        <v>649</v>
      </c>
      <c r="H17" s="85">
        <f>VLOOKUP(A17,A22_2019_roh!$B$2:$M$56,7,FALSE)</f>
        <v>372</v>
      </c>
      <c r="I17" s="85">
        <f>VLOOKUP(A17,A22_2019_roh!$B$2:$M$56,8,FALSE)</f>
        <v>867</v>
      </c>
      <c r="J17" s="85">
        <f>VLOOKUP(A17,A22_2019_roh!$B$2:$M$56,9,FALSE)</f>
        <v>270</v>
      </c>
      <c r="K17" s="85">
        <f>VLOOKUP(A17,A22_2019_roh!$B$2:$M$56,10,FALSE)</f>
        <v>597</v>
      </c>
      <c r="L17" s="85">
        <f>VLOOKUP(A17,A22_2019_roh!$B$2:$M$56,11,FALSE)</f>
        <v>571</v>
      </c>
      <c r="M17" s="85">
        <f>VLOOKUP(A17,A22_2019_roh!$B$2:$M$56,12,FALSE)</f>
        <v>296</v>
      </c>
      <c r="N17" s="43">
        <f t="shared" si="4"/>
        <v>154</v>
      </c>
      <c r="O17" s="43">
        <f t="shared" si="5"/>
        <v>-37</v>
      </c>
      <c r="P17" s="43">
        <f t="shared" si="6"/>
        <v>191</v>
      </c>
      <c r="Q17" s="43">
        <f t="shared" si="7"/>
        <v>78</v>
      </c>
      <c r="R17" s="43">
        <f t="shared" si="8"/>
        <v>76</v>
      </c>
    </row>
    <row r="18" spans="1:18" x14ac:dyDescent="0.25">
      <c r="A18" s="94">
        <v>157</v>
      </c>
      <c r="B18" s="95" t="str">
        <f>VLOOKUP(A18,A22_2019_roh!$B$2:$M$56,2,FALSE)</f>
        <v xml:space="preserve">Peine                    </v>
      </c>
      <c r="C18" s="28">
        <v>2019</v>
      </c>
      <c r="D18" s="85">
        <f>VLOOKUP(A18,A22_2019_roh!$B$2:$M$56,3,FALSE)</f>
        <v>1603</v>
      </c>
      <c r="E18" s="85">
        <f>VLOOKUP(A18,A22_2019_roh!$B$2:$M$56,4,FALSE)</f>
        <v>272</v>
      </c>
      <c r="F18" s="85">
        <f>VLOOKUP(A18,A22_2019_roh!$B$2:$M$56,5,FALSE)</f>
        <v>1331</v>
      </c>
      <c r="G18" s="85">
        <f>VLOOKUP(A18,A22_2019_roh!$B$2:$M$56,6,FALSE)</f>
        <v>996</v>
      </c>
      <c r="H18" s="85">
        <f>VLOOKUP(A18,A22_2019_roh!$B$2:$M$56,7,FALSE)</f>
        <v>607</v>
      </c>
      <c r="I18" s="85">
        <f>VLOOKUP(A18,A22_2019_roh!$B$2:$M$56,8,FALSE)</f>
        <v>1332</v>
      </c>
      <c r="J18" s="85">
        <f>VLOOKUP(A18,A22_2019_roh!$B$2:$M$56,9,FALSE)</f>
        <v>310</v>
      </c>
      <c r="K18" s="85">
        <f>VLOOKUP(A18,A22_2019_roh!$B$2:$M$56,10,FALSE)</f>
        <v>1022</v>
      </c>
      <c r="L18" s="85">
        <f>VLOOKUP(A18,A22_2019_roh!$B$2:$M$56,11,FALSE)</f>
        <v>874</v>
      </c>
      <c r="M18" s="85">
        <f>VLOOKUP(A18,A22_2019_roh!$B$2:$M$56,12,FALSE)</f>
        <v>458</v>
      </c>
      <c r="N18" s="43">
        <f t="shared" si="4"/>
        <v>271</v>
      </c>
      <c r="O18" s="43">
        <f t="shared" si="5"/>
        <v>-38</v>
      </c>
      <c r="P18" s="43">
        <f t="shared" si="6"/>
        <v>309</v>
      </c>
      <c r="Q18" s="43">
        <f t="shared" si="7"/>
        <v>122</v>
      </c>
      <c r="R18" s="43">
        <f t="shared" si="8"/>
        <v>149</v>
      </c>
    </row>
    <row r="19" spans="1:18" x14ac:dyDescent="0.25">
      <c r="A19" s="94">
        <v>158</v>
      </c>
      <c r="B19" s="95" t="str">
        <f>VLOOKUP(A19,A22_2019_roh!$B$2:$M$56,2,FALSE)</f>
        <v xml:space="preserve">Wolfenbüttel             </v>
      </c>
      <c r="C19" s="28">
        <v>2019</v>
      </c>
      <c r="D19" s="85">
        <f>VLOOKUP(A19,A22_2019_roh!$B$2:$M$56,3,FALSE)</f>
        <v>841</v>
      </c>
      <c r="E19" s="85">
        <f>VLOOKUP(A19,A22_2019_roh!$B$2:$M$56,4,FALSE)</f>
        <v>229</v>
      </c>
      <c r="F19" s="85">
        <f>VLOOKUP(A19,A22_2019_roh!$B$2:$M$56,5,FALSE)</f>
        <v>612</v>
      </c>
      <c r="G19" s="85">
        <f>VLOOKUP(A19,A22_2019_roh!$B$2:$M$56,6,FALSE)</f>
        <v>495</v>
      </c>
      <c r="H19" s="85">
        <f>VLOOKUP(A19,A22_2019_roh!$B$2:$M$56,7,FALSE)</f>
        <v>346</v>
      </c>
      <c r="I19" s="85">
        <f>VLOOKUP(A19,A22_2019_roh!$B$2:$M$56,8,FALSE)</f>
        <v>705</v>
      </c>
      <c r="J19" s="85">
        <f>VLOOKUP(A19,A22_2019_roh!$B$2:$M$56,9,FALSE)</f>
        <v>270</v>
      </c>
      <c r="K19" s="85">
        <f>VLOOKUP(A19,A22_2019_roh!$B$2:$M$56,10,FALSE)</f>
        <v>435</v>
      </c>
      <c r="L19" s="85">
        <f>VLOOKUP(A19,A22_2019_roh!$B$2:$M$56,11,FALSE)</f>
        <v>465</v>
      </c>
      <c r="M19" s="85">
        <f>VLOOKUP(A19,A22_2019_roh!$B$2:$M$56,12,FALSE)</f>
        <v>240</v>
      </c>
      <c r="N19" s="43">
        <f>D19-I19</f>
        <v>136</v>
      </c>
      <c r="O19" s="43">
        <f t="shared" si="5"/>
        <v>-41</v>
      </c>
      <c r="P19" s="43">
        <f t="shared" si="6"/>
        <v>177</v>
      </c>
      <c r="Q19" s="43">
        <f t="shared" si="7"/>
        <v>30</v>
      </c>
      <c r="R19" s="43">
        <f t="shared" si="8"/>
        <v>106</v>
      </c>
    </row>
    <row r="20" spans="1:18" x14ac:dyDescent="0.25">
      <c r="A20" s="94">
        <v>159</v>
      </c>
      <c r="B20" s="95" t="str">
        <f>VLOOKUP(A20,A22_2019_roh!$B$2:$M$56,2,FALSE)</f>
        <v xml:space="preserve">Göttingen                </v>
      </c>
      <c r="C20" s="28">
        <v>2019</v>
      </c>
      <c r="D20" s="85">
        <f>VLOOKUP(A20,A22_2019_roh!$B$2:$M$56,3,FALSE)</f>
        <v>16693</v>
      </c>
      <c r="E20" s="85">
        <f>VLOOKUP(A20,A22_2019_roh!$B$2:$M$56,4,FALSE)</f>
        <v>6667</v>
      </c>
      <c r="F20" s="85">
        <f>VLOOKUP(A20,A22_2019_roh!$B$2:$M$56,5,FALSE)</f>
        <v>10026</v>
      </c>
      <c r="G20" s="85">
        <f>VLOOKUP(A20,A22_2019_roh!$B$2:$M$56,6,FALSE)</f>
        <v>8243</v>
      </c>
      <c r="H20" s="85">
        <f>VLOOKUP(A20,A22_2019_roh!$B$2:$M$56,7,FALSE)</f>
        <v>8450</v>
      </c>
      <c r="I20" s="85">
        <f>VLOOKUP(A20,A22_2019_roh!$B$2:$M$56,8,FALSE)</f>
        <v>4209</v>
      </c>
      <c r="J20" s="85">
        <f>VLOOKUP(A20,A22_2019_roh!$B$2:$M$56,9,FALSE)</f>
        <v>1255</v>
      </c>
      <c r="K20" s="85">
        <f>VLOOKUP(A20,A22_2019_roh!$B$2:$M$56,10,FALSE)</f>
        <v>2954</v>
      </c>
      <c r="L20" s="85">
        <f>VLOOKUP(A20,A22_2019_roh!$B$2:$M$56,11,FALSE)</f>
        <v>2365</v>
      </c>
      <c r="M20" s="85">
        <f>VLOOKUP(A20,A22_2019_roh!$B$2:$M$56,12,FALSE)</f>
        <v>1844</v>
      </c>
      <c r="N20" s="43">
        <f t="shared" ref="N20:N23" si="9">D20-I20</f>
        <v>12484</v>
      </c>
      <c r="O20" s="43">
        <f t="shared" ref="O20:O23" si="10">E20-J20</f>
        <v>5412</v>
      </c>
      <c r="P20" s="43">
        <f t="shared" ref="P20:P23" si="11">F20-K20</f>
        <v>7072</v>
      </c>
      <c r="Q20" s="43">
        <f t="shared" ref="Q20:Q23" si="12">G20-L20</f>
        <v>5878</v>
      </c>
      <c r="R20" s="43">
        <f t="shared" ref="R20:R23" si="13">H20-M20</f>
        <v>6606</v>
      </c>
    </row>
    <row r="21" spans="1:18" x14ac:dyDescent="0.25">
      <c r="A21" s="94">
        <v>159016</v>
      </c>
      <c r="B21" s="95" t="str">
        <f>VLOOKUP(A21,A22_2019_roh!$B$2:$M$56,2,FALSE)</f>
        <v xml:space="preserve">Göttingen,Stadt          </v>
      </c>
      <c r="C21" s="28">
        <v>2019</v>
      </c>
      <c r="D21" s="85">
        <f>VLOOKUP(A21,A22_2019_roh!$B$2:$M$56,3,FALSE)</f>
        <v>3172</v>
      </c>
      <c r="E21" s="85">
        <f>VLOOKUP(A21,A22_2019_roh!$B$2:$M$56,4,FALSE)</f>
        <v>401</v>
      </c>
      <c r="F21" s="85">
        <f>VLOOKUP(A21,A22_2019_roh!$B$2:$M$56,5,FALSE)</f>
        <v>2771</v>
      </c>
      <c r="G21" s="85">
        <f>VLOOKUP(A21,A22_2019_roh!$B$2:$M$56,6,FALSE)</f>
        <v>1609</v>
      </c>
      <c r="H21" s="85">
        <f>VLOOKUP(A21,A22_2019_roh!$B$2:$M$56,7,FALSE)</f>
        <v>1563</v>
      </c>
      <c r="I21" s="85">
        <f>VLOOKUP(A21,A22_2019_roh!$B$2:$M$56,8,FALSE)</f>
        <v>2770</v>
      </c>
      <c r="J21" s="85">
        <f>VLOOKUP(A21,A22_2019_roh!$B$2:$M$56,9,FALSE)</f>
        <v>687</v>
      </c>
      <c r="K21" s="85">
        <f>VLOOKUP(A21,A22_2019_roh!$B$2:$M$56,10,FALSE)</f>
        <v>2083</v>
      </c>
      <c r="L21" s="85">
        <f>VLOOKUP(A21,A22_2019_roh!$B$2:$M$56,11,FALSE)</f>
        <v>1449</v>
      </c>
      <c r="M21" s="85">
        <f>VLOOKUP(A21,A22_2019_roh!$B$2:$M$56,12,FALSE)</f>
        <v>1321</v>
      </c>
      <c r="N21" s="43">
        <f t="shared" si="9"/>
        <v>402</v>
      </c>
      <c r="O21" s="43">
        <f t="shared" si="10"/>
        <v>-286</v>
      </c>
      <c r="P21" s="43">
        <f t="shared" si="11"/>
        <v>688</v>
      </c>
      <c r="Q21" s="43">
        <f t="shared" si="12"/>
        <v>160</v>
      </c>
      <c r="R21" s="43">
        <f t="shared" si="13"/>
        <v>242</v>
      </c>
    </row>
    <row r="22" spans="1:18" x14ac:dyDescent="0.25">
      <c r="A22" s="94">
        <v>159999</v>
      </c>
      <c r="B22" s="95" t="str">
        <f>VLOOKUP(A22,A22_2019_roh!$B$2:$M$56,2,FALSE)</f>
        <v xml:space="preserve">Göttingen Umland         </v>
      </c>
      <c r="C22" s="28">
        <v>2019</v>
      </c>
      <c r="D22" s="85">
        <f>VLOOKUP(A22,A22_2019_roh!$B$2:$M$56,3,FALSE)</f>
        <v>13521</v>
      </c>
      <c r="E22" s="85">
        <f>VLOOKUP(A22,A22_2019_roh!$B$2:$M$56,4,FALSE)</f>
        <v>6266</v>
      </c>
      <c r="F22" s="85">
        <f>VLOOKUP(A22,A22_2019_roh!$B$2:$M$56,5,FALSE)</f>
        <v>7255</v>
      </c>
      <c r="G22" s="85">
        <f>VLOOKUP(A22,A22_2019_roh!$B$2:$M$56,6,FALSE)</f>
        <v>6634</v>
      </c>
      <c r="H22" s="85">
        <f>VLOOKUP(A22,A22_2019_roh!$B$2:$M$56,7,FALSE)</f>
        <v>6887</v>
      </c>
      <c r="I22" s="85">
        <f>VLOOKUP(A22,A22_2019_roh!$B$2:$M$56,8,FALSE)</f>
        <v>1439</v>
      </c>
      <c r="J22" s="85">
        <f>VLOOKUP(A22,A22_2019_roh!$B$2:$M$56,9,FALSE)</f>
        <v>568</v>
      </c>
      <c r="K22" s="85">
        <f>VLOOKUP(A22,A22_2019_roh!$B$2:$M$56,10,FALSE)</f>
        <v>871</v>
      </c>
      <c r="L22" s="85">
        <f>VLOOKUP(A22,A22_2019_roh!$B$2:$M$56,11,FALSE)</f>
        <v>916</v>
      </c>
      <c r="M22" s="85">
        <f>VLOOKUP(A22,A22_2019_roh!$B$2:$M$56,12,FALSE)</f>
        <v>523</v>
      </c>
      <c r="N22" s="43">
        <f t="shared" si="9"/>
        <v>12082</v>
      </c>
      <c r="O22" s="43">
        <f t="shared" si="10"/>
        <v>5698</v>
      </c>
      <c r="P22" s="43">
        <f t="shared" si="11"/>
        <v>6384</v>
      </c>
      <c r="Q22" s="43">
        <f t="shared" si="12"/>
        <v>5718</v>
      </c>
      <c r="R22" s="43">
        <f t="shared" si="13"/>
        <v>6364</v>
      </c>
    </row>
    <row r="23" spans="1:18" x14ac:dyDescent="0.25">
      <c r="A23" s="96">
        <v>1</v>
      </c>
      <c r="B23" s="95" t="str">
        <f>VLOOKUP(A23,A22_2019_roh!$B$2:$M$56,2,FALSE)</f>
        <v xml:space="preserve">Braunschweig             </v>
      </c>
      <c r="C23" s="28">
        <v>2019</v>
      </c>
      <c r="D23" s="85">
        <f>VLOOKUP(A23,A22_2019_roh!$B$2:$M$56,3,FALSE)</f>
        <v>34503</v>
      </c>
      <c r="E23" s="85">
        <f>VLOOKUP(A23,A22_2019_roh!$B$2:$M$56,4,FALSE)</f>
        <v>9345</v>
      </c>
      <c r="F23" s="85">
        <f>VLOOKUP(A23,A22_2019_roh!$B$2:$M$56,5,FALSE)</f>
        <v>25158</v>
      </c>
      <c r="G23" s="85">
        <f>VLOOKUP(A23,A22_2019_roh!$B$2:$M$56,6,FALSE)</f>
        <v>19414</v>
      </c>
      <c r="H23" s="85">
        <f>VLOOKUP(A23,A22_2019_roh!$B$2:$M$56,7,FALSE)</f>
        <v>15089</v>
      </c>
      <c r="I23" s="85">
        <f>VLOOKUP(A23,A22_2019_roh!$B$2:$M$56,8,FALSE)</f>
        <v>18086</v>
      </c>
      <c r="J23" s="85">
        <f>VLOOKUP(A23,A22_2019_roh!$B$2:$M$56,9,FALSE)</f>
        <v>4605</v>
      </c>
      <c r="K23" s="85">
        <f>VLOOKUP(A23,A22_2019_roh!$B$2:$M$56,10,FALSE)</f>
        <v>13481</v>
      </c>
      <c r="L23" s="85">
        <f>VLOOKUP(A23,A22_2019_roh!$B$2:$M$56,11,FALSE)</f>
        <v>11677</v>
      </c>
      <c r="M23" s="85">
        <f>VLOOKUP(A23,A22_2019_roh!$B$2:$M$56,12,FALSE)</f>
        <v>6409</v>
      </c>
      <c r="N23" s="43">
        <f t="shared" si="9"/>
        <v>16417</v>
      </c>
      <c r="O23" s="43">
        <f t="shared" si="10"/>
        <v>4740</v>
      </c>
      <c r="P23" s="43">
        <f t="shared" si="11"/>
        <v>11677</v>
      </c>
      <c r="Q23" s="43">
        <f t="shared" si="12"/>
        <v>7737</v>
      </c>
      <c r="R23" s="43">
        <f t="shared" si="13"/>
        <v>8680</v>
      </c>
    </row>
    <row r="24" spans="1:18" x14ac:dyDescent="0.25">
      <c r="A24" s="94">
        <v>241</v>
      </c>
      <c r="B24" s="95" t="str">
        <f>VLOOKUP(A24,A22_2019_roh!$B$2:$M$56,2,FALSE)</f>
        <v xml:space="preserve">Region Hannover          </v>
      </c>
      <c r="C24" s="28">
        <v>2019</v>
      </c>
      <c r="D24" s="85">
        <f>VLOOKUP(A24,A22_2019_roh!$B$2:$M$56,3,FALSE)</f>
        <v>18400</v>
      </c>
      <c r="E24" s="85">
        <f>VLOOKUP(A24,A22_2019_roh!$B$2:$M$56,4,FALSE)</f>
        <v>3365</v>
      </c>
      <c r="F24" s="85">
        <f>VLOOKUP(A24,A22_2019_roh!$B$2:$M$56,5,FALSE)</f>
        <v>15035</v>
      </c>
      <c r="G24" s="85">
        <f>VLOOKUP(A24,A22_2019_roh!$B$2:$M$56,6,FALSE)</f>
        <v>11438</v>
      </c>
      <c r="H24" s="85">
        <f>VLOOKUP(A24,A22_2019_roh!$B$2:$M$56,7,FALSE)</f>
        <v>6962</v>
      </c>
      <c r="I24" s="85">
        <f>VLOOKUP(A24,A22_2019_roh!$B$2:$M$56,8,FALSE)</f>
        <v>15212</v>
      </c>
      <c r="J24" s="85">
        <f>VLOOKUP(A24,A22_2019_roh!$B$2:$M$56,9,FALSE)</f>
        <v>4444</v>
      </c>
      <c r="K24" s="85">
        <f>VLOOKUP(A24,A22_2019_roh!$B$2:$M$56,10,FALSE)</f>
        <v>10768</v>
      </c>
      <c r="L24" s="85">
        <f>VLOOKUP(A24,A22_2019_roh!$B$2:$M$56,11,FALSE)</f>
        <v>10161</v>
      </c>
      <c r="M24" s="85">
        <f>VLOOKUP(A24,A22_2019_roh!$B$2:$M$56,12,FALSE)</f>
        <v>5051</v>
      </c>
      <c r="N24" s="43">
        <f t="shared" ref="N24:N64" si="14">D24-I24</f>
        <v>3188</v>
      </c>
      <c r="O24" s="43">
        <f t="shared" ref="O24:O64" si="15">E24-J24</f>
        <v>-1079</v>
      </c>
      <c r="P24" s="43">
        <f t="shared" ref="P24:P64" si="16">F24-K24</f>
        <v>4267</v>
      </c>
      <c r="Q24" s="43">
        <f t="shared" ref="Q24:Q64" si="17">G24-L24</f>
        <v>1277</v>
      </c>
      <c r="R24" s="43">
        <f t="shared" ref="R24:R64" si="18">H24-M24</f>
        <v>1911</v>
      </c>
    </row>
    <row r="25" spans="1:18" x14ac:dyDescent="0.25">
      <c r="A25" s="94">
        <v>241001</v>
      </c>
      <c r="B25" s="95" t="str">
        <f>VLOOKUP(A25,A22_2019_roh!$B$2:$M$56,2,FALSE)</f>
        <v xml:space="preserve">Hannover,Landeshptst.    </v>
      </c>
      <c r="C25" s="28">
        <v>2019</v>
      </c>
      <c r="D25" s="85">
        <f>VLOOKUP(A25,A22_2019_roh!$B$2:$M$56,3,FALSE)</f>
        <v>10855</v>
      </c>
      <c r="E25" s="85">
        <f>VLOOKUP(A25,A22_2019_roh!$B$2:$M$56,4,FALSE)</f>
        <v>1905</v>
      </c>
      <c r="F25" s="85">
        <f>VLOOKUP(A25,A22_2019_roh!$B$2:$M$56,5,FALSE)</f>
        <v>8950</v>
      </c>
      <c r="G25" s="85">
        <f>VLOOKUP(A25,A22_2019_roh!$B$2:$M$56,6,FALSE)</f>
        <v>6542</v>
      </c>
      <c r="H25" s="85">
        <f>VLOOKUP(A25,A22_2019_roh!$B$2:$M$56,7,FALSE)</f>
        <v>4313</v>
      </c>
      <c r="I25" s="85">
        <f>VLOOKUP(A25,A22_2019_roh!$B$2:$M$56,8,FALSE)</f>
        <v>8801</v>
      </c>
      <c r="J25" s="85">
        <f>VLOOKUP(A25,A22_2019_roh!$B$2:$M$56,9,FALSE)</f>
        <v>2626</v>
      </c>
      <c r="K25" s="85">
        <f>VLOOKUP(A25,A22_2019_roh!$B$2:$M$56,10,FALSE)</f>
        <v>6175</v>
      </c>
      <c r="L25" s="85">
        <f>VLOOKUP(A25,A22_2019_roh!$B$2:$M$56,11,FALSE)</f>
        <v>5716</v>
      </c>
      <c r="M25" s="85">
        <f>VLOOKUP(A25,A22_2019_roh!$B$2:$M$56,12,FALSE)</f>
        <v>3085</v>
      </c>
      <c r="N25" s="43">
        <f t="shared" si="14"/>
        <v>2054</v>
      </c>
      <c r="O25" s="43">
        <f t="shared" si="15"/>
        <v>-721</v>
      </c>
      <c r="P25" s="43">
        <f t="shared" si="16"/>
        <v>2775</v>
      </c>
      <c r="Q25" s="43">
        <f t="shared" si="17"/>
        <v>826</v>
      </c>
      <c r="R25" s="43">
        <f t="shared" si="18"/>
        <v>1228</v>
      </c>
    </row>
    <row r="26" spans="1:18" x14ac:dyDescent="0.25">
      <c r="A26" s="94">
        <v>241999</v>
      </c>
      <c r="B26" s="95" t="str">
        <f>VLOOKUP(A26,A22_2019_roh!$B$2:$M$56,2,FALSE)</f>
        <v xml:space="preserve">Hannover Umland          </v>
      </c>
      <c r="C26" s="28">
        <v>2019</v>
      </c>
      <c r="D26" s="85">
        <f>VLOOKUP(A26,A22_2019_roh!$B$2:$M$56,3,FALSE)</f>
        <v>7545</v>
      </c>
      <c r="E26" s="85">
        <f>VLOOKUP(A26,A22_2019_roh!$B$2:$M$56,4,FALSE)</f>
        <v>1460</v>
      </c>
      <c r="F26" s="85">
        <f>VLOOKUP(A26,A22_2019_roh!$B$2:$M$56,5,FALSE)</f>
        <v>6085</v>
      </c>
      <c r="G26" s="85">
        <f>VLOOKUP(A26,A22_2019_roh!$B$2:$M$56,6,FALSE)</f>
        <v>4896</v>
      </c>
      <c r="H26" s="85">
        <f>VLOOKUP(A26,A22_2019_roh!$B$2:$M$56,7,FALSE)</f>
        <v>2649</v>
      </c>
      <c r="I26" s="85">
        <f>VLOOKUP(A26,A22_2019_roh!$B$2:$M$56,8,FALSE)</f>
        <v>6411</v>
      </c>
      <c r="J26" s="85">
        <f>VLOOKUP(A26,A22_2019_roh!$B$2:$M$56,9,FALSE)</f>
        <v>1818</v>
      </c>
      <c r="K26" s="85">
        <f>VLOOKUP(A26,A22_2019_roh!$B$2:$M$56,10,FALSE)</f>
        <v>4593</v>
      </c>
      <c r="L26" s="85">
        <f>VLOOKUP(A26,A22_2019_roh!$B$2:$M$56,11,FALSE)</f>
        <v>4445</v>
      </c>
      <c r="M26" s="85">
        <f>VLOOKUP(A26,A22_2019_roh!$B$2:$M$56,12,FALSE)</f>
        <v>1966</v>
      </c>
      <c r="N26" s="43">
        <f t="shared" si="14"/>
        <v>1134</v>
      </c>
      <c r="O26" s="43">
        <f t="shared" si="15"/>
        <v>-358</v>
      </c>
      <c r="P26" s="43">
        <f t="shared" si="16"/>
        <v>1492</v>
      </c>
      <c r="Q26" s="43">
        <f t="shared" si="17"/>
        <v>451</v>
      </c>
      <c r="R26" s="43">
        <f t="shared" si="18"/>
        <v>683</v>
      </c>
    </row>
    <row r="27" spans="1:18" x14ac:dyDescent="0.25">
      <c r="A27" s="94">
        <v>251</v>
      </c>
      <c r="B27" s="95" t="str">
        <f>VLOOKUP(A27,A22_2019_roh!$B$2:$M$56,2,FALSE)</f>
        <v xml:space="preserve">Diepholz                 </v>
      </c>
      <c r="C27" s="28">
        <v>2019</v>
      </c>
      <c r="D27" s="85">
        <f>VLOOKUP(A27,A22_2019_roh!$B$2:$M$56,3,FALSE)</f>
        <v>3473</v>
      </c>
      <c r="E27" s="85">
        <f>VLOOKUP(A27,A22_2019_roh!$B$2:$M$56,4,FALSE)</f>
        <v>519</v>
      </c>
      <c r="F27" s="85">
        <f>VLOOKUP(A27,A22_2019_roh!$B$2:$M$56,5,FALSE)</f>
        <v>2954</v>
      </c>
      <c r="G27" s="85">
        <f>VLOOKUP(A27,A22_2019_roh!$B$2:$M$56,6,FALSE)</f>
        <v>2147</v>
      </c>
      <c r="H27" s="85">
        <f>VLOOKUP(A27,A22_2019_roh!$B$2:$M$56,7,FALSE)</f>
        <v>1326</v>
      </c>
      <c r="I27" s="85">
        <f>VLOOKUP(A27,A22_2019_roh!$B$2:$M$56,8,FALSE)</f>
        <v>3118</v>
      </c>
      <c r="J27" s="85">
        <f>VLOOKUP(A27,A22_2019_roh!$B$2:$M$56,9,FALSE)</f>
        <v>686</v>
      </c>
      <c r="K27" s="85">
        <f>VLOOKUP(A27,A22_2019_roh!$B$2:$M$56,10,FALSE)</f>
        <v>2432</v>
      </c>
      <c r="L27" s="85">
        <f>VLOOKUP(A27,A22_2019_roh!$B$2:$M$56,11,FALSE)</f>
        <v>2013</v>
      </c>
      <c r="M27" s="85">
        <f>VLOOKUP(A27,A22_2019_roh!$B$2:$M$56,12,FALSE)</f>
        <v>1105</v>
      </c>
      <c r="N27" s="43">
        <f t="shared" si="14"/>
        <v>355</v>
      </c>
      <c r="O27" s="43">
        <f t="shared" si="15"/>
        <v>-167</v>
      </c>
      <c r="P27" s="43">
        <f t="shared" si="16"/>
        <v>522</v>
      </c>
      <c r="Q27" s="43">
        <f t="shared" si="17"/>
        <v>134</v>
      </c>
      <c r="R27" s="43">
        <f t="shared" si="18"/>
        <v>221</v>
      </c>
    </row>
    <row r="28" spans="1:18" x14ac:dyDescent="0.25">
      <c r="A28" s="94">
        <v>252</v>
      </c>
      <c r="B28" s="95" t="str">
        <f>VLOOKUP(A28,A22_2019_roh!$B$2:$M$56,2,FALSE)</f>
        <v xml:space="preserve">Hameln-Pyrmont           </v>
      </c>
      <c r="C28" s="28">
        <v>2019</v>
      </c>
      <c r="D28" s="85">
        <f>VLOOKUP(A28,A22_2019_roh!$B$2:$M$56,3,FALSE)</f>
        <v>1923</v>
      </c>
      <c r="E28" s="85">
        <f>VLOOKUP(A28,A22_2019_roh!$B$2:$M$56,4,FALSE)</f>
        <v>425</v>
      </c>
      <c r="F28" s="85">
        <f>VLOOKUP(A28,A22_2019_roh!$B$2:$M$56,5,FALSE)</f>
        <v>1498</v>
      </c>
      <c r="G28" s="85">
        <f>VLOOKUP(A28,A22_2019_roh!$B$2:$M$56,6,FALSE)</f>
        <v>1270</v>
      </c>
      <c r="H28" s="85">
        <f>VLOOKUP(A28,A22_2019_roh!$B$2:$M$56,7,FALSE)</f>
        <v>653</v>
      </c>
      <c r="I28" s="85">
        <f>VLOOKUP(A28,A22_2019_roh!$B$2:$M$56,8,FALSE)</f>
        <v>1648</v>
      </c>
      <c r="J28" s="85">
        <f>VLOOKUP(A28,A22_2019_roh!$B$2:$M$56,9,FALSE)</f>
        <v>445</v>
      </c>
      <c r="K28" s="85">
        <f>VLOOKUP(A28,A22_2019_roh!$B$2:$M$56,10,FALSE)</f>
        <v>1203</v>
      </c>
      <c r="L28" s="85">
        <f>VLOOKUP(A28,A22_2019_roh!$B$2:$M$56,11,FALSE)</f>
        <v>1145</v>
      </c>
      <c r="M28" s="85">
        <f>VLOOKUP(A28,A22_2019_roh!$B$2:$M$56,12,FALSE)</f>
        <v>503</v>
      </c>
      <c r="N28" s="43">
        <f t="shared" si="14"/>
        <v>275</v>
      </c>
      <c r="O28" s="43">
        <f t="shared" si="15"/>
        <v>-20</v>
      </c>
      <c r="P28" s="43">
        <f t="shared" si="16"/>
        <v>295</v>
      </c>
      <c r="Q28" s="43">
        <f t="shared" si="17"/>
        <v>125</v>
      </c>
      <c r="R28" s="43">
        <f t="shared" si="18"/>
        <v>150</v>
      </c>
    </row>
    <row r="29" spans="1:18" x14ac:dyDescent="0.25">
      <c r="A29" s="94">
        <v>254</v>
      </c>
      <c r="B29" s="95" t="str">
        <f>VLOOKUP(A29,A22_2019_roh!$B$2:$M$56,2,FALSE)</f>
        <v xml:space="preserve">Hildesheim               </v>
      </c>
      <c r="C29" s="28">
        <v>2019</v>
      </c>
      <c r="D29" s="85">
        <f>VLOOKUP(A29,A22_2019_roh!$B$2:$M$56,3,FALSE)</f>
        <v>3060</v>
      </c>
      <c r="E29" s="85">
        <f>VLOOKUP(A29,A22_2019_roh!$B$2:$M$56,4,FALSE)</f>
        <v>528</v>
      </c>
      <c r="F29" s="85">
        <f>VLOOKUP(A29,A22_2019_roh!$B$2:$M$56,5,FALSE)</f>
        <v>2532</v>
      </c>
      <c r="G29" s="85">
        <f>VLOOKUP(A29,A22_2019_roh!$B$2:$M$56,6,FALSE)</f>
        <v>1884</v>
      </c>
      <c r="H29" s="85">
        <f>VLOOKUP(A29,A22_2019_roh!$B$2:$M$56,7,FALSE)</f>
        <v>1176</v>
      </c>
      <c r="I29" s="85">
        <f>VLOOKUP(A29,A22_2019_roh!$B$2:$M$56,8,FALSE)</f>
        <v>2555</v>
      </c>
      <c r="J29" s="85">
        <f>VLOOKUP(A29,A22_2019_roh!$B$2:$M$56,9,FALSE)</f>
        <v>643</v>
      </c>
      <c r="K29" s="85">
        <f>VLOOKUP(A29,A22_2019_roh!$B$2:$M$56,10,FALSE)</f>
        <v>1912</v>
      </c>
      <c r="L29" s="85">
        <f>VLOOKUP(A29,A22_2019_roh!$B$2:$M$56,11,FALSE)</f>
        <v>1683</v>
      </c>
      <c r="M29" s="85">
        <f>VLOOKUP(A29,A22_2019_roh!$B$2:$M$56,12,FALSE)</f>
        <v>872</v>
      </c>
      <c r="N29" s="43">
        <f t="shared" si="14"/>
        <v>505</v>
      </c>
      <c r="O29" s="43">
        <f t="shared" si="15"/>
        <v>-115</v>
      </c>
      <c r="P29" s="43">
        <f t="shared" si="16"/>
        <v>620</v>
      </c>
      <c r="Q29" s="43">
        <f t="shared" si="17"/>
        <v>201</v>
      </c>
      <c r="R29" s="43">
        <f t="shared" si="18"/>
        <v>304</v>
      </c>
    </row>
    <row r="30" spans="1:18" x14ac:dyDescent="0.25">
      <c r="A30" s="94">
        <v>255</v>
      </c>
      <c r="B30" s="95" t="str">
        <f>VLOOKUP(A30,A22_2019_roh!$B$2:$M$56,2,FALSE)</f>
        <v xml:space="preserve">Holzminden               </v>
      </c>
      <c r="C30" s="28">
        <v>2019</v>
      </c>
      <c r="D30" s="85">
        <f>VLOOKUP(A30,A22_2019_roh!$B$2:$M$56,3,FALSE)</f>
        <v>812</v>
      </c>
      <c r="E30" s="85">
        <f>VLOOKUP(A30,A22_2019_roh!$B$2:$M$56,4,FALSE)</f>
        <v>173</v>
      </c>
      <c r="F30" s="85">
        <f>VLOOKUP(A30,A22_2019_roh!$B$2:$M$56,5,FALSE)</f>
        <v>639</v>
      </c>
      <c r="G30" s="85">
        <f>VLOOKUP(A30,A22_2019_roh!$B$2:$M$56,6,FALSE)</f>
        <v>523</v>
      </c>
      <c r="H30" s="85">
        <f>VLOOKUP(A30,A22_2019_roh!$B$2:$M$56,7,FALSE)</f>
        <v>289</v>
      </c>
      <c r="I30" s="85">
        <f>VLOOKUP(A30,A22_2019_roh!$B$2:$M$56,8,FALSE)</f>
        <v>664</v>
      </c>
      <c r="J30" s="85">
        <f>VLOOKUP(A30,A22_2019_roh!$B$2:$M$56,9,FALSE)</f>
        <v>198</v>
      </c>
      <c r="K30" s="85">
        <f>VLOOKUP(A30,A22_2019_roh!$B$2:$M$56,10,FALSE)</f>
        <v>466</v>
      </c>
      <c r="L30" s="85">
        <f>VLOOKUP(A30,A22_2019_roh!$B$2:$M$56,11,FALSE)</f>
        <v>465</v>
      </c>
      <c r="M30" s="85">
        <f>VLOOKUP(A30,A22_2019_roh!$B$2:$M$56,12,FALSE)</f>
        <v>199</v>
      </c>
      <c r="N30" s="43">
        <f t="shared" si="14"/>
        <v>148</v>
      </c>
      <c r="O30" s="43">
        <f t="shared" si="15"/>
        <v>-25</v>
      </c>
      <c r="P30" s="43">
        <f t="shared" si="16"/>
        <v>173</v>
      </c>
      <c r="Q30" s="43">
        <f t="shared" si="17"/>
        <v>58</v>
      </c>
      <c r="R30" s="43">
        <f t="shared" si="18"/>
        <v>90</v>
      </c>
    </row>
    <row r="31" spans="1:18" x14ac:dyDescent="0.25">
      <c r="A31" s="94">
        <v>256</v>
      </c>
      <c r="B31" s="95" t="str">
        <f>VLOOKUP(A31,A22_2019_roh!$B$2:$M$56,2,FALSE)</f>
        <v xml:space="preserve">Nienburg (Weser)         </v>
      </c>
      <c r="C31" s="28">
        <v>2019</v>
      </c>
      <c r="D31" s="85">
        <f>VLOOKUP(A31,A22_2019_roh!$B$2:$M$56,3,FALSE)</f>
        <v>2845</v>
      </c>
      <c r="E31" s="85">
        <f>VLOOKUP(A31,A22_2019_roh!$B$2:$M$56,4,FALSE)</f>
        <v>279</v>
      </c>
      <c r="F31" s="85">
        <f>VLOOKUP(A31,A22_2019_roh!$B$2:$M$56,5,FALSE)</f>
        <v>2566</v>
      </c>
      <c r="G31" s="85">
        <f>VLOOKUP(A31,A22_2019_roh!$B$2:$M$56,6,FALSE)</f>
        <v>1807</v>
      </c>
      <c r="H31" s="85">
        <f>VLOOKUP(A31,A22_2019_roh!$B$2:$M$56,7,FALSE)</f>
        <v>1038</v>
      </c>
      <c r="I31" s="85">
        <f>VLOOKUP(A31,A22_2019_roh!$B$2:$M$56,8,FALSE)</f>
        <v>2845</v>
      </c>
      <c r="J31" s="85">
        <f>VLOOKUP(A31,A22_2019_roh!$B$2:$M$56,9,FALSE)</f>
        <v>363</v>
      </c>
      <c r="K31" s="85">
        <f>VLOOKUP(A31,A22_2019_roh!$B$2:$M$56,10,FALSE)</f>
        <v>2482</v>
      </c>
      <c r="L31" s="85">
        <f>VLOOKUP(A31,A22_2019_roh!$B$2:$M$56,11,FALSE)</f>
        <v>1892</v>
      </c>
      <c r="M31" s="85">
        <f>VLOOKUP(A31,A22_2019_roh!$B$2:$M$56,12,FALSE)</f>
        <v>953</v>
      </c>
      <c r="N31" s="43">
        <f t="shared" si="14"/>
        <v>0</v>
      </c>
      <c r="O31" s="43">
        <f t="shared" si="15"/>
        <v>-84</v>
      </c>
      <c r="P31" s="43">
        <f t="shared" si="16"/>
        <v>84</v>
      </c>
      <c r="Q31" s="43">
        <f t="shared" si="17"/>
        <v>-85</v>
      </c>
      <c r="R31" s="43">
        <f t="shared" si="18"/>
        <v>85</v>
      </c>
    </row>
    <row r="32" spans="1:18" x14ac:dyDescent="0.25">
      <c r="A32" s="94">
        <v>257</v>
      </c>
      <c r="B32" s="95" t="str">
        <f>VLOOKUP(A32,A22_2019_roh!$B$2:$M$56,2,FALSE)</f>
        <v xml:space="preserve">Schaumburg               </v>
      </c>
      <c r="C32" s="28">
        <v>2019</v>
      </c>
      <c r="D32" s="85">
        <f>VLOOKUP(A32,A22_2019_roh!$B$2:$M$56,3,FALSE)</f>
        <v>1828</v>
      </c>
      <c r="E32" s="85">
        <f>VLOOKUP(A32,A22_2019_roh!$B$2:$M$56,4,FALSE)</f>
        <v>355</v>
      </c>
      <c r="F32" s="85">
        <f>VLOOKUP(A32,A22_2019_roh!$B$2:$M$56,5,FALSE)</f>
        <v>1473</v>
      </c>
      <c r="G32" s="85">
        <f>VLOOKUP(A32,A22_2019_roh!$B$2:$M$56,6,FALSE)</f>
        <v>1213</v>
      </c>
      <c r="H32" s="85">
        <f>VLOOKUP(A32,A22_2019_roh!$B$2:$M$56,7,FALSE)</f>
        <v>615</v>
      </c>
      <c r="I32" s="85">
        <f>VLOOKUP(A32,A22_2019_roh!$B$2:$M$56,8,FALSE)</f>
        <v>1452</v>
      </c>
      <c r="J32" s="85">
        <f>VLOOKUP(A32,A22_2019_roh!$B$2:$M$56,9,FALSE)</f>
        <v>422</v>
      </c>
      <c r="K32" s="85">
        <f>VLOOKUP(A32,A22_2019_roh!$B$2:$M$56,10,FALSE)</f>
        <v>1030</v>
      </c>
      <c r="L32" s="85">
        <f>VLOOKUP(A32,A22_2019_roh!$B$2:$M$56,11,FALSE)</f>
        <v>997</v>
      </c>
      <c r="M32" s="85">
        <f>VLOOKUP(A32,A22_2019_roh!$B$2:$M$56,12,FALSE)</f>
        <v>455</v>
      </c>
      <c r="N32" s="43">
        <f t="shared" si="14"/>
        <v>376</v>
      </c>
      <c r="O32" s="43">
        <f t="shared" si="15"/>
        <v>-67</v>
      </c>
      <c r="P32" s="43">
        <f t="shared" si="16"/>
        <v>443</v>
      </c>
      <c r="Q32" s="43">
        <f t="shared" si="17"/>
        <v>216</v>
      </c>
      <c r="R32" s="43">
        <f t="shared" si="18"/>
        <v>160</v>
      </c>
    </row>
    <row r="33" spans="1:18" x14ac:dyDescent="0.25">
      <c r="A33" s="96">
        <v>2</v>
      </c>
      <c r="B33" s="95" t="str">
        <f>VLOOKUP(A33,A22_2019_roh!$B$2:$M$56,2,FALSE)</f>
        <v xml:space="preserve">Hannover                 </v>
      </c>
      <c r="C33" s="28">
        <v>2019</v>
      </c>
      <c r="D33" s="85">
        <f>VLOOKUP(A33,A22_2019_roh!$B$2:$M$56,3,FALSE)</f>
        <v>32341</v>
      </c>
      <c r="E33" s="85">
        <f>VLOOKUP(A33,A22_2019_roh!$B$2:$M$56,4,FALSE)</f>
        <v>5644</v>
      </c>
      <c r="F33" s="85">
        <f>VLOOKUP(A33,A22_2019_roh!$B$2:$M$56,5,FALSE)</f>
        <v>26697</v>
      </c>
      <c r="G33" s="85">
        <f>VLOOKUP(A33,A22_2019_roh!$B$2:$M$56,6,FALSE)</f>
        <v>20282</v>
      </c>
      <c r="H33" s="85">
        <f>VLOOKUP(A33,A22_2019_roh!$B$2:$M$56,7,FALSE)</f>
        <v>12059</v>
      </c>
      <c r="I33" s="85">
        <f>VLOOKUP(A33,A22_2019_roh!$B$2:$M$56,8,FALSE)</f>
        <v>27494</v>
      </c>
      <c r="J33" s="85">
        <f>VLOOKUP(A33,A22_2019_roh!$B$2:$M$56,9,FALSE)</f>
        <v>7201</v>
      </c>
      <c r="K33" s="85">
        <f>VLOOKUP(A33,A22_2019_roh!$B$2:$M$56,10,FALSE)</f>
        <v>20293</v>
      </c>
      <c r="L33" s="85">
        <f>VLOOKUP(A33,A22_2019_roh!$B$2:$M$56,11,FALSE)</f>
        <v>18356</v>
      </c>
      <c r="M33" s="85">
        <f>VLOOKUP(A33,A22_2019_roh!$B$2:$M$56,12,FALSE)</f>
        <v>9138</v>
      </c>
      <c r="N33" s="43">
        <f t="shared" si="14"/>
        <v>4847</v>
      </c>
      <c r="O33" s="43">
        <f t="shared" si="15"/>
        <v>-1557</v>
      </c>
      <c r="P33" s="43">
        <f t="shared" si="16"/>
        <v>6404</v>
      </c>
      <c r="Q33" s="43">
        <f t="shared" si="17"/>
        <v>1926</v>
      </c>
      <c r="R33" s="43">
        <f t="shared" si="18"/>
        <v>2921</v>
      </c>
    </row>
    <row r="34" spans="1:18" x14ac:dyDescent="0.25">
      <c r="A34" s="94">
        <v>351</v>
      </c>
      <c r="B34" s="95" t="str">
        <f>VLOOKUP(A34,A22_2019_roh!$B$2:$M$56,2,FALSE)</f>
        <v xml:space="preserve">Celle                    </v>
      </c>
      <c r="C34" s="28">
        <v>2019</v>
      </c>
      <c r="D34" s="85">
        <f>VLOOKUP(A34,A22_2019_roh!$B$2:$M$56,3,FALSE)</f>
        <v>2366</v>
      </c>
      <c r="E34" s="85">
        <f>VLOOKUP(A34,A22_2019_roh!$B$2:$M$56,4,FALSE)</f>
        <v>553</v>
      </c>
      <c r="F34" s="85">
        <f>VLOOKUP(A34,A22_2019_roh!$B$2:$M$56,5,FALSE)</f>
        <v>1813</v>
      </c>
      <c r="G34" s="85">
        <f>VLOOKUP(A34,A22_2019_roh!$B$2:$M$56,6,FALSE)</f>
        <v>1486</v>
      </c>
      <c r="H34" s="85">
        <f>VLOOKUP(A34,A22_2019_roh!$B$2:$M$56,7,FALSE)</f>
        <v>880</v>
      </c>
      <c r="I34" s="85">
        <f>VLOOKUP(A34,A22_2019_roh!$B$2:$M$56,8,FALSE)</f>
        <v>2142</v>
      </c>
      <c r="J34" s="85">
        <f>VLOOKUP(A34,A22_2019_roh!$B$2:$M$56,9,FALSE)</f>
        <v>587</v>
      </c>
      <c r="K34" s="85">
        <f>VLOOKUP(A34,A22_2019_roh!$B$2:$M$56,10,FALSE)</f>
        <v>1555</v>
      </c>
      <c r="L34" s="85">
        <f>VLOOKUP(A34,A22_2019_roh!$B$2:$M$56,11,FALSE)</f>
        <v>1393</v>
      </c>
      <c r="M34" s="85">
        <f>VLOOKUP(A34,A22_2019_roh!$B$2:$M$56,12,FALSE)</f>
        <v>749</v>
      </c>
      <c r="N34" s="43">
        <f t="shared" si="14"/>
        <v>224</v>
      </c>
      <c r="O34" s="43">
        <f t="shared" si="15"/>
        <v>-34</v>
      </c>
      <c r="P34" s="43">
        <f t="shared" si="16"/>
        <v>258</v>
      </c>
      <c r="Q34" s="43">
        <f t="shared" si="17"/>
        <v>93</v>
      </c>
      <c r="R34" s="43">
        <f t="shared" si="18"/>
        <v>131</v>
      </c>
    </row>
    <row r="35" spans="1:18" x14ac:dyDescent="0.25">
      <c r="A35" s="94">
        <v>352</v>
      </c>
      <c r="B35" s="95" t="str">
        <f>VLOOKUP(A35,A22_2019_roh!$B$2:$M$56,2,FALSE)</f>
        <v xml:space="preserve">Cuxhaven                 </v>
      </c>
      <c r="C35" s="28">
        <v>2019</v>
      </c>
      <c r="D35" s="85">
        <f>VLOOKUP(A35,A22_2019_roh!$B$2:$M$56,3,FALSE)</f>
        <v>1871</v>
      </c>
      <c r="E35" s="85">
        <f>VLOOKUP(A35,A22_2019_roh!$B$2:$M$56,4,FALSE)</f>
        <v>444</v>
      </c>
      <c r="F35" s="85">
        <f>VLOOKUP(A35,A22_2019_roh!$B$2:$M$56,5,FALSE)</f>
        <v>1427</v>
      </c>
      <c r="G35" s="85">
        <f>VLOOKUP(A35,A22_2019_roh!$B$2:$M$56,6,FALSE)</f>
        <v>1220</v>
      </c>
      <c r="H35" s="85">
        <f>VLOOKUP(A35,A22_2019_roh!$B$2:$M$56,7,FALSE)</f>
        <v>651</v>
      </c>
      <c r="I35" s="85">
        <f>VLOOKUP(A35,A22_2019_roh!$B$2:$M$56,8,FALSE)</f>
        <v>1708</v>
      </c>
      <c r="J35" s="85">
        <f>VLOOKUP(A35,A22_2019_roh!$B$2:$M$56,9,FALSE)</f>
        <v>600</v>
      </c>
      <c r="K35" s="85">
        <f>VLOOKUP(A35,A22_2019_roh!$B$2:$M$56,10,FALSE)</f>
        <v>1108</v>
      </c>
      <c r="L35" s="85">
        <f>VLOOKUP(A35,A22_2019_roh!$B$2:$M$56,11,FALSE)</f>
        <v>1173</v>
      </c>
      <c r="M35" s="85">
        <f>VLOOKUP(A35,A22_2019_roh!$B$2:$M$56,12,FALSE)</f>
        <v>535</v>
      </c>
      <c r="N35" s="43">
        <f t="shared" si="14"/>
        <v>163</v>
      </c>
      <c r="O35" s="43">
        <f t="shared" si="15"/>
        <v>-156</v>
      </c>
      <c r="P35" s="43">
        <f t="shared" si="16"/>
        <v>319</v>
      </c>
      <c r="Q35" s="43">
        <f t="shared" si="17"/>
        <v>47</v>
      </c>
      <c r="R35" s="43">
        <f t="shared" si="18"/>
        <v>116</v>
      </c>
    </row>
    <row r="36" spans="1:18" x14ac:dyDescent="0.25">
      <c r="A36" s="94">
        <v>353</v>
      </c>
      <c r="B36" s="95" t="str">
        <f>VLOOKUP(A36,A22_2019_roh!$B$2:$M$56,2,FALSE)</f>
        <v xml:space="preserve">Harburg                  </v>
      </c>
      <c r="C36" s="28">
        <v>2019</v>
      </c>
      <c r="D36" s="85">
        <f>VLOOKUP(A36,A22_2019_roh!$B$2:$M$56,3,FALSE)</f>
        <v>3909</v>
      </c>
      <c r="E36" s="85">
        <f>VLOOKUP(A36,A22_2019_roh!$B$2:$M$56,4,FALSE)</f>
        <v>607</v>
      </c>
      <c r="F36" s="85">
        <f>VLOOKUP(A36,A22_2019_roh!$B$2:$M$56,5,FALSE)</f>
        <v>3302</v>
      </c>
      <c r="G36" s="85">
        <f>VLOOKUP(A36,A22_2019_roh!$B$2:$M$56,6,FALSE)</f>
        <v>2588</v>
      </c>
      <c r="H36" s="85">
        <f>VLOOKUP(A36,A22_2019_roh!$B$2:$M$56,7,FALSE)</f>
        <v>1321</v>
      </c>
      <c r="I36" s="85">
        <f>VLOOKUP(A36,A22_2019_roh!$B$2:$M$56,8,FALSE)</f>
        <v>3310</v>
      </c>
      <c r="J36" s="85">
        <f>VLOOKUP(A36,A22_2019_roh!$B$2:$M$56,9,FALSE)</f>
        <v>699</v>
      </c>
      <c r="K36" s="85">
        <f>VLOOKUP(A36,A22_2019_roh!$B$2:$M$56,10,FALSE)</f>
        <v>2611</v>
      </c>
      <c r="L36" s="85">
        <f>VLOOKUP(A36,A22_2019_roh!$B$2:$M$56,11,FALSE)</f>
        <v>2431</v>
      </c>
      <c r="M36" s="85">
        <f>VLOOKUP(A36,A22_2019_roh!$B$2:$M$56,12,FALSE)</f>
        <v>879</v>
      </c>
      <c r="N36" s="43">
        <f t="shared" si="14"/>
        <v>599</v>
      </c>
      <c r="O36" s="43">
        <f t="shared" si="15"/>
        <v>-92</v>
      </c>
      <c r="P36" s="43">
        <f t="shared" si="16"/>
        <v>691</v>
      </c>
      <c r="Q36" s="43">
        <f t="shared" si="17"/>
        <v>157</v>
      </c>
      <c r="R36" s="43">
        <f t="shared" si="18"/>
        <v>442</v>
      </c>
    </row>
    <row r="37" spans="1:18" x14ac:dyDescent="0.25">
      <c r="A37" s="94">
        <v>354</v>
      </c>
      <c r="B37" s="95" t="str">
        <f>VLOOKUP(A37,A22_2019_roh!$B$2:$M$56,2,FALSE)</f>
        <v xml:space="preserve">Lüchow-Dannenberg        </v>
      </c>
      <c r="C37" s="28">
        <v>2019</v>
      </c>
      <c r="D37" s="85">
        <f>VLOOKUP(A37,A22_2019_roh!$B$2:$M$56,3,FALSE)</f>
        <v>521</v>
      </c>
      <c r="E37" s="85">
        <f>VLOOKUP(A37,A22_2019_roh!$B$2:$M$56,4,FALSE)</f>
        <v>149</v>
      </c>
      <c r="F37" s="85">
        <f>VLOOKUP(A37,A22_2019_roh!$B$2:$M$56,5,FALSE)</f>
        <v>372</v>
      </c>
      <c r="G37" s="85">
        <f>VLOOKUP(A37,A22_2019_roh!$B$2:$M$56,6,FALSE)</f>
        <v>323</v>
      </c>
      <c r="H37" s="85">
        <f>VLOOKUP(A37,A22_2019_roh!$B$2:$M$56,7,FALSE)</f>
        <v>198</v>
      </c>
      <c r="I37" s="85">
        <f>VLOOKUP(A37,A22_2019_roh!$B$2:$M$56,8,FALSE)</f>
        <v>456</v>
      </c>
      <c r="J37" s="85">
        <f>VLOOKUP(A37,A22_2019_roh!$B$2:$M$56,9,FALSE)</f>
        <v>188</v>
      </c>
      <c r="K37" s="85">
        <f>VLOOKUP(A37,A22_2019_roh!$B$2:$M$56,10,FALSE)</f>
        <v>268</v>
      </c>
      <c r="L37" s="85">
        <f>VLOOKUP(A37,A22_2019_roh!$B$2:$M$56,11,FALSE)</f>
        <v>286</v>
      </c>
      <c r="M37" s="85">
        <f>VLOOKUP(A37,A22_2019_roh!$B$2:$M$56,12,FALSE)</f>
        <v>170</v>
      </c>
      <c r="N37" s="43">
        <f t="shared" si="14"/>
        <v>65</v>
      </c>
      <c r="O37" s="43">
        <f t="shared" si="15"/>
        <v>-39</v>
      </c>
      <c r="P37" s="43">
        <f t="shared" si="16"/>
        <v>104</v>
      </c>
      <c r="Q37" s="43">
        <f t="shared" si="17"/>
        <v>37</v>
      </c>
      <c r="R37" s="43">
        <f t="shared" si="18"/>
        <v>28</v>
      </c>
    </row>
    <row r="38" spans="1:18" x14ac:dyDescent="0.25">
      <c r="A38" s="94">
        <v>355</v>
      </c>
      <c r="B38" s="95" t="str">
        <f>VLOOKUP(A38,A22_2019_roh!$B$2:$M$56,2,FALSE)</f>
        <v xml:space="preserve">Lüneburg                 </v>
      </c>
      <c r="C38" s="28">
        <v>2019</v>
      </c>
      <c r="D38" s="85">
        <f>VLOOKUP(A38,A22_2019_roh!$B$2:$M$56,3,FALSE)</f>
        <v>2212</v>
      </c>
      <c r="E38" s="85">
        <f>VLOOKUP(A38,A22_2019_roh!$B$2:$M$56,4,FALSE)</f>
        <v>598</v>
      </c>
      <c r="F38" s="85">
        <f>VLOOKUP(A38,A22_2019_roh!$B$2:$M$56,5,FALSE)</f>
        <v>1614</v>
      </c>
      <c r="G38" s="85">
        <f>VLOOKUP(A38,A22_2019_roh!$B$2:$M$56,6,FALSE)</f>
        <v>1373</v>
      </c>
      <c r="H38" s="85">
        <f>VLOOKUP(A38,A22_2019_roh!$B$2:$M$56,7,FALSE)</f>
        <v>839</v>
      </c>
      <c r="I38" s="85">
        <f>VLOOKUP(A38,A22_2019_roh!$B$2:$M$56,8,FALSE)</f>
        <v>2130</v>
      </c>
      <c r="J38" s="85">
        <f>VLOOKUP(A38,A22_2019_roh!$B$2:$M$56,9,FALSE)</f>
        <v>786</v>
      </c>
      <c r="K38" s="85">
        <f>VLOOKUP(A38,A22_2019_roh!$B$2:$M$56,10,FALSE)</f>
        <v>1344</v>
      </c>
      <c r="L38" s="85">
        <f>VLOOKUP(A38,A22_2019_roh!$B$2:$M$56,11,FALSE)</f>
        <v>1399</v>
      </c>
      <c r="M38" s="85">
        <f>VLOOKUP(A38,A22_2019_roh!$B$2:$M$56,12,FALSE)</f>
        <v>731</v>
      </c>
      <c r="N38" s="43">
        <f t="shared" si="14"/>
        <v>82</v>
      </c>
      <c r="O38" s="43">
        <f t="shared" si="15"/>
        <v>-188</v>
      </c>
      <c r="P38" s="43">
        <f t="shared" si="16"/>
        <v>270</v>
      </c>
      <c r="Q38" s="43">
        <f t="shared" si="17"/>
        <v>-26</v>
      </c>
      <c r="R38" s="43">
        <f t="shared" si="18"/>
        <v>108</v>
      </c>
    </row>
    <row r="39" spans="1:18" x14ac:dyDescent="0.25">
      <c r="A39" s="94">
        <v>356</v>
      </c>
      <c r="B39" s="95" t="str">
        <f>VLOOKUP(A39,A22_2019_roh!$B$2:$M$56,2,FALSE)</f>
        <v xml:space="preserve">Osterholz                </v>
      </c>
      <c r="C39" s="28">
        <v>2019</v>
      </c>
      <c r="D39" s="85">
        <f>VLOOKUP(A39,A22_2019_roh!$B$2:$M$56,3,FALSE)</f>
        <v>696</v>
      </c>
      <c r="E39" s="85">
        <f>VLOOKUP(A39,A22_2019_roh!$B$2:$M$56,4,FALSE)</f>
        <v>216</v>
      </c>
      <c r="F39" s="85">
        <f>VLOOKUP(A39,A22_2019_roh!$B$2:$M$56,5,FALSE)</f>
        <v>480</v>
      </c>
      <c r="G39" s="85">
        <f>VLOOKUP(A39,A22_2019_roh!$B$2:$M$56,6,FALSE)</f>
        <v>415</v>
      </c>
      <c r="H39" s="85">
        <f>VLOOKUP(A39,A22_2019_roh!$B$2:$M$56,7,FALSE)</f>
        <v>281</v>
      </c>
      <c r="I39" s="85">
        <f>VLOOKUP(A39,A22_2019_roh!$B$2:$M$56,8,FALSE)</f>
        <v>562</v>
      </c>
      <c r="J39" s="85">
        <f>VLOOKUP(A39,A22_2019_roh!$B$2:$M$56,9,FALSE)</f>
        <v>233</v>
      </c>
      <c r="K39" s="85">
        <f>VLOOKUP(A39,A22_2019_roh!$B$2:$M$56,10,FALSE)</f>
        <v>329</v>
      </c>
      <c r="L39" s="85">
        <f>VLOOKUP(A39,A22_2019_roh!$B$2:$M$56,11,FALSE)</f>
        <v>341</v>
      </c>
      <c r="M39" s="85">
        <f>VLOOKUP(A39,A22_2019_roh!$B$2:$M$56,12,FALSE)</f>
        <v>221</v>
      </c>
      <c r="N39" s="43">
        <f t="shared" si="14"/>
        <v>134</v>
      </c>
      <c r="O39" s="43">
        <f t="shared" si="15"/>
        <v>-17</v>
      </c>
      <c r="P39" s="43">
        <f t="shared" si="16"/>
        <v>151</v>
      </c>
      <c r="Q39" s="43">
        <f t="shared" si="17"/>
        <v>74</v>
      </c>
      <c r="R39" s="43">
        <f t="shared" si="18"/>
        <v>60</v>
      </c>
    </row>
    <row r="40" spans="1:18" x14ac:dyDescent="0.25">
      <c r="A40" s="94">
        <v>357</v>
      </c>
      <c r="B40" s="95" t="str">
        <f>VLOOKUP(A40,A22_2019_roh!$B$2:$M$56,2,FALSE)</f>
        <v xml:space="preserve">Rotenburg (Wümme)        </v>
      </c>
      <c r="C40" s="28">
        <v>2019</v>
      </c>
      <c r="D40" s="85">
        <f>VLOOKUP(A40,A22_2019_roh!$B$2:$M$56,3,FALSE)</f>
        <v>1889</v>
      </c>
      <c r="E40" s="85">
        <f>VLOOKUP(A40,A22_2019_roh!$B$2:$M$56,4,FALSE)</f>
        <v>300</v>
      </c>
      <c r="F40" s="85">
        <f>VLOOKUP(A40,A22_2019_roh!$B$2:$M$56,5,FALSE)</f>
        <v>1589</v>
      </c>
      <c r="G40" s="85">
        <f>VLOOKUP(A40,A22_2019_roh!$B$2:$M$56,6,FALSE)</f>
        <v>1181</v>
      </c>
      <c r="H40" s="85">
        <f>VLOOKUP(A40,A22_2019_roh!$B$2:$M$56,7,FALSE)</f>
        <v>708</v>
      </c>
      <c r="I40" s="85">
        <f>VLOOKUP(A40,A22_2019_roh!$B$2:$M$56,8,FALSE)</f>
        <v>1484</v>
      </c>
      <c r="J40" s="85">
        <f>VLOOKUP(A40,A22_2019_roh!$B$2:$M$56,9,FALSE)</f>
        <v>398</v>
      </c>
      <c r="K40" s="85">
        <f>VLOOKUP(A40,A22_2019_roh!$B$2:$M$56,10,FALSE)</f>
        <v>1086</v>
      </c>
      <c r="L40" s="85">
        <f>VLOOKUP(A40,A22_2019_roh!$B$2:$M$56,11,FALSE)</f>
        <v>972</v>
      </c>
      <c r="M40" s="85">
        <f>VLOOKUP(A40,A22_2019_roh!$B$2:$M$56,12,FALSE)</f>
        <v>512</v>
      </c>
      <c r="N40" s="43">
        <f t="shared" si="14"/>
        <v>405</v>
      </c>
      <c r="O40" s="43">
        <f t="shared" si="15"/>
        <v>-98</v>
      </c>
      <c r="P40" s="43">
        <f t="shared" si="16"/>
        <v>503</v>
      </c>
      <c r="Q40" s="43">
        <f t="shared" si="17"/>
        <v>209</v>
      </c>
      <c r="R40" s="43">
        <f t="shared" si="18"/>
        <v>196</v>
      </c>
    </row>
    <row r="41" spans="1:18" x14ac:dyDescent="0.25">
      <c r="A41" s="94">
        <v>358</v>
      </c>
      <c r="B41" s="95" t="str">
        <f>VLOOKUP(A41,A22_2019_roh!$B$2:$M$56,2,FALSE)</f>
        <v xml:space="preserve">Heidekreis               </v>
      </c>
      <c r="C41" s="28">
        <v>2019</v>
      </c>
      <c r="D41" s="85">
        <f>VLOOKUP(A41,A22_2019_roh!$B$2:$M$56,3,FALSE)</f>
        <v>6278</v>
      </c>
      <c r="E41" s="85">
        <f>VLOOKUP(A41,A22_2019_roh!$B$2:$M$56,4,FALSE)</f>
        <v>317</v>
      </c>
      <c r="F41" s="85">
        <f>VLOOKUP(A41,A22_2019_roh!$B$2:$M$56,5,FALSE)</f>
        <v>5961</v>
      </c>
      <c r="G41" s="85">
        <f>VLOOKUP(A41,A22_2019_roh!$B$2:$M$56,6,FALSE)</f>
        <v>3766</v>
      </c>
      <c r="H41" s="85">
        <f>VLOOKUP(A41,A22_2019_roh!$B$2:$M$56,7,FALSE)</f>
        <v>2512</v>
      </c>
      <c r="I41" s="85">
        <f>VLOOKUP(A41,A22_2019_roh!$B$2:$M$56,8,FALSE)</f>
        <v>1823</v>
      </c>
      <c r="J41" s="85">
        <f>VLOOKUP(A41,A22_2019_roh!$B$2:$M$56,9,FALSE)</f>
        <v>352</v>
      </c>
      <c r="K41" s="85">
        <f>VLOOKUP(A41,A22_2019_roh!$B$2:$M$56,10,FALSE)</f>
        <v>1471</v>
      </c>
      <c r="L41" s="85">
        <f>VLOOKUP(A41,A22_2019_roh!$B$2:$M$56,11,FALSE)</f>
        <v>1200</v>
      </c>
      <c r="M41" s="85">
        <f>VLOOKUP(A41,A22_2019_roh!$B$2:$M$56,12,FALSE)</f>
        <v>623</v>
      </c>
      <c r="N41" s="43">
        <f t="shared" si="14"/>
        <v>4455</v>
      </c>
      <c r="O41" s="43">
        <f t="shared" si="15"/>
        <v>-35</v>
      </c>
      <c r="P41" s="43">
        <f t="shared" si="16"/>
        <v>4490</v>
      </c>
      <c r="Q41" s="43">
        <f t="shared" si="17"/>
        <v>2566</v>
      </c>
      <c r="R41" s="43">
        <f t="shared" si="18"/>
        <v>1889</v>
      </c>
    </row>
    <row r="42" spans="1:18" x14ac:dyDescent="0.25">
      <c r="A42" s="94">
        <v>359</v>
      </c>
      <c r="B42" s="95" t="str">
        <f>VLOOKUP(A42,A22_2019_roh!$B$2:$M$56,2,FALSE)</f>
        <v xml:space="preserve">Stade                    </v>
      </c>
      <c r="C42" s="28">
        <v>2019</v>
      </c>
      <c r="D42" s="85">
        <f>VLOOKUP(A42,A22_2019_roh!$B$2:$M$56,3,FALSE)</f>
        <v>3345</v>
      </c>
      <c r="E42" s="85">
        <f>VLOOKUP(A42,A22_2019_roh!$B$2:$M$56,4,FALSE)</f>
        <v>514</v>
      </c>
      <c r="F42" s="85">
        <f>VLOOKUP(A42,A22_2019_roh!$B$2:$M$56,5,FALSE)</f>
        <v>2831</v>
      </c>
      <c r="G42" s="85">
        <f>VLOOKUP(A42,A22_2019_roh!$B$2:$M$56,6,FALSE)</f>
        <v>2142</v>
      </c>
      <c r="H42" s="85">
        <f>VLOOKUP(A42,A22_2019_roh!$B$2:$M$56,7,FALSE)</f>
        <v>1203</v>
      </c>
      <c r="I42" s="85">
        <f>VLOOKUP(A42,A22_2019_roh!$B$2:$M$56,8,FALSE)</f>
        <v>2757</v>
      </c>
      <c r="J42" s="85">
        <f>VLOOKUP(A42,A22_2019_roh!$B$2:$M$56,9,FALSE)</f>
        <v>587</v>
      </c>
      <c r="K42" s="85">
        <f>VLOOKUP(A42,A22_2019_roh!$B$2:$M$56,10,FALSE)</f>
        <v>2170</v>
      </c>
      <c r="L42" s="85">
        <f>VLOOKUP(A42,A22_2019_roh!$B$2:$M$56,11,FALSE)</f>
        <v>1906</v>
      </c>
      <c r="M42" s="85">
        <f>VLOOKUP(A42,A22_2019_roh!$B$2:$M$56,12,FALSE)</f>
        <v>851</v>
      </c>
      <c r="N42" s="43">
        <f t="shared" si="14"/>
        <v>588</v>
      </c>
      <c r="O42" s="43">
        <f t="shared" si="15"/>
        <v>-73</v>
      </c>
      <c r="P42" s="43">
        <f t="shared" si="16"/>
        <v>661</v>
      </c>
      <c r="Q42" s="43">
        <f t="shared" si="17"/>
        <v>236</v>
      </c>
      <c r="R42" s="43">
        <f t="shared" si="18"/>
        <v>352</v>
      </c>
    </row>
    <row r="43" spans="1:18" x14ac:dyDescent="0.25">
      <c r="A43" s="94">
        <v>360</v>
      </c>
      <c r="B43" s="95" t="str">
        <f>VLOOKUP(A43,A22_2019_roh!$B$2:$M$56,2,FALSE)</f>
        <v xml:space="preserve">Uelzen                   </v>
      </c>
      <c r="C43" s="28">
        <v>2019</v>
      </c>
      <c r="D43" s="85">
        <f>VLOOKUP(A43,A22_2019_roh!$B$2:$M$56,3,FALSE)</f>
        <v>1020</v>
      </c>
      <c r="E43" s="85">
        <f>VLOOKUP(A43,A22_2019_roh!$B$2:$M$56,4,FALSE)</f>
        <v>261</v>
      </c>
      <c r="F43" s="85">
        <f>VLOOKUP(A43,A22_2019_roh!$B$2:$M$56,5,FALSE)</f>
        <v>759</v>
      </c>
      <c r="G43" s="85">
        <f>VLOOKUP(A43,A22_2019_roh!$B$2:$M$56,6,FALSE)</f>
        <v>636</v>
      </c>
      <c r="H43" s="85">
        <f>VLOOKUP(A43,A22_2019_roh!$B$2:$M$56,7,FALSE)</f>
        <v>384</v>
      </c>
      <c r="I43" s="85">
        <f>VLOOKUP(A43,A22_2019_roh!$B$2:$M$56,8,FALSE)</f>
        <v>881</v>
      </c>
      <c r="J43" s="85">
        <f>VLOOKUP(A43,A22_2019_roh!$B$2:$M$56,9,FALSE)</f>
        <v>275</v>
      </c>
      <c r="K43" s="85">
        <f>VLOOKUP(A43,A22_2019_roh!$B$2:$M$56,10,FALSE)</f>
        <v>606</v>
      </c>
      <c r="L43" s="85">
        <f>VLOOKUP(A43,A22_2019_roh!$B$2:$M$56,11,FALSE)</f>
        <v>610</v>
      </c>
      <c r="M43" s="85">
        <f>VLOOKUP(A43,A22_2019_roh!$B$2:$M$56,12,FALSE)</f>
        <v>271</v>
      </c>
      <c r="N43" s="43">
        <f t="shared" si="14"/>
        <v>139</v>
      </c>
      <c r="O43" s="43">
        <f t="shared" si="15"/>
        <v>-14</v>
      </c>
      <c r="P43" s="43">
        <f t="shared" si="16"/>
        <v>153</v>
      </c>
      <c r="Q43" s="43">
        <f t="shared" si="17"/>
        <v>26</v>
      </c>
      <c r="R43" s="43">
        <f t="shared" si="18"/>
        <v>113</v>
      </c>
    </row>
    <row r="44" spans="1:18" x14ac:dyDescent="0.25">
      <c r="A44" s="94">
        <v>361</v>
      </c>
      <c r="B44" s="95" t="str">
        <f>VLOOKUP(A44,A22_2019_roh!$B$2:$M$56,2,FALSE)</f>
        <v xml:space="preserve">Verden                   </v>
      </c>
      <c r="C44" s="28">
        <v>2019</v>
      </c>
      <c r="D44" s="85">
        <f>VLOOKUP(A44,A22_2019_roh!$B$2:$M$56,3,FALSE)</f>
        <v>1482</v>
      </c>
      <c r="E44" s="85">
        <f>VLOOKUP(A44,A22_2019_roh!$B$2:$M$56,4,FALSE)</f>
        <v>300</v>
      </c>
      <c r="F44" s="85">
        <f>VLOOKUP(A44,A22_2019_roh!$B$2:$M$56,5,FALSE)</f>
        <v>1182</v>
      </c>
      <c r="G44" s="85">
        <f>VLOOKUP(A44,A22_2019_roh!$B$2:$M$56,6,FALSE)</f>
        <v>908</v>
      </c>
      <c r="H44" s="85">
        <f>VLOOKUP(A44,A22_2019_roh!$B$2:$M$56,7,FALSE)</f>
        <v>574</v>
      </c>
      <c r="I44" s="85">
        <f>VLOOKUP(A44,A22_2019_roh!$B$2:$M$56,8,FALSE)</f>
        <v>1262</v>
      </c>
      <c r="J44" s="85">
        <f>VLOOKUP(A44,A22_2019_roh!$B$2:$M$56,9,FALSE)</f>
        <v>380</v>
      </c>
      <c r="K44" s="85">
        <f>VLOOKUP(A44,A22_2019_roh!$B$2:$M$56,10,FALSE)</f>
        <v>882</v>
      </c>
      <c r="L44" s="85">
        <f>VLOOKUP(A44,A22_2019_roh!$B$2:$M$56,11,FALSE)</f>
        <v>841</v>
      </c>
      <c r="M44" s="85">
        <f>VLOOKUP(A44,A22_2019_roh!$B$2:$M$56,12,FALSE)</f>
        <v>421</v>
      </c>
      <c r="N44" s="43">
        <f t="shared" si="14"/>
        <v>220</v>
      </c>
      <c r="O44" s="43">
        <f t="shared" si="15"/>
        <v>-80</v>
      </c>
      <c r="P44" s="43">
        <f t="shared" si="16"/>
        <v>300</v>
      </c>
      <c r="Q44" s="43">
        <f t="shared" si="17"/>
        <v>67</v>
      </c>
      <c r="R44" s="43">
        <f t="shared" si="18"/>
        <v>153</v>
      </c>
    </row>
    <row r="45" spans="1:18" x14ac:dyDescent="0.25">
      <c r="A45" s="96">
        <v>3</v>
      </c>
      <c r="B45" s="95" t="str">
        <f>VLOOKUP(A45,A22_2019_roh!$B$2:$M$56,2,FALSE)</f>
        <v xml:space="preserve">Lüneburg                 </v>
      </c>
      <c r="C45" s="28">
        <v>2019</v>
      </c>
      <c r="D45" s="85">
        <f>VLOOKUP(A45,A22_2019_roh!$B$2:$M$56,3,FALSE)</f>
        <v>25589</v>
      </c>
      <c r="E45" s="85">
        <f>VLOOKUP(A45,A22_2019_roh!$B$2:$M$56,4,FALSE)</f>
        <v>4259</v>
      </c>
      <c r="F45" s="85">
        <f>VLOOKUP(A45,A22_2019_roh!$B$2:$M$56,5,FALSE)</f>
        <v>21330</v>
      </c>
      <c r="G45" s="85">
        <f>VLOOKUP(A45,A22_2019_roh!$B$2:$M$56,6,FALSE)</f>
        <v>16038</v>
      </c>
      <c r="H45" s="85">
        <f>VLOOKUP(A45,A22_2019_roh!$B$2:$M$56,7,FALSE)</f>
        <v>9551</v>
      </c>
      <c r="I45" s="85">
        <f>VLOOKUP(A45,A22_2019_roh!$B$2:$M$56,8,FALSE)</f>
        <v>18515</v>
      </c>
      <c r="J45" s="85">
        <f>VLOOKUP(A45,A22_2019_roh!$B$2:$M$56,9,FALSE)</f>
        <v>5085</v>
      </c>
      <c r="K45" s="85">
        <f>VLOOKUP(A45,A22_2019_roh!$B$2:$M$56,10,FALSE)</f>
        <v>13430</v>
      </c>
      <c r="L45" s="85">
        <f>VLOOKUP(A45,A22_2019_roh!$B$2:$M$56,11,FALSE)</f>
        <v>12552</v>
      </c>
      <c r="M45" s="85">
        <f>VLOOKUP(A45,A22_2019_roh!$B$2:$M$56,12,FALSE)</f>
        <v>5963</v>
      </c>
      <c r="N45" s="43">
        <f t="shared" si="14"/>
        <v>7074</v>
      </c>
      <c r="O45" s="43">
        <f t="shared" si="15"/>
        <v>-826</v>
      </c>
      <c r="P45" s="43">
        <f t="shared" si="16"/>
        <v>7900</v>
      </c>
      <c r="Q45" s="43">
        <f t="shared" si="17"/>
        <v>3486</v>
      </c>
      <c r="R45" s="43">
        <f t="shared" si="18"/>
        <v>3588</v>
      </c>
    </row>
    <row r="46" spans="1:18" x14ac:dyDescent="0.25">
      <c r="A46" s="94">
        <v>401</v>
      </c>
      <c r="B46" s="95" t="str">
        <f>VLOOKUP(A46,A22_2019_roh!$B$2:$M$56,2,FALSE)</f>
        <v xml:space="preserve">Delmenhorst,Stadt        </v>
      </c>
      <c r="C46" s="28">
        <v>2019</v>
      </c>
      <c r="D46" s="85">
        <f>VLOOKUP(A46,A22_2019_roh!$B$2:$M$56,3,FALSE)</f>
        <v>1633</v>
      </c>
      <c r="E46" s="85">
        <f>VLOOKUP(A46,A22_2019_roh!$B$2:$M$56,4,FALSE)</f>
        <v>285</v>
      </c>
      <c r="F46" s="85">
        <f>VLOOKUP(A46,A22_2019_roh!$B$2:$M$56,5,FALSE)</f>
        <v>1348</v>
      </c>
      <c r="G46" s="85">
        <f>VLOOKUP(A46,A22_2019_roh!$B$2:$M$56,6,FALSE)</f>
        <v>980</v>
      </c>
      <c r="H46" s="85">
        <f>VLOOKUP(A46,A22_2019_roh!$B$2:$M$56,7,FALSE)</f>
        <v>653</v>
      </c>
      <c r="I46" s="85">
        <f>VLOOKUP(A46,A22_2019_roh!$B$2:$M$56,8,FALSE)</f>
        <v>1350</v>
      </c>
      <c r="J46" s="85">
        <f>VLOOKUP(A46,A22_2019_roh!$B$2:$M$56,9,FALSE)</f>
        <v>337</v>
      </c>
      <c r="K46" s="85">
        <f>VLOOKUP(A46,A22_2019_roh!$B$2:$M$56,10,FALSE)</f>
        <v>1013</v>
      </c>
      <c r="L46" s="85">
        <f>VLOOKUP(A46,A22_2019_roh!$B$2:$M$56,11,FALSE)</f>
        <v>924</v>
      </c>
      <c r="M46" s="85">
        <f>VLOOKUP(A46,A22_2019_roh!$B$2:$M$56,12,FALSE)</f>
        <v>426</v>
      </c>
      <c r="N46" s="43">
        <f t="shared" si="14"/>
        <v>283</v>
      </c>
      <c r="O46" s="43">
        <f t="shared" si="15"/>
        <v>-52</v>
      </c>
      <c r="P46" s="43">
        <f t="shared" si="16"/>
        <v>335</v>
      </c>
      <c r="Q46" s="43">
        <f t="shared" si="17"/>
        <v>56</v>
      </c>
      <c r="R46" s="43">
        <f t="shared" si="18"/>
        <v>227</v>
      </c>
    </row>
    <row r="47" spans="1:18" x14ac:dyDescent="0.25">
      <c r="A47" s="94">
        <v>402</v>
      </c>
      <c r="B47" s="95" t="str">
        <f>VLOOKUP(A47,A22_2019_roh!$B$2:$M$56,2,FALSE)</f>
        <v xml:space="preserve">Emden,Stadt              </v>
      </c>
      <c r="C47" s="28">
        <v>2019</v>
      </c>
      <c r="D47" s="85">
        <f>VLOOKUP(A47,A22_2019_roh!$B$2:$M$56,3,FALSE)</f>
        <v>742</v>
      </c>
      <c r="E47" s="85">
        <f>VLOOKUP(A47,A22_2019_roh!$B$2:$M$56,4,FALSE)</f>
        <v>137</v>
      </c>
      <c r="F47" s="85">
        <f>VLOOKUP(A47,A22_2019_roh!$B$2:$M$56,5,FALSE)</f>
        <v>605</v>
      </c>
      <c r="G47" s="85">
        <f>VLOOKUP(A47,A22_2019_roh!$B$2:$M$56,6,FALSE)</f>
        <v>504</v>
      </c>
      <c r="H47" s="85">
        <f>VLOOKUP(A47,A22_2019_roh!$B$2:$M$56,7,FALSE)</f>
        <v>238</v>
      </c>
      <c r="I47" s="85">
        <f>VLOOKUP(A47,A22_2019_roh!$B$2:$M$56,8,FALSE)</f>
        <v>599</v>
      </c>
      <c r="J47" s="85">
        <f>VLOOKUP(A47,A22_2019_roh!$B$2:$M$56,9,FALSE)</f>
        <v>202</v>
      </c>
      <c r="K47" s="85">
        <f>VLOOKUP(A47,A22_2019_roh!$B$2:$M$56,10,FALSE)</f>
        <v>397</v>
      </c>
      <c r="L47" s="85">
        <f>VLOOKUP(A47,A22_2019_roh!$B$2:$M$56,11,FALSE)</f>
        <v>424</v>
      </c>
      <c r="M47" s="85">
        <f>VLOOKUP(A47,A22_2019_roh!$B$2:$M$56,12,FALSE)</f>
        <v>175</v>
      </c>
      <c r="N47" s="43">
        <f t="shared" si="14"/>
        <v>143</v>
      </c>
      <c r="O47" s="43">
        <f t="shared" si="15"/>
        <v>-65</v>
      </c>
      <c r="P47" s="43">
        <f t="shared" si="16"/>
        <v>208</v>
      </c>
      <c r="Q47" s="43">
        <f t="shared" si="17"/>
        <v>80</v>
      </c>
      <c r="R47" s="43">
        <f t="shared" si="18"/>
        <v>63</v>
      </c>
    </row>
    <row r="48" spans="1:18" x14ac:dyDescent="0.25">
      <c r="A48" s="94">
        <v>403</v>
      </c>
      <c r="B48" s="95" t="str">
        <f>VLOOKUP(A48,A22_2019_roh!$B$2:$M$56,2,FALSE)</f>
        <v xml:space="preserve">Oldenburg(Oldb),Stadt    </v>
      </c>
      <c r="C48" s="28">
        <v>2019</v>
      </c>
      <c r="D48" s="85">
        <f>VLOOKUP(A48,A22_2019_roh!$B$2:$M$56,3,FALSE)</f>
        <v>2794</v>
      </c>
      <c r="E48" s="85">
        <f>VLOOKUP(A48,A22_2019_roh!$B$2:$M$56,4,FALSE)</f>
        <v>555</v>
      </c>
      <c r="F48" s="85">
        <f>VLOOKUP(A48,A22_2019_roh!$B$2:$M$56,5,FALSE)</f>
        <v>2239</v>
      </c>
      <c r="G48" s="85">
        <f>VLOOKUP(A48,A22_2019_roh!$B$2:$M$56,6,FALSE)</f>
        <v>1713</v>
      </c>
      <c r="H48" s="85">
        <f>VLOOKUP(A48,A22_2019_roh!$B$2:$M$56,7,FALSE)</f>
        <v>1081</v>
      </c>
      <c r="I48" s="85">
        <f>VLOOKUP(A48,A22_2019_roh!$B$2:$M$56,8,FALSE)</f>
        <v>2082</v>
      </c>
      <c r="J48" s="85">
        <f>VLOOKUP(A48,A22_2019_roh!$B$2:$M$56,9,FALSE)</f>
        <v>647</v>
      </c>
      <c r="K48" s="85">
        <f>VLOOKUP(A48,A22_2019_roh!$B$2:$M$56,10,FALSE)</f>
        <v>1435</v>
      </c>
      <c r="L48" s="85">
        <f>VLOOKUP(A48,A22_2019_roh!$B$2:$M$56,11,FALSE)</f>
        <v>1334</v>
      </c>
      <c r="M48" s="85">
        <f>VLOOKUP(A48,A22_2019_roh!$B$2:$M$56,12,FALSE)</f>
        <v>748</v>
      </c>
      <c r="N48" s="43">
        <f t="shared" si="14"/>
        <v>712</v>
      </c>
      <c r="O48" s="43">
        <f t="shared" si="15"/>
        <v>-92</v>
      </c>
      <c r="P48" s="43">
        <f t="shared" si="16"/>
        <v>804</v>
      </c>
      <c r="Q48" s="43">
        <f t="shared" si="17"/>
        <v>379</v>
      </c>
      <c r="R48" s="43">
        <f t="shared" si="18"/>
        <v>333</v>
      </c>
    </row>
    <row r="49" spans="1:18" x14ac:dyDescent="0.25">
      <c r="A49" s="94">
        <v>404</v>
      </c>
      <c r="B49" s="95" t="str">
        <f>VLOOKUP(A49,A22_2019_roh!$B$2:$M$56,2,FALSE)</f>
        <v xml:space="preserve">Osnabrück,Stadt          </v>
      </c>
      <c r="C49" s="28">
        <v>2019</v>
      </c>
      <c r="D49" s="85">
        <f>VLOOKUP(A49,A22_2019_roh!$B$2:$M$56,3,FALSE)</f>
        <v>2650</v>
      </c>
      <c r="E49" s="85">
        <f>VLOOKUP(A49,A22_2019_roh!$B$2:$M$56,4,FALSE)</f>
        <v>412</v>
      </c>
      <c r="F49" s="85">
        <f>VLOOKUP(A49,A22_2019_roh!$B$2:$M$56,5,FALSE)</f>
        <v>2238</v>
      </c>
      <c r="G49" s="85">
        <f>VLOOKUP(A49,A22_2019_roh!$B$2:$M$56,6,FALSE)</f>
        <v>1395</v>
      </c>
      <c r="H49" s="85">
        <f>VLOOKUP(A49,A22_2019_roh!$B$2:$M$56,7,FALSE)</f>
        <v>1255</v>
      </c>
      <c r="I49" s="85">
        <f>VLOOKUP(A49,A22_2019_roh!$B$2:$M$56,8,FALSE)</f>
        <v>2066</v>
      </c>
      <c r="J49" s="85">
        <f>VLOOKUP(A49,A22_2019_roh!$B$2:$M$56,9,FALSE)</f>
        <v>488</v>
      </c>
      <c r="K49" s="85">
        <f>VLOOKUP(A49,A22_2019_roh!$B$2:$M$56,10,FALSE)</f>
        <v>1578</v>
      </c>
      <c r="L49" s="85">
        <f>VLOOKUP(A49,A22_2019_roh!$B$2:$M$56,11,FALSE)</f>
        <v>1242</v>
      </c>
      <c r="M49" s="85">
        <f>VLOOKUP(A49,A22_2019_roh!$B$2:$M$56,12,FALSE)</f>
        <v>824</v>
      </c>
      <c r="N49" s="43">
        <f t="shared" si="14"/>
        <v>584</v>
      </c>
      <c r="O49" s="43">
        <f t="shared" si="15"/>
        <v>-76</v>
      </c>
      <c r="P49" s="43">
        <f t="shared" si="16"/>
        <v>660</v>
      </c>
      <c r="Q49" s="43">
        <f t="shared" si="17"/>
        <v>153</v>
      </c>
      <c r="R49" s="43">
        <f t="shared" si="18"/>
        <v>431</v>
      </c>
    </row>
    <row r="50" spans="1:18" x14ac:dyDescent="0.25">
      <c r="A50" s="94">
        <v>405</v>
      </c>
      <c r="B50" s="95" t="str">
        <f>VLOOKUP(A50,A22_2019_roh!$B$2:$M$56,2,FALSE)</f>
        <v xml:space="preserve">Wilhelmshaven,Stadt      </v>
      </c>
      <c r="C50" s="28">
        <v>2019</v>
      </c>
      <c r="D50" s="85">
        <f>VLOOKUP(A50,A22_2019_roh!$B$2:$M$56,3,FALSE)</f>
        <v>1550</v>
      </c>
      <c r="E50" s="85">
        <f>VLOOKUP(A50,A22_2019_roh!$B$2:$M$56,4,FALSE)</f>
        <v>338</v>
      </c>
      <c r="F50" s="85">
        <f>VLOOKUP(A50,A22_2019_roh!$B$2:$M$56,5,FALSE)</f>
        <v>1212</v>
      </c>
      <c r="G50" s="85">
        <f>VLOOKUP(A50,A22_2019_roh!$B$2:$M$56,6,FALSE)</f>
        <v>1067</v>
      </c>
      <c r="H50" s="85">
        <f>VLOOKUP(A50,A22_2019_roh!$B$2:$M$56,7,FALSE)</f>
        <v>483</v>
      </c>
      <c r="I50" s="85">
        <f>VLOOKUP(A50,A22_2019_roh!$B$2:$M$56,8,FALSE)</f>
        <v>1242</v>
      </c>
      <c r="J50" s="85">
        <f>VLOOKUP(A50,A22_2019_roh!$B$2:$M$56,9,FALSE)</f>
        <v>370</v>
      </c>
      <c r="K50" s="85">
        <f>VLOOKUP(A50,A22_2019_roh!$B$2:$M$56,10,FALSE)</f>
        <v>872</v>
      </c>
      <c r="L50" s="85">
        <f>VLOOKUP(A50,A22_2019_roh!$B$2:$M$56,11,FALSE)</f>
        <v>951</v>
      </c>
      <c r="M50" s="85">
        <f>VLOOKUP(A50,A22_2019_roh!$B$2:$M$56,12,FALSE)</f>
        <v>291</v>
      </c>
      <c r="N50" s="43">
        <f t="shared" si="14"/>
        <v>308</v>
      </c>
      <c r="O50" s="43">
        <f t="shared" si="15"/>
        <v>-32</v>
      </c>
      <c r="P50" s="43">
        <f t="shared" si="16"/>
        <v>340</v>
      </c>
      <c r="Q50" s="43">
        <f t="shared" si="17"/>
        <v>116</v>
      </c>
      <c r="R50" s="43">
        <f t="shared" si="18"/>
        <v>192</v>
      </c>
    </row>
    <row r="51" spans="1:18" x14ac:dyDescent="0.25">
      <c r="A51" s="94">
        <v>451</v>
      </c>
      <c r="B51" s="95" t="str">
        <f>VLOOKUP(A51,A22_2019_roh!$B$2:$M$56,2,FALSE)</f>
        <v xml:space="preserve">Ammerland                </v>
      </c>
      <c r="C51" s="28">
        <v>2019</v>
      </c>
      <c r="D51" s="85">
        <f>VLOOKUP(A51,A22_2019_roh!$B$2:$M$56,3,FALSE)</f>
        <v>1900</v>
      </c>
      <c r="E51" s="85">
        <f>VLOOKUP(A51,A22_2019_roh!$B$2:$M$56,4,FALSE)</f>
        <v>203</v>
      </c>
      <c r="F51" s="85">
        <f>VLOOKUP(A51,A22_2019_roh!$B$2:$M$56,5,FALSE)</f>
        <v>1697</v>
      </c>
      <c r="G51" s="85">
        <f>VLOOKUP(A51,A22_2019_roh!$B$2:$M$56,6,FALSE)</f>
        <v>1192</v>
      </c>
      <c r="H51" s="85">
        <f>VLOOKUP(A51,A22_2019_roh!$B$2:$M$56,7,FALSE)</f>
        <v>708</v>
      </c>
      <c r="I51" s="85">
        <f>VLOOKUP(A51,A22_2019_roh!$B$2:$M$56,8,FALSE)</f>
        <v>1557</v>
      </c>
      <c r="J51" s="85">
        <f>VLOOKUP(A51,A22_2019_roh!$B$2:$M$56,9,FALSE)</f>
        <v>203</v>
      </c>
      <c r="K51" s="85">
        <f>VLOOKUP(A51,A22_2019_roh!$B$2:$M$56,10,FALSE)</f>
        <v>1354</v>
      </c>
      <c r="L51" s="85">
        <f>VLOOKUP(A51,A22_2019_roh!$B$2:$M$56,11,FALSE)</f>
        <v>1062</v>
      </c>
      <c r="M51" s="85">
        <f>VLOOKUP(A51,A22_2019_roh!$B$2:$M$56,12,FALSE)</f>
        <v>495</v>
      </c>
      <c r="N51" s="43">
        <f t="shared" si="14"/>
        <v>343</v>
      </c>
      <c r="O51" s="43">
        <f t="shared" si="15"/>
        <v>0</v>
      </c>
      <c r="P51" s="43">
        <f t="shared" si="16"/>
        <v>343</v>
      </c>
      <c r="Q51" s="43">
        <f t="shared" si="17"/>
        <v>130</v>
      </c>
      <c r="R51" s="43">
        <f t="shared" si="18"/>
        <v>213</v>
      </c>
    </row>
    <row r="52" spans="1:18" x14ac:dyDescent="0.25">
      <c r="A52" s="94">
        <v>452</v>
      </c>
      <c r="B52" s="95" t="str">
        <f>VLOOKUP(A52,A22_2019_roh!$B$2:$M$56,2,FALSE)</f>
        <v xml:space="preserve">Aurich                   </v>
      </c>
      <c r="C52" s="28">
        <v>2019</v>
      </c>
      <c r="D52" s="85">
        <f>VLOOKUP(A52,A22_2019_roh!$B$2:$M$56,3,FALSE)</f>
        <v>1925</v>
      </c>
      <c r="E52" s="85">
        <f>VLOOKUP(A52,A22_2019_roh!$B$2:$M$56,4,FALSE)</f>
        <v>338</v>
      </c>
      <c r="F52" s="85">
        <f>VLOOKUP(A52,A22_2019_roh!$B$2:$M$56,5,FALSE)</f>
        <v>1587</v>
      </c>
      <c r="G52" s="85">
        <f>VLOOKUP(A52,A22_2019_roh!$B$2:$M$56,6,FALSE)</f>
        <v>1142</v>
      </c>
      <c r="H52" s="85">
        <f>VLOOKUP(A52,A22_2019_roh!$B$2:$M$56,7,FALSE)</f>
        <v>783</v>
      </c>
      <c r="I52" s="85">
        <f>VLOOKUP(A52,A22_2019_roh!$B$2:$M$56,8,FALSE)</f>
        <v>2041</v>
      </c>
      <c r="J52" s="85">
        <f>VLOOKUP(A52,A22_2019_roh!$B$2:$M$56,9,FALSE)</f>
        <v>403</v>
      </c>
      <c r="K52" s="85">
        <f>VLOOKUP(A52,A22_2019_roh!$B$2:$M$56,10,FALSE)</f>
        <v>1638</v>
      </c>
      <c r="L52" s="85">
        <f>VLOOKUP(A52,A22_2019_roh!$B$2:$M$56,11,FALSE)</f>
        <v>1292</v>
      </c>
      <c r="M52" s="85">
        <f>VLOOKUP(A52,A22_2019_roh!$B$2:$M$56,12,FALSE)</f>
        <v>749</v>
      </c>
      <c r="N52" s="43">
        <f t="shared" si="14"/>
        <v>-116</v>
      </c>
      <c r="O52" s="43">
        <f t="shared" si="15"/>
        <v>-65</v>
      </c>
      <c r="P52" s="43">
        <f t="shared" si="16"/>
        <v>-51</v>
      </c>
      <c r="Q52" s="43">
        <f t="shared" si="17"/>
        <v>-150</v>
      </c>
      <c r="R52" s="43">
        <f t="shared" si="18"/>
        <v>34</v>
      </c>
    </row>
    <row r="53" spans="1:18" x14ac:dyDescent="0.25">
      <c r="A53" s="94">
        <v>453</v>
      </c>
      <c r="B53" s="95" t="str">
        <f>VLOOKUP(A53,A22_2019_roh!$B$2:$M$56,2,FALSE)</f>
        <v xml:space="preserve">Cloppenburg              </v>
      </c>
      <c r="C53" s="28">
        <v>2019</v>
      </c>
      <c r="D53" s="85">
        <f>VLOOKUP(A53,A22_2019_roh!$B$2:$M$56,3,FALSE)</f>
        <v>9970</v>
      </c>
      <c r="E53" s="85">
        <f>VLOOKUP(A53,A22_2019_roh!$B$2:$M$56,4,FALSE)</f>
        <v>241</v>
      </c>
      <c r="F53" s="85">
        <f>VLOOKUP(A53,A22_2019_roh!$B$2:$M$56,5,FALSE)</f>
        <v>9729</v>
      </c>
      <c r="G53" s="85">
        <f>VLOOKUP(A53,A22_2019_roh!$B$2:$M$56,6,FALSE)</f>
        <v>6630</v>
      </c>
      <c r="H53" s="85">
        <f>VLOOKUP(A53,A22_2019_roh!$B$2:$M$56,7,FALSE)</f>
        <v>3340</v>
      </c>
      <c r="I53" s="85">
        <f>VLOOKUP(A53,A22_2019_roh!$B$2:$M$56,8,FALSE)</f>
        <v>9364</v>
      </c>
      <c r="J53" s="85">
        <f>VLOOKUP(A53,A22_2019_roh!$B$2:$M$56,9,FALSE)</f>
        <v>269</v>
      </c>
      <c r="K53" s="85">
        <f>VLOOKUP(A53,A22_2019_roh!$B$2:$M$56,10,FALSE)</f>
        <v>9095</v>
      </c>
      <c r="L53" s="85">
        <f>VLOOKUP(A53,A22_2019_roh!$B$2:$M$56,11,FALSE)</f>
        <v>6371</v>
      </c>
      <c r="M53" s="85">
        <f>VLOOKUP(A53,A22_2019_roh!$B$2:$M$56,12,FALSE)</f>
        <v>2993</v>
      </c>
      <c r="N53" s="43">
        <f t="shared" si="14"/>
        <v>606</v>
      </c>
      <c r="O53" s="43">
        <f t="shared" si="15"/>
        <v>-28</v>
      </c>
      <c r="P53" s="43">
        <f t="shared" si="16"/>
        <v>634</v>
      </c>
      <c r="Q53" s="43">
        <f t="shared" si="17"/>
        <v>259</v>
      </c>
      <c r="R53" s="43">
        <f t="shared" si="18"/>
        <v>347</v>
      </c>
    </row>
    <row r="54" spans="1:18" x14ac:dyDescent="0.25">
      <c r="A54" s="94">
        <v>454</v>
      </c>
      <c r="B54" s="95" t="str">
        <f>VLOOKUP(A54,A22_2019_roh!$B$2:$M$56,2,FALSE)</f>
        <v xml:space="preserve">Emsland                  </v>
      </c>
      <c r="C54" s="28">
        <v>2019</v>
      </c>
      <c r="D54" s="85">
        <f>VLOOKUP(A54,A22_2019_roh!$B$2:$M$56,3,FALSE)</f>
        <v>10377</v>
      </c>
      <c r="E54" s="85">
        <f>VLOOKUP(A54,A22_2019_roh!$B$2:$M$56,4,FALSE)</f>
        <v>540</v>
      </c>
      <c r="F54" s="85">
        <f>VLOOKUP(A54,A22_2019_roh!$B$2:$M$56,5,FALSE)</f>
        <v>9837</v>
      </c>
      <c r="G54" s="85">
        <f>VLOOKUP(A54,A22_2019_roh!$B$2:$M$56,6,FALSE)</f>
        <v>7291</v>
      </c>
      <c r="H54" s="85">
        <f>VLOOKUP(A54,A22_2019_roh!$B$2:$M$56,7,FALSE)</f>
        <v>3086</v>
      </c>
      <c r="I54" s="85">
        <f>VLOOKUP(A54,A22_2019_roh!$B$2:$M$56,8,FALSE)</f>
        <v>9157</v>
      </c>
      <c r="J54" s="85">
        <f>VLOOKUP(A54,A22_2019_roh!$B$2:$M$56,9,FALSE)</f>
        <v>656</v>
      </c>
      <c r="K54" s="85">
        <f>VLOOKUP(A54,A22_2019_roh!$B$2:$M$56,10,FALSE)</f>
        <v>8501</v>
      </c>
      <c r="L54" s="85">
        <f>VLOOKUP(A54,A22_2019_roh!$B$2:$M$56,11,FALSE)</f>
        <v>6875</v>
      </c>
      <c r="M54" s="85">
        <f>VLOOKUP(A54,A22_2019_roh!$B$2:$M$56,12,FALSE)</f>
        <v>2282</v>
      </c>
      <c r="N54" s="43">
        <f t="shared" si="14"/>
        <v>1220</v>
      </c>
      <c r="O54" s="43">
        <f t="shared" si="15"/>
        <v>-116</v>
      </c>
      <c r="P54" s="43">
        <f t="shared" si="16"/>
        <v>1336</v>
      </c>
      <c r="Q54" s="43">
        <f t="shared" si="17"/>
        <v>416</v>
      </c>
      <c r="R54" s="43">
        <f t="shared" si="18"/>
        <v>804</v>
      </c>
    </row>
    <row r="55" spans="1:18" x14ac:dyDescent="0.25">
      <c r="A55" s="94">
        <v>455</v>
      </c>
      <c r="B55" s="95" t="str">
        <f>VLOOKUP(A55,A22_2019_roh!$B$2:$M$56,2,FALSE)</f>
        <v xml:space="preserve">Friesland                </v>
      </c>
      <c r="C55" s="28">
        <v>2019</v>
      </c>
      <c r="D55" s="85">
        <f>VLOOKUP(A55,A22_2019_roh!$B$2:$M$56,3,FALSE)</f>
        <v>823</v>
      </c>
      <c r="E55" s="85">
        <f>VLOOKUP(A55,A22_2019_roh!$B$2:$M$56,4,FALSE)</f>
        <v>231</v>
      </c>
      <c r="F55" s="85">
        <f>VLOOKUP(A55,A22_2019_roh!$B$2:$M$56,5,FALSE)</f>
        <v>592</v>
      </c>
      <c r="G55" s="85">
        <f>VLOOKUP(A55,A22_2019_roh!$B$2:$M$56,6,FALSE)</f>
        <v>525</v>
      </c>
      <c r="H55" s="85">
        <f>VLOOKUP(A55,A22_2019_roh!$B$2:$M$56,7,FALSE)</f>
        <v>298</v>
      </c>
      <c r="I55" s="85">
        <f>VLOOKUP(A55,A22_2019_roh!$B$2:$M$56,8,FALSE)</f>
        <v>751</v>
      </c>
      <c r="J55" s="85">
        <f>VLOOKUP(A55,A22_2019_roh!$B$2:$M$56,9,FALSE)</f>
        <v>227</v>
      </c>
      <c r="K55" s="85">
        <f>VLOOKUP(A55,A22_2019_roh!$B$2:$M$56,10,FALSE)</f>
        <v>524</v>
      </c>
      <c r="L55" s="85">
        <f>VLOOKUP(A55,A22_2019_roh!$B$2:$M$56,11,FALSE)</f>
        <v>493</v>
      </c>
      <c r="M55" s="85">
        <f>VLOOKUP(A55,A22_2019_roh!$B$2:$M$56,12,FALSE)</f>
        <v>258</v>
      </c>
      <c r="N55" s="43">
        <f t="shared" si="14"/>
        <v>72</v>
      </c>
      <c r="O55" s="43">
        <f t="shared" si="15"/>
        <v>4</v>
      </c>
      <c r="P55" s="43">
        <f t="shared" si="16"/>
        <v>68</v>
      </c>
      <c r="Q55" s="43">
        <f t="shared" si="17"/>
        <v>32</v>
      </c>
      <c r="R55" s="43">
        <f t="shared" si="18"/>
        <v>40</v>
      </c>
    </row>
    <row r="56" spans="1:18" x14ac:dyDescent="0.25">
      <c r="A56" s="94">
        <v>456</v>
      </c>
      <c r="B56" s="95" t="str">
        <f>VLOOKUP(A56,A22_2019_roh!$B$2:$M$56,2,FALSE)</f>
        <v xml:space="preserve">Grafschaft Bentheim      </v>
      </c>
      <c r="C56" s="28">
        <v>2019</v>
      </c>
      <c r="D56" s="85">
        <f>VLOOKUP(A56,A22_2019_roh!$B$2:$M$56,3,FALSE)</f>
        <v>2185</v>
      </c>
      <c r="E56" s="85">
        <f>VLOOKUP(A56,A22_2019_roh!$B$2:$M$56,4,FALSE)</f>
        <v>192</v>
      </c>
      <c r="F56" s="85">
        <f>VLOOKUP(A56,A22_2019_roh!$B$2:$M$56,5,FALSE)</f>
        <v>1993</v>
      </c>
      <c r="G56" s="85">
        <f>VLOOKUP(A56,A22_2019_roh!$B$2:$M$56,6,FALSE)</f>
        <v>1397</v>
      </c>
      <c r="H56" s="85">
        <f>VLOOKUP(A56,A22_2019_roh!$B$2:$M$56,7,FALSE)</f>
        <v>788</v>
      </c>
      <c r="I56" s="85">
        <f>VLOOKUP(A56,A22_2019_roh!$B$2:$M$56,8,FALSE)</f>
        <v>1712</v>
      </c>
      <c r="J56" s="85">
        <f>VLOOKUP(A56,A22_2019_roh!$B$2:$M$56,9,FALSE)</f>
        <v>227</v>
      </c>
      <c r="K56" s="85">
        <f>VLOOKUP(A56,A22_2019_roh!$B$2:$M$56,10,FALSE)</f>
        <v>1485</v>
      </c>
      <c r="L56" s="85">
        <f>VLOOKUP(A56,A22_2019_roh!$B$2:$M$56,11,FALSE)</f>
        <v>1117</v>
      </c>
      <c r="M56" s="85">
        <f>VLOOKUP(A56,A22_2019_roh!$B$2:$M$56,12,FALSE)</f>
        <v>595</v>
      </c>
      <c r="N56" s="43">
        <f t="shared" si="14"/>
        <v>473</v>
      </c>
      <c r="O56" s="43">
        <f t="shared" si="15"/>
        <v>-35</v>
      </c>
      <c r="P56" s="43">
        <f t="shared" si="16"/>
        <v>508</v>
      </c>
      <c r="Q56" s="43">
        <f t="shared" si="17"/>
        <v>280</v>
      </c>
      <c r="R56" s="43">
        <f t="shared" si="18"/>
        <v>193</v>
      </c>
    </row>
    <row r="57" spans="1:18" x14ac:dyDescent="0.25">
      <c r="A57" s="94">
        <v>457</v>
      </c>
      <c r="B57" s="95" t="str">
        <f>VLOOKUP(A57,A22_2019_roh!$B$2:$M$56,2,FALSE)</f>
        <v xml:space="preserve">Leer                     </v>
      </c>
      <c r="C57" s="28">
        <v>2019</v>
      </c>
      <c r="D57" s="85">
        <f>VLOOKUP(A57,A22_2019_roh!$B$2:$M$56,3,FALSE)</f>
        <v>2601</v>
      </c>
      <c r="E57" s="85">
        <f>VLOOKUP(A57,A22_2019_roh!$B$2:$M$56,4,FALSE)</f>
        <v>331</v>
      </c>
      <c r="F57" s="85">
        <f>VLOOKUP(A57,A22_2019_roh!$B$2:$M$56,5,FALSE)</f>
        <v>2270</v>
      </c>
      <c r="G57" s="85">
        <f>VLOOKUP(A57,A22_2019_roh!$B$2:$M$56,6,FALSE)</f>
        <v>1835</v>
      </c>
      <c r="H57" s="85">
        <f>VLOOKUP(A57,A22_2019_roh!$B$2:$M$56,7,FALSE)</f>
        <v>766</v>
      </c>
      <c r="I57" s="85">
        <f>VLOOKUP(A57,A22_2019_roh!$B$2:$M$56,8,FALSE)</f>
        <v>2171</v>
      </c>
      <c r="J57" s="85">
        <f>VLOOKUP(A57,A22_2019_roh!$B$2:$M$56,9,FALSE)</f>
        <v>410</v>
      </c>
      <c r="K57" s="85">
        <f>VLOOKUP(A57,A22_2019_roh!$B$2:$M$56,10,FALSE)</f>
        <v>1761</v>
      </c>
      <c r="L57" s="85">
        <f>VLOOKUP(A57,A22_2019_roh!$B$2:$M$56,11,FALSE)</f>
        <v>1662</v>
      </c>
      <c r="M57" s="85">
        <f>VLOOKUP(A57,A22_2019_roh!$B$2:$M$56,12,FALSE)</f>
        <v>509</v>
      </c>
      <c r="N57" s="43">
        <f t="shared" si="14"/>
        <v>430</v>
      </c>
      <c r="O57" s="43">
        <f t="shared" si="15"/>
        <v>-79</v>
      </c>
      <c r="P57" s="43">
        <f t="shared" si="16"/>
        <v>509</v>
      </c>
      <c r="Q57" s="43">
        <f t="shared" si="17"/>
        <v>173</v>
      </c>
      <c r="R57" s="43">
        <f t="shared" si="18"/>
        <v>257</v>
      </c>
    </row>
    <row r="58" spans="1:18" x14ac:dyDescent="0.25">
      <c r="A58" s="94">
        <v>458</v>
      </c>
      <c r="B58" s="95" t="str">
        <f>VLOOKUP(A58,A22_2019_roh!$B$2:$M$56,2,FALSE)</f>
        <v xml:space="preserve">Oldenburg                </v>
      </c>
      <c r="C58" s="28">
        <v>2019</v>
      </c>
      <c r="D58" s="85">
        <f>VLOOKUP(A58,A22_2019_roh!$B$2:$M$56,3,FALSE)</f>
        <v>5014</v>
      </c>
      <c r="E58" s="85">
        <f>VLOOKUP(A58,A22_2019_roh!$B$2:$M$56,4,FALSE)</f>
        <v>235</v>
      </c>
      <c r="F58" s="85">
        <f>VLOOKUP(A58,A22_2019_roh!$B$2:$M$56,5,FALSE)</f>
        <v>4779</v>
      </c>
      <c r="G58" s="85">
        <f>VLOOKUP(A58,A22_2019_roh!$B$2:$M$56,6,FALSE)</f>
        <v>2605</v>
      </c>
      <c r="H58" s="85">
        <f>VLOOKUP(A58,A22_2019_roh!$B$2:$M$56,7,FALSE)</f>
        <v>2409</v>
      </c>
      <c r="I58" s="85">
        <f>VLOOKUP(A58,A22_2019_roh!$B$2:$M$56,8,FALSE)</f>
        <v>4535</v>
      </c>
      <c r="J58" s="85">
        <f>VLOOKUP(A58,A22_2019_roh!$B$2:$M$56,9,FALSE)</f>
        <v>297</v>
      </c>
      <c r="K58" s="85">
        <f>VLOOKUP(A58,A22_2019_roh!$B$2:$M$56,10,FALSE)</f>
        <v>4238</v>
      </c>
      <c r="L58" s="85">
        <f>VLOOKUP(A58,A22_2019_roh!$B$2:$M$56,11,FALSE)</f>
        <v>2380</v>
      </c>
      <c r="M58" s="85">
        <f>VLOOKUP(A58,A22_2019_roh!$B$2:$M$56,12,FALSE)</f>
        <v>2155</v>
      </c>
      <c r="N58" s="43">
        <f t="shared" si="14"/>
        <v>479</v>
      </c>
      <c r="O58" s="43">
        <f t="shared" si="15"/>
        <v>-62</v>
      </c>
      <c r="P58" s="43">
        <f t="shared" si="16"/>
        <v>541</v>
      </c>
      <c r="Q58" s="43">
        <f t="shared" si="17"/>
        <v>225</v>
      </c>
      <c r="R58" s="43">
        <f t="shared" si="18"/>
        <v>254</v>
      </c>
    </row>
    <row r="59" spans="1:18" x14ac:dyDescent="0.25">
      <c r="A59" s="94">
        <v>459</v>
      </c>
      <c r="B59" s="95" t="str">
        <f>VLOOKUP(A59,A22_2019_roh!$B$2:$M$56,2,FALSE)</f>
        <v xml:space="preserve">Osnabrück                </v>
      </c>
      <c r="C59" s="28">
        <v>2019</v>
      </c>
      <c r="D59" s="85">
        <f>VLOOKUP(A59,A22_2019_roh!$B$2:$M$56,3,FALSE)</f>
        <v>8425</v>
      </c>
      <c r="E59" s="85">
        <f>VLOOKUP(A59,A22_2019_roh!$B$2:$M$56,4,FALSE)</f>
        <v>540</v>
      </c>
      <c r="F59" s="85">
        <f>VLOOKUP(A59,A22_2019_roh!$B$2:$M$56,5,FALSE)</f>
        <v>7885</v>
      </c>
      <c r="G59" s="85">
        <f>VLOOKUP(A59,A22_2019_roh!$B$2:$M$56,6,FALSE)</f>
        <v>5151</v>
      </c>
      <c r="H59" s="85">
        <f>VLOOKUP(A59,A22_2019_roh!$B$2:$M$56,7,FALSE)</f>
        <v>3274</v>
      </c>
      <c r="I59" s="85">
        <f>VLOOKUP(A59,A22_2019_roh!$B$2:$M$56,8,FALSE)</f>
        <v>4859</v>
      </c>
      <c r="J59" s="85">
        <f>VLOOKUP(A59,A22_2019_roh!$B$2:$M$56,9,FALSE)</f>
        <v>754</v>
      </c>
      <c r="K59" s="85">
        <f>VLOOKUP(A59,A22_2019_roh!$B$2:$M$56,10,FALSE)</f>
        <v>4105</v>
      </c>
      <c r="L59" s="85">
        <f>VLOOKUP(A59,A22_2019_roh!$B$2:$M$56,11,FALSE)</f>
        <v>3219</v>
      </c>
      <c r="M59" s="85">
        <f>VLOOKUP(A59,A22_2019_roh!$B$2:$M$56,12,FALSE)</f>
        <v>1640</v>
      </c>
      <c r="N59" s="43">
        <f t="shared" si="14"/>
        <v>3566</v>
      </c>
      <c r="O59" s="43">
        <f t="shared" si="15"/>
        <v>-214</v>
      </c>
      <c r="P59" s="43">
        <f t="shared" si="16"/>
        <v>3780</v>
      </c>
      <c r="Q59" s="43">
        <f t="shared" si="17"/>
        <v>1932</v>
      </c>
      <c r="R59" s="43">
        <f t="shared" si="18"/>
        <v>1634</v>
      </c>
    </row>
    <row r="60" spans="1:18" x14ac:dyDescent="0.25">
      <c r="A60" s="94">
        <v>460</v>
      </c>
      <c r="B60" s="95" t="str">
        <f>VLOOKUP(A60,A22_2019_roh!$B$2:$M$56,2,FALSE)</f>
        <v xml:space="preserve">Vechta                   </v>
      </c>
      <c r="C60" s="28">
        <v>2019</v>
      </c>
      <c r="D60" s="85">
        <f>VLOOKUP(A60,A22_2019_roh!$B$2:$M$56,3,FALSE)</f>
        <v>4323</v>
      </c>
      <c r="E60" s="85">
        <f>VLOOKUP(A60,A22_2019_roh!$B$2:$M$56,4,FALSE)</f>
        <v>322</v>
      </c>
      <c r="F60" s="85">
        <f>VLOOKUP(A60,A22_2019_roh!$B$2:$M$56,5,FALSE)</f>
        <v>4001</v>
      </c>
      <c r="G60" s="85">
        <f>VLOOKUP(A60,A22_2019_roh!$B$2:$M$56,6,FALSE)</f>
        <v>2481</v>
      </c>
      <c r="H60" s="85">
        <f>VLOOKUP(A60,A22_2019_roh!$B$2:$M$56,7,FALSE)</f>
        <v>1842</v>
      </c>
      <c r="I60" s="85">
        <f>VLOOKUP(A60,A22_2019_roh!$B$2:$M$56,8,FALSE)</f>
        <v>3812</v>
      </c>
      <c r="J60" s="85">
        <f>VLOOKUP(A60,A22_2019_roh!$B$2:$M$56,9,FALSE)</f>
        <v>438</v>
      </c>
      <c r="K60" s="85">
        <f>VLOOKUP(A60,A22_2019_roh!$B$2:$M$56,10,FALSE)</f>
        <v>3374</v>
      </c>
      <c r="L60" s="85">
        <f>VLOOKUP(A60,A22_2019_roh!$B$2:$M$56,11,FALSE)</f>
        <v>2321</v>
      </c>
      <c r="M60" s="85">
        <f>VLOOKUP(A60,A22_2019_roh!$B$2:$M$56,12,FALSE)</f>
        <v>1491</v>
      </c>
      <c r="N60" s="43">
        <f t="shared" si="14"/>
        <v>511</v>
      </c>
      <c r="O60" s="43">
        <f t="shared" si="15"/>
        <v>-116</v>
      </c>
      <c r="P60" s="43">
        <f t="shared" si="16"/>
        <v>627</v>
      </c>
      <c r="Q60" s="43">
        <f t="shared" si="17"/>
        <v>160</v>
      </c>
      <c r="R60" s="43">
        <f t="shared" si="18"/>
        <v>351</v>
      </c>
    </row>
    <row r="61" spans="1:18" x14ac:dyDescent="0.25">
      <c r="A61" s="94">
        <v>461</v>
      </c>
      <c r="B61" s="95" t="str">
        <f>VLOOKUP(A61,A22_2019_roh!$B$2:$M$56,2,FALSE)</f>
        <v xml:space="preserve">Wesermarsch              </v>
      </c>
      <c r="C61" s="28">
        <v>2019</v>
      </c>
      <c r="D61" s="85">
        <f>VLOOKUP(A61,A22_2019_roh!$B$2:$M$56,3,FALSE)</f>
        <v>1214</v>
      </c>
      <c r="E61" s="85">
        <f>VLOOKUP(A61,A22_2019_roh!$B$2:$M$56,4,FALSE)</f>
        <v>231</v>
      </c>
      <c r="F61" s="85">
        <f>VLOOKUP(A61,A22_2019_roh!$B$2:$M$56,5,FALSE)</f>
        <v>983</v>
      </c>
      <c r="G61" s="85">
        <f>VLOOKUP(A61,A22_2019_roh!$B$2:$M$56,6,FALSE)</f>
        <v>861</v>
      </c>
      <c r="H61" s="85">
        <f>VLOOKUP(A61,A22_2019_roh!$B$2:$M$56,7,FALSE)</f>
        <v>353</v>
      </c>
      <c r="I61" s="85">
        <f>VLOOKUP(A61,A22_2019_roh!$B$2:$M$56,8,FALSE)</f>
        <v>1096</v>
      </c>
      <c r="J61" s="85">
        <f>VLOOKUP(A61,A22_2019_roh!$B$2:$M$56,9,FALSE)</f>
        <v>289</v>
      </c>
      <c r="K61" s="85">
        <f>VLOOKUP(A61,A22_2019_roh!$B$2:$M$56,10,FALSE)</f>
        <v>807</v>
      </c>
      <c r="L61" s="85">
        <f>VLOOKUP(A61,A22_2019_roh!$B$2:$M$56,11,FALSE)</f>
        <v>798</v>
      </c>
      <c r="M61" s="85">
        <f>VLOOKUP(A61,A22_2019_roh!$B$2:$M$56,12,FALSE)</f>
        <v>298</v>
      </c>
      <c r="N61" s="43">
        <f t="shared" si="14"/>
        <v>118</v>
      </c>
      <c r="O61" s="43">
        <f t="shared" si="15"/>
        <v>-58</v>
      </c>
      <c r="P61" s="43">
        <f t="shared" si="16"/>
        <v>176</v>
      </c>
      <c r="Q61" s="43">
        <f t="shared" si="17"/>
        <v>63</v>
      </c>
      <c r="R61" s="43">
        <f t="shared" si="18"/>
        <v>55</v>
      </c>
    </row>
    <row r="62" spans="1:18" x14ac:dyDescent="0.25">
      <c r="A62" s="94">
        <v>462</v>
      </c>
      <c r="B62" s="95" t="str">
        <f>VLOOKUP(A62,A22_2019_roh!$B$2:$M$56,2,FALSE)</f>
        <v xml:space="preserve">Wittmund                 </v>
      </c>
      <c r="C62" s="28">
        <v>2019</v>
      </c>
      <c r="D62" s="85">
        <f>VLOOKUP(A62,A22_2019_roh!$B$2:$M$56,3,FALSE)</f>
        <v>590</v>
      </c>
      <c r="E62" s="85">
        <f>VLOOKUP(A62,A22_2019_roh!$B$2:$M$56,4,FALSE)</f>
        <v>131</v>
      </c>
      <c r="F62" s="85">
        <f>VLOOKUP(A62,A22_2019_roh!$B$2:$M$56,5,FALSE)</f>
        <v>459</v>
      </c>
      <c r="G62" s="85">
        <f>VLOOKUP(A62,A22_2019_roh!$B$2:$M$56,6,FALSE)</f>
        <v>329</v>
      </c>
      <c r="H62" s="85">
        <f>VLOOKUP(A62,A22_2019_roh!$B$2:$M$56,7,FALSE)</f>
        <v>261</v>
      </c>
      <c r="I62" s="85">
        <f>VLOOKUP(A62,A22_2019_roh!$B$2:$M$56,8,FALSE)</f>
        <v>444</v>
      </c>
      <c r="J62" s="85">
        <f>VLOOKUP(A62,A22_2019_roh!$B$2:$M$56,9,FALSE)</f>
        <v>115</v>
      </c>
      <c r="K62" s="85">
        <f>VLOOKUP(A62,A22_2019_roh!$B$2:$M$56,10,FALSE)</f>
        <v>329</v>
      </c>
      <c r="L62" s="85">
        <f>VLOOKUP(A62,A22_2019_roh!$B$2:$M$56,11,FALSE)</f>
        <v>255</v>
      </c>
      <c r="M62" s="85">
        <f>VLOOKUP(A62,A22_2019_roh!$B$2:$M$56,12,FALSE)</f>
        <v>189</v>
      </c>
      <c r="N62" s="43">
        <f t="shared" si="14"/>
        <v>146</v>
      </c>
      <c r="O62" s="43">
        <f t="shared" si="15"/>
        <v>16</v>
      </c>
      <c r="P62" s="43">
        <f t="shared" si="16"/>
        <v>130</v>
      </c>
      <c r="Q62" s="43">
        <f t="shared" si="17"/>
        <v>74</v>
      </c>
      <c r="R62" s="43">
        <f t="shared" si="18"/>
        <v>72</v>
      </c>
    </row>
    <row r="63" spans="1:18" x14ac:dyDescent="0.25">
      <c r="A63" s="96">
        <v>4</v>
      </c>
      <c r="B63" s="95" t="str">
        <f>VLOOKUP(A63,A22_2019_roh!$B$2:$M$56,2,FALSE)</f>
        <v xml:space="preserve">Weser-Ems                </v>
      </c>
      <c r="C63" s="28">
        <v>2019</v>
      </c>
      <c r="D63" s="85">
        <f>VLOOKUP(A63,A22_2019_roh!$B$2:$M$56,3,FALSE)</f>
        <v>58716</v>
      </c>
      <c r="E63" s="85">
        <f>VLOOKUP(A63,A22_2019_roh!$B$2:$M$56,4,FALSE)</f>
        <v>5262</v>
      </c>
      <c r="F63" s="85">
        <f>VLOOKUP(A63,A22_2019_roh!$B$2:$M$56,5,FALSE)</f>
        <v>53454</v>
      </c>
      <c r="G63" s="85">
        <f>VLOOKUP(A63,A22_2019_roh!$B$2:$M$56,6,FALSE)</f>
        <v>37098</v>
      </c>
      <c r="H63" s="85">
        <f>VLOOKUP(A63,A22_2019_roh!$B$2:$M$56,7,FALSE)</f>
        <v>21618</v>
      </c>
      <c r="I63" s="85">
        <f>VLOOKUP(A63,A22_2019_roh!$B$2:$M$56,8,FALSE)</f>
        <v>48838</v>
      </c>
      <c r="J63" s="85">
        <f>VLOOKUP(A63,A22_2019_roh!$B$2:$M$56,9,FALSE)</f>
        <v>6332</v>
      </c>
      <c r="K63" s="85">
        <f>VLOOKUP(A63,A22_2019_roh!$B$2:$M$56,10,FALSE)</f>
        <v>42506</v>
      </c>
      <c r="L63" s="85">
        <f>VLOOKUP(A63,A22_2019_roh!$B$2:$M$56,11,FALSE)</f>
        <v>32720</v>
      </c>
      <c r="M63" s="85">
        <f>VLOOKUP(A63,A22_2019_roh!$B$2:$M$56,12,FALSE)</f>
        <v>16118</v>
      </c>
      <c r="N63" s="43">
        <f t="shared" si="14"/>
        <v>9878</v>
      </c>
      <c r="O63" s="43">
        <f t="shared" si="15"/>
        <v>-1070</v>
      </c>
      <c r="P63" s="43">
        <f t="shared" si="16"/>
        <v>10948</v>
      </c>
      <c r="Q63" s="43">
        <f t="shared" si="17"/>
        <v>4378</v>
      </c>
      <c r="R63" s="43">
        <f t="shared" si="18"/>
        <v>5500</v>
      </c>
    </row>
    <row r="64" spans="1:18" x14ac:dyDescent="0.25">
      <c r="A64" s="94">
        <v>0</v>
      </c>
      <c r="B64" s="95" t="str">
        <f>VLOOKUP(A64,A22_2019_roh!$B$2:$M$56,2,FALSE)</f>
        <v xml:space="preserve">Niedersachsen            </v>
      </c>
      <c r="C64" s="28">
        <v>2019</v>
      </c>
      <c r="D64" s="85">
        <f>VLOOKUP(A64,A22_2019_roh!$B$2:$M$56,3,FALSE)</f>
        <v>151149</v>
      </c>
      <c r="E64" s="85">
        <f>VLOOKUP(A64,A22_2019_roh!$B$2:$M$56,4,FALSE)</f>
        <v>24510</v>
      </c>
      <c r="F64" s="85">
        <f>VLOOKUP(A64,A22_2019_roh!$B$2:$M$56,5,FALSE)</f>
        <v>126639</v>
      </c>
      <c r="G64" s="85">
        <f>VLOOKUP(A64,A22_2019_roh!$B$2:$M$56,6,FALSE)</f>
        <v>92832</v>
      </c>
      <c r="H64" s="85">
        <f>VLOOKUP(A64,A22_2019_roh!$B$2:$M$56,7,FALSE)</f>
        <v>58317</v>
      </c>
      <c r="I64" s="85">
        <f>VLOOKUP(A64,A22_2019_roh!$B$2:$M$56,8,FALSE)</f>
        <v>112933</v>
      </c>
      <c r="J64" s="85">
        <f>VLOOKUP(A64,A22_2019_roh!$B$2:$M$56,9,FALSE)</f>
        <v>23223</v>
      </c>
      <c r="K64" s="85">
        <f>VLOOKUP(A64,A22_2019_roh!$B$2:$M$56,10,FALSE)</f>
        <v>89710</v>
      </c>
      <c r="L64" s="85">
        <f>VLOOKUP(A64,A22_2019_roh!$B$2:$M$56,11,FALSE)</f>
        <v>75305</v>
      </c>
      <c r="M64" s="85">
        <f>VLOOKUP(A64,A22_2019_roh!$B$2:$M$56,12,FALSE)</f>
        <v>37628</v>
      </c>
      <c r="N64" s="43">
        <f t="shared" si="14"/>
        <v>38216</v>
      </c>
      <c r="O64" s="43">
        <f t="shared" si="15"/>
        <v>1287</v>
      </c>
      <c r="P64" s="43">
        <f t="shared" si="16"/>
        <v>36929</v>
      </c>
      <c r="Q64" s="43">
        <f t="shared" si="17"/>
        <v>17527</v>
      </c>
      <c r="R64" s="43">
        <f t="shared" si="18"/>
        <v>20689</v>
      </c>
    </row>
    <row r="65" spans="1:1" x14ac:dyDescent="0.25">
      <c r="A65" s="38"/>
    </row>
  </sheetData>
  <mergeCells count="12">
    <mergeCell ref="A4:A7"/>
    <mergeCell ref="D7:R7"/>
    <mergeCell ref="B4:B7"/>
    <mergeCell ref="D4:H4"/>
    <mergeCell ref="I4:M4"/>
    <mergeCell ref="N4:R4"/>
    <mergeCell ref="D5:D6"/>
    <mergeCell ref="E5:H5"/>
    <mergeCell ref="I5:I6"/>
    <mergeCell ref="J5:M5"/>
    <mergeCell ref="N5:N6"/>
    <mergeCell ref="O5:R5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60"/>
  <sheetViews>
    <sheetView topLeftCell="A2" workbookViewId="0">
      <selection activeCell="G1" sqref="G1:I1048576"/>
    </sheetView>
  </sheetViews>
  <sheetFormatPr baseColWidth="10" defaultRowHeight="15" x14ac:dyDescent="0.25"/>
  <sheetData>
    <row r="3" spans="2:6" ht="15" customHeight="1" x14ac:dyDescent="0.25">
      <c r="B3" s="74" t="s">
        <v>74</v>
      </c>
      <c r="C3" s="58"/>
      <c r="D3" s="55" t="s">
        <v>221</v>
      </c>
      <c r="E3" s="51" t="s">
        <v>4</v>
      </c>
      <c r="F3" s="73" t="s">
        <v>203</v>
      </c>
    </row>
    <row r="4" spans="2:6" ht="24.75" customHeight="1" x14ac:dyDescent="0.25">
      <c r="B4" s="89"/>
      <c r="C4" s="91"/>
      <c r="D4" s="57">
        <v>2019</v>
      </c>
      <c r="E4" s="68" t="s">
        <v>5</v>
      </c>
      <c r="F4" s="73"/>
    </row>
    <row r="5" spans="2:6" x14ac:dyDescent="0.25">
      <c r="B5" s="90"/>
      <c r="C5" s="92"/>
      <c r="D5" s="60"/>
      <c r="E5" s="68"/>
      <c r="F5" s="73"/>
    </row>
    <row r="6" spans="2:6" x14ac:dyDescent="0.25">
      <c r="D6" s="53"/>
    </row>
    <row r="7" spans="2:6" x14ac:dyDescent="0.25">
      <c r="B7" s="15">
        <v>101</v>
      </c>
      <c r="C7" s="15" t="str">
        <f>VLOOKUP(B7,A1_2019!$C$11:$S$66,2,FALSE)</f>
        <v>Braunschweig,Stadt</v>
      </c>
      <c r="D7" s="54">
        <f>VLOOKUP(B7,A1_2019!$C$11:$S$66,16,FALSE)</f>
        <v>248292</v>
      </c>
      <c r="E7">
        <f>VLOOKUP(B7,A22_2019_Zeitreihe!$A$11:$N$64,14,FALSE)</f>
        <v>905</v>
      </c>
      <c r="F7" s="93">
        <f>E7/D7*1000</f>
        <v>3.6449019702608219</v>
      </c>
    </row>
    <row r="8" spans="2:6" x14ac:dyDescent="0.25">
      <c r="B8" s="15">
        <v>102</v>
      </c>
      <c r="C8" s="15" t="str">
        <f>VLOOKUP(B8,A1_2019!$C$11:$S$66,2,FALSE)</f>
        <v>Salzgitter,Stadt</v>
      </c>
      <c r="D8" s="54">
        <f>VLOOKUP(B8,A1_2019!$C$11:$S$66,16,FALSE)</f>
        <v>104948</v>
      </c>
      <c r="E8">
        <f>VLOOKUP(B8,A22_2019_Zeitreihe!$A$11:$N$64,14,FALSE)</f>
        <v>-159</v>
      </c>
      <c r="F8" s="93">
        <f t="shared" ref="F8:F60" si="0">E8/D8*1000</f>
        <v>-1.5150360178374052</v>
      </c>
    </row>
    <row r="9" spans="2:6" x14ac:dyDescent="0.25">
      <c r="B9" s="15">
        <v>103</v>
      </c>
      <c r="C9" s="15" t="str">
        <f>VLOOKUP(B9,A1_2019!$C$11:$S$66,2,FALSE)</f>
        <v>Wolfsburg,Stadt</v>
      </c>
      <c r="D9" s="54">
        <f>VLOOKUP(B9,A1_2019!$C$11:$S$66,16,FALSE)</f>
        <v>124151</v>
      </c>
      <c r="E9">
        <f>VLOOKUP(B9,A22_2019_Zeitreihe!$A$11:$N$64,14,FALSE)</f>
        <v>792</v>
      </c>
      <c r="F9" s="93">
        <f t="shared" si="0"/>
        <v>6.3793283984824924</v>
      </c>
    </row>
    <row r="10" spans="2:6" x14ac:dyDescent="0.25">
      <c r="B10" s="15">
        <v>151</v>
      </c>
      <c r="C10" s="15" t="str">
        <f>VLOOKUP(B10,A1_2019!$C$11:$S$66,2,FALSE)</f>
        <v>Gifhorn</v>
      </c>
      <c r="D10" s="54">
        <f>VLOOKUP(B10,A1_2019!$C$11:$S$66,16,FALSE)</f>
        <v>175920</v>
      </c>
      <c r="E10">
        <f>VLOOKUP(B10,A22_2019_Zeitreihe!$A$11:$N$64,14,FALSE)</f>
        <v>312</v>
      </c>
      <c r="F10" s="93">
        <f t="shared" si="0"/>
        <v>1.7735334242837653</v>
      </c>
    </row>
    <row r="11" spans="2:6" x14ac:dyDescent="0.25">
      <c r="B11" s="15">
        <v>153</v>
      </c>
      <c r="C11" s="15" t="str">
        <f>VLOOKUP(B11,A1_2019!$C$11:$S$66,2,FALSE)</f>
        <v>Goslar</v>
      </c>
      <c r="D11" s="54">
        <f>VLOOKUP(B11,A1_2019!$C$11:$S$66,16,FALSE)</f>
        <v>137014</v>
      </c>
      <c r="E11">
        <f>VLOOKUP(B11,A22_2019_Zeitreihe!$A$11:$N$64,14,FALSE)</f>
        <v>1355</v>
      </c>
      <c r="F11" s="93">
        <f t="shared" si="0"/>
        <v>9.8895003430306385</v>
      </c>
    </row>
    <row r="12" spans="2:6" x14ac:dyDescent="0.25">
      <c r="B12" s="15">
        <v>154</v>
      </c>
      <c r="C12" s="15" t="str">
        <f>VLOOKUP(B12,A1_2019!$C$11:$S$66,2,FALSE)</f>
        <v>Helmstedt</v>
      </c>
      <c r="D12" s="54">
        <f>VLOOKUP(B12,A1_2019!$C$11:$S$66,16,FALSE)</f>
        <v>91307</v>
      </c>
      <c r="E12">
        <f>VLOOKUP(B12,A22_2019_Zeitreihe!$A$11:$N$64,14,FALSE)</f>
        <v>167</v>
      </c>
      <c r="F12" s="93">
        <f t="shared" si="0"/>
        <v>1.828994491112401</v>
      </c>
    </row>
    <row r="13" spans="2:6" x14ac:dyDescent="0.25">
      <c r="B13" s="15">
        <v>155</v>
      </c>
      <c r="C13" s="15" t="str">
        <f>VLOOKUP(B13,A1_2019!$C$11:$S$66,2,FALSE)</f>
        <v>Northeim</v>
      </c>
      <c r="D13" s="54">
        <f>VLOOKUP(B13,A1_2019!$C$11:$S$66,16,FALSE)</f>
        <v>132765</v>
      </c>
      <c r="E13">
        <f>VLOOKUP(B13,A22_2019_Zeitreihe!$A$11:$N$64,14,FALSE)</f>
        <v>154</v>
      </c>
      <c r="F13" s="93">
        <f t="shared" si="0"/>
        <v>1.1599442624185592</v>
      </c>
    </row>
    <row r="14" spans="2:6" x14ac:dyDescent="0.25">
      <c r="B14" s="15">
        <v>157</v>
      </c>
      <c r="C14" s="15" t="str">
        <f>VLOOKUP(B14,A1_2019!$C$11:$S$66,2,FALSE)</f>
        <v>Peine</v>
      </c>
      <c r="D14" s="54">
        <f>VLOOKUP(B14,A1_2019!$C$11:$S$66,16,FALSE)</f>
        <v>133965</v>
      </c>
      <c r="E14">
        <f>VLOOKUP(B14,A22_2019_Zeitreihe!$A$11:$N$64,14,FALSE)</f>
        <v>271</v>
      </c>
      <c r="F14" s="93">
        <f t="shared" si="0"/>
        <v>2.0229164333967828</v>
      </c>
    </row>
    <row r="15" spans="2:6" x14ac:dyDescent="0.25">
      <c r="B15" s="15">
        <v>158</v>
      </c>
      <c r="C15" s="15" t="str">
        <f>VLOOKUP(B15,A1_2019!$C$11:$S$66,2,FALSE)</f>
        <v>Wolfenbüttel</v>
      </c>
      <c r="D15" s="54">
        <f>VLOOKUP(B15,A1_2019!$C$11:$S$66,16,FALSE)</f>
        <v>119960</v>
      </c>
      <c r="E15">
        <f>VLOOKUP(B15,A22_2019_Zeitreihe!$A$11:$N$64,14,FALSE)</f>
        <v>136</v>
      </c>
      <c r="F15" s="93">
        <f t="shared" si="0"/>
        <v>1.1337112370790263</v>
      </c>
    </row>
    <row r="16" spans="2:6" x14ac:dyDescent="0.25">
      <c r="B16" s="15">
        <v>159</v>
      </c>
      <c r="C16" s="15" t="str">
        <f>VLOOKUP(B16,A1_2019!$C$11:$S$66,2,FALSE)</f>
        <v>Göttingen</v>
      </c>
      <c r="D16" s="54">
        <f>VLOOKUP(B16,A1_2019!$C$11:$S$66,16,FALSE)</f>
        <v>328074</v>
      </c>
      <c r="E16">
        <f>VLOOKUP(B16,A22_2019_Zeitreihe!$A$11:$N$64,14,FALSE)</f>
        <v>12484</v>
      </c>
      <c r="F16" s="93">
        <f t="shared" si="0"/>
        <v>38.052390619189573</v>
      </c>
    </row>
    <row r="17" spans="2:6" x14ac:dyDescent="0.25">
      <c r="B17" s="15">
        <v>159016</v>
      </c>
      <c r="C17" s="15" t="str">
        <f>VLOOKUP(B17,A1_2019!$C$11:$S$66,2,FALSE)</f>
        <v>Göttingen, Stadt</v>
      </c>
      <c r="D17" s="54">
        <f>VLOOKUP(B17,A1_2019!$C$11:$S$66,16,FALSE)</f>
        <v>119801</v>
      </c>
      <c r="E17">
        <f>VLOOKUP(B17,A22_2019_Zeitreihe!$A$11:$N$64,14,FALSE)</f>
        <v>402</v>
      </c>
      <c r="F17" s="93">
        <f t="shared" si="0"/>
        <v>3.3555646447024645</v>
      </c>
    </row>
    <row r="18" spans="2:6" x14ac:dyDescent="0.25">
      <c r="B18" s="15">
        <v>159999</v>
      </c>
      <c r="C18" s="15" t="str">
        <f>VLOOKUP(B18,A1_2019!$C$11:$S$66,2,FALSE)</f>
        <v>Göttingen, Umland</v>
      </c>
      <c r="D18" s="54">
        <f>VLOOKUP(B18,A1_2019!$C$11:$S$66,16,FALSE)</f>
        <v>208273</v>
      </c>
      <c r="E18">
        <f>VLOOKUP(B18,A22_2019_Zeitreihe!$A$11:$N$64,14,FALSE)</f>
        <v>12082</v>
      </c>
      <c r="F18" s="93">
        <f t="shared" si="0"/>
        <v>58.01039981178549</v>
      </c>
    </row>
    <row r="19" spans="2:6" x14ac:dyDescent="0.25">
      <c r="B19" s="38">
        <v>1</v>
      </c>
      <c r="C19" s="15" t="str">
        <f>VLOOKUP(B19,A1_2019!$C$11:$S$66,2,FALSE)</f>
        <v>Stat. Region Braunschweig</v>
      </c>
      <c r="D19" s="54">
        <f>VLOOKUP(B19,A1_2019!$C$11:$S$66,16,FALSE)</f>
        <v>1596396</v>
      </c>
      <c r="E19">
        <f>VLOOKUP(B19,A22_2019_Zeitreihe!$A$11:$N$64,14,FALSE)</f>
        <v>16417</v>
      </c>
      <c r="F19" s="93">
        <f t="shared" si="0"/>
        <v>10.283789235252407</v>
      </c>
    </row>
    <row r="20" spans="2:6" x14ac:dyDescent="0.25">
      <c r="B20" s="15">
        <v>241</v>
      </c>
      <c r="C20" s="15" t="str">
        <f>VLOOKUP(B20,A1_2019!$C$11:$S$66,2,FALSE)</f>
        <v>Hannover,Region</v>
      </c>
      <c r="D20" s="54">
        <f>VLOOKUP(B20,A1_2019!$C$11:$S$66,16,FALSE)</f>
        <v>1157624</v>
      </c>
      <c r="E20">
        <f>VLOOKUP(B20,A22_2019_Zeitreihe!$A$11:$N$64,14,FALSE)</f>
        <v>3188</v>
      </c>
      <c r="F20" s="93">
        <f t="shared" si="0"/>
        <v>2.7539166430550854</v>
      </c>
    </row>
    <row r="21" spans="2:6" x14ac:dyDescent="0.25">
      <c r="B21" s="15">
        <v>241001</v>
      </c>
      <c r="C21" s="15" t="str">
        <f>VLOOKUP(B21,A1_2019!$C$11:$S$66,2,FALSE)</f>
        <v>Hannover,Landeshauptstadt</v>
      </c>
      <c r="D21" s="54">
        <f>VLOOKUP(B21,A1_2019!$C$11:$S$66,16,FALSE)</f>
        <v>538068</v>
      </c>
      <c r="E21">
        <f>VLOOKUP(B21,A22_2019_Zeitreihe!$A$11:$N$64,14,FALSE)</f>
        <v>2054</v>
      </c>
      <c r="F21" s="93">
        <f t="shared" si="0"/>
        <v>3.8173613743987751</v>
      </c>
    </row>
    <row r="22" spans="2:6" x14ac:dyDescent="0.25">
      <c r="B22" s="15">
        <v>241999</v>
      </c>
      <c r="C22" s="15" t="str">
        <f>VLOOKUP(B22,A1_2019!$C$11:$S$66,2,FALSE)</f>
        <v>Hannover, Umland</v>
      </c>
      <c r="D22" s="54">
        <f>VLOOKUP(B22,A1_2019!$C$11:$S$66,16,FALSE)</f>
        <v>619556</v>
      </c>
      <c r="E22">
        <f>VLOOKUP(B22,A22_2019_Zeitreihe!$A$11:$N$64,14,FALSE)</f>
        <v>1134</v>
      </c>
      <c r="F22" s="93">
        <f t="shared" si="0"/>
        <v>1.8303430198400146</v>
      </c>
    </row>
    <row r="23" spans="2:6" x14ac:dyDescent="0.25">
      <c r="B23" s="15">
        <v>251</v>
      </c>
      <c r="C23" s="15" t="str">
        <f>VLOOKUP(B23,A1_2019!$C$11:$S$66,2,FALSE)</f>
        <v>Diepholz</v>
      </c>
      <c r="D23" s="54">
        <f>VLOOKUP(B23,A1_2019!$C$11:$S$66,16,FALSE)</f>
        <v>216886</v>
      </c>
      <c r="E23">
        <f>VLOOKUP(B23,A22_2019_Zeitreihe!$A$11:$N$64,14,FALSE)</f>
        <v>355</v>
      </c>
      <c r="F23" s="93">
        <f t="shared" si="0"/>
        <v>1.6368045885857085</v>
      </c>
    </row>
    <row r="24" spans="2:6" x14ac:dyDescent="0.25">
      <c r="B24" s="15">
        <v>252</v>
      </c>
      <c r="C24" s="15" t="str">
        <f>VLOOKUP(B24,A1_2019!$C$11:$S$66,2,FALSE)</f>
        <v>Hameln-Pyrmont</v>
      </c>
      <c r="D24" s="54">
        <f>VLOOKUP(B24,A1_2019!$C$11:$S$66,16,FALSE)</f>
        <v>148559</v>
      </c>
      <c r="E24">
        <f>VLOOKUP(B24,A22_2019_Zeitreihe!$A$11:$N$64,14,FALSE)</f>
        <v>275</v>
      </c>
      <c r="F24" s="93">
        <f t="shared" si="0"/>
        <v>1.8511163914673632</v>
      </c>
    </row>
    <row r="25" spans="2:6" x14ac:dyDescent="0.25">
      <c r="B25" s="15">
        <v>254</v>
      </c>
      <c r="C25" s="15" t="str">
        <f>VLOOKUP(B25,A1_2019!$C$11:$S$66,2,FALSE)</f>
        <v>Hildesheim</v>
      </c>
      <c r="D25" s="54">
        <f>VLOOKUP(B25,A1_2019!$C$11:$S$66,16,FALSE)</f>
        <v>276594</v>
      </c>
      <c r="E25">
        <f>VLOOKUP(B25,A22_2019_Zeitreihe!$A$11:$N$64,14,FALSE)</f>
        <v>505</v>
      </c>
      <c r="F25" s="93">
        <f t="shared" si="0"/>
        <v>1.8257807472324057</v>
      </c>
    </row>
    <row r="26" spans="2:6" x14ac:dyDescent="0.25">
      <c r="B26" s="15">
        <v>255</v>
      </c>
      <c r="C26" s="15" t="str">
        <f>VLOOKUP(B26,A1_2019!$C$11:$S$66,2,FALSE)</f>
        <v>Holzminden</v>
      </c>
      <c r="D26" s="54">
        <f>VLOOKUP(B26,A1_2019!$C$11:$S$66,16,FALSE)</f>
        <v>70975</v>
      </c>
      <c r="E26">
        <f>VLOOKUP(B26,A22_2019_Zeitreihe!$A$11:$N$64,14,FALSE)</f>
        <v>148</v>
      </c>
      <c r="F26" s="93">
        <f t="shared" si="0"/>
        <v>2.0852412821415989</v>
      </c>
    </row>
    <row r="27" spans="2:6" x14ac:dyDescent="0.25">
      <c r="B27" s="15">
        <v>256</v>
      </c>
      <c r="C27" s="15" t="str">
        <f>VLOOKUP(B27,A1_2019!$C$11:$S$66,2,FALSE)</f>
        <v>Nienburg (Weser)</v>
      </c>
      <c r="D27" s="54">
        <f>VLOOKUP(B27,A1_2019!$C$11:$S$66,16,FALSE)</f>
        <v>121386</v>
      </c>
      <c r="E27">
        <f>VLOOKUP(B27,A22_2019_Zeitreihe!$A$11:$N$64,14,FALSE)</f>
        <v>0</v>
      </c>
      <c r="F27" s="93">
        <f t="shared" si="0"/>
        <v>0</v>
      </c>
    </row>
    <row r="28" spans="2:6" x14ac:dyDescent="0.25">
      <c r="B28" s="15">
        <v>257</v>
      </c>
      <c r="C28" s="15" t="str">
        <f>VLOOKUP(B28,A1_2019!$C$11:$S$66,2,FALSE)</f>
        <v>Schaumburg</v>
      </c>
      <c r="D28" s="54">
        <f>VLOOKUP(B28,A1_2019!$C$11:$S$66,16,FALSE)</f>
        <v>157781</v>
      </c>
      <c r="E28">
        <f>VLOOKUP(B28,A22_2019_Zeitreihe!$A$11:$N$64,14,FALSE)</f>
        <v>376</v>
      </c>
      <c r="F28" s="93">
        <f t="shared" si="0"/>
        <v>2.3830499236283202</v>
      </c>
    </row>
    <row r="29" spans="2:6" x14ac:dyDescent="0.25">
      <c r="B29" s="38">
        <v>2</v>
      </c>
      <c r="C29" s="15" t="str">
        <f>VLOOKUP(B29,A1_2019!$C$11:$S$66,2,FALSE)</f>
        <v>Stat. Region Hannover</v>
      </c>
      <c r="D29" s="54">
        <f>VLOOKUP(B29,A1_2019!$C$11:$S$66,16,FALSE)</f>
        <v>2149805</v>
      </c>
      <c r="E29">
        <f>VLOOKUP(B29,A22_2019_Zeitreihe!$A$11:$N$64,14,FALSE)</f>
        <v>4847</v>
      </c>
      <c r="F29" s="93">
        <f t="shared" si="0"/>
        <v>2.2546230937224538</v>
      </c>
    </row>
    <row r="30" spans="2:6" x14ac:dyDescent="0.25">
      <c r="B30" s="15">
        <v>351</v>
      </c>
      <c r="C30" s="15" t="str">
        <f>VLOOKUP(B30,A1_2019!$C$11:$S$66,2,FALSE)</f>
        <v>Celle</v>
      </c>
      <c r="D30" s="54">
        <f>VLOOKUP(B30,A1_2019!$C$11:$S$66,16,FALSE)</f>
        <v>178936</v>
      </c>
      <c r="E30">
        <f>VLOOKUP(B30,A22_2019_Zeitreihe!$A$11:$N$64,14,FALSE)</f>
        <v>224</v>
      </c>
      <c r="F30" s="93">
        <f t="shared" si="0"/>
        <v>1.2518442348102115</v>
      </c>
    </row>
    <row r="31" spans="2:6" x14ac:dyDescent="0.25">
      <c r="B31" s="15">
        <v>352</v>
      </c>
      <c r="C31" s="15" t="str">
        <f>VLOOKUP(B31,A1_2019!$C$11:$S$66,2,FALSE)</f>
        <v>Cuxhaven</v>
      </c>
      <c r="D31" s="54">
        <f>VLOOKUP(B31,A1_2019!$C$11:$S$66,16,FALSE)</f>
        <v>198213</v>
      </c>
      <c r="E31">
        <f>VLOOKUP(B31,A22_2019_Zeitreihe!$A$11:$N$64,14,FALSE)</f>
        <v>163</v>
      </c>
      <c r="F31" s="93">
        <f t="shared" si="0"/>
        <v>0.82234767648943308</v>
      </c>
    </row>
    <row r="32" spans="2:6" x14ac:dyDescent="0.25">
      <c r="B32" s="15">
        <v>353</v>
      </c>
      <c r="C32" s="15" t="str">
        <f>VLOOKUP(B32,A1_2019!$C$11:$S$66,2,FALSE)</f>
        <v>Harburg</v>
      </c>
      <c r="D32" s="54">
        <f>VLOOKUP(B32,A1_2019!$C$11:$S$66,16,FALSE)</f>
        <v>252776</v>
      </c>
      <c r="E32">
        <f>VLOOKUP(B32,A22_2019_Zeitreihe!$A$11:$N$64,14,FALSE)</f>
        <v>599</v>
      </c>
      <c r="F32" s="93">
        <f t="shared" si="0"/>
        <v>2.3696869956008482</v>
      </c>
    </row>
    <row r="33" spans="2:6" x14ac:dyDescent="0.25">
      <c r="B33" s="15">
        <v>354</v>
      </c>
      <c r="C33" s="15" t="str">
        <f>VLOOKUP(B33,A1_2019!$C$11:$S$66,2,FALSE)</f>
        <v>Lüchow-Dannenberg</v>
      </c>
      <c r="D33" s="54">
        <f>VLOOKUP(B33,A1_2019!$C$11:$S$66,16,FALSE)</f>
        <v>48424</v>
      </c>
      <c r="E33">
        <f>VLOOKUP(B33,A22_2019_Zeitreihe!$A$11:$N$64,14,FALSE)</f>
        <v>65</v>
      </c>
      <c r="F33" s="93">
        <f t="shared" si="0"/>
        <v>1.3423095985461755</v>
      </c>
    </row>
    <row r="34" spans="2:6" x14ac:dyDescent="0.25">
      <c r="B34" s="15">
        <v>355</v>
      </c>
      <c r="C34" s="15" t="str">
        <f>VLOOKUP(B34,A1_2019!$C$11:$S$66,2,FALSE)</f>
        <v>Lüneburg</v>
      </c>
      <c r="D34" s="54">
        <f>VLOOKUP(B34,A1_2019!$C$11:$S$66,16,FALSE)</f>
        <v>183372</v>
      </c>
      <c r="E34">
        <f>VLOOKUP(B34,A22_2019_Zeitreihe!$A$11:$N$64,14,FALSE)</f>
        <v>82</v>
      </c>
      <c r="F34" s="93">
        <f t="shared" si="0"/>
        <v>0.44717841328010821</v>
      </c>
    </row>
    <row r="35" spans="2:6" x14ac:dyDescent="0.25">
      <c r="B35" s="15">
        <v>356</v>
      </c>
      <c r="C35" s="15" t="str">
        <f>VLOOKUP(B35,A1_2019!$C$11:$S$66,2,FALSE)</f>
        <v>Osterholz</v>
      </c>
      <c r="D35" s="54">
        <f>VLOOKUP(B35,A1_2019!$C$11:$S$66,16,FALSE)</f>
        <v>113517</v>
      </c>
      <c r="E35">
        <f>VLOOKUP(B35,A22_2019_Zeitreihe!$A$11:$N$64,14,FALSE)</f>
        <v>134</v>
      </c>
      <c r="F35" s="93">
        <f t="shared" si="0"/>
        <v>1.1804399341067857</v>
      </c>
    </row>
    <row r="36" spans="2:6" x14ac:dyDescent="0.25">
      <c r="B36" s="15">
        <v>357</v>
      </c>
      <c r="C36" s="15" t="str">
        <f>VLOOKUP(B36,A1_2019!$C$11:$S$66,2,FALSE)</f>
        <v>Rotenburg (Wümme)</v>
      </c>
      <c r="D36" s="54">
        <f>VLOOKUP(B36,A1_2019!$C$11:$S$66,16,FALSE)</f>
        <v>163455</v>
      </c>
      <c r="E36">
        <f>VLOOKUP(B36,A22_2019_Zeitreihe!$A$11:$N$64,14,FALSE)</f>
        <v>405</v>
      </c>
      <c r="F36" s="93">
        <f t="shared" si="0"/>
        <v>2.4777461686702762</v>
      </c>
    </row>
    <row r="37" spans="2:6" x14ac:dyDescent="0.25">
      <c r="B37" s="15">
        <v>358</v>
      </c>
      <c r="C37" s="15" t="str">
        <f>VLOOKUP(B37,A1_2019!$C$11:$S$66,2,FALSE)</f>
        <v>Heidekreis</v>
      </c>
      <c r="D37" s="54">
        <f>VLOOKUP(B37,A1_2019!$C$11:$S$66,16,FALSE)</f>
        <v>139755</v>
      </c>
      <c r="E37">
        <f>VLOOKUP(B37,A22_2019_Zeitreihe!$A$11:$N$64,14,FALSE)</f>
        <v>4455</v>
      </c>
      <c r="F37" s="93">
        <f t="shared" si="0"/>
        <v>31.877213695395515</v>
      </c>
    </row>
    <row r="38" spans="2:6" x14ac:dyDescent="0.25">
      <c r="B38" s="15">
        <v>359</v>
      </c>
      <c r="C38" s="15" t="str">
        <f>VLOOKUP(B38,A1_2019!$C$11:$S$66,2,FALSE)</f>
        <v>Stade</v>
      </c>
      <c r="D38" s="54">
        <f>VLOOKUP(B38,A1_2019!$C$11:$S$66,16,FALSE)</f>
        <v>203102</v>
      </c>
      <c r="E38">
        <f>VLOOKUP(B38,A22_2019_Zeitreihe!$A$11:$N$64,14,FALSE)</f>
        <v>588</v>
      </c>
      <c r="F38" s="93">
        <f t="shared" si="0"/>
        <v>2.8950970448346154</v>
      </c>
    </row>
    <row r="39" spans="2:6" x14ac:dyDescent="0.25">
      <c r="B39" s="15">
        <v>360</v>
      </c>
      <c r="C39" s="15" t="str">
        <f>VLOOKUP(B39,A1_2019!$C$11:$S$66,2,FALSE)</f>
        <v>Uelzen</v>
      </c>
      <c r="D39" s="54">
        <f>VLOOKUP(B39,A1_2019!$C$11:$S$66,16,FALSE)</f>
        <v>92572</v>
      </c>
      <c r="E39">
        <f>VLOOKUP(B39,A22_2019_Zeitreihe!$A$11:$N$64,14,FALSE)</f>
        <v>139</v>
      </c>
      <c r="F39" s="93">
        <f t="shared" si="0"/>
        <v>1.5015339411485114</v>
      </c>
    </row>
    <row r="40" spans="2:6" x14ac:dyDescent="0.25">
      <c r="B40" s="15">
        <v>361</v>
      </c>
      <c r="C40" s="15" t="str">
        <f>VLOOKUP(B40,A1_2019!$C$11:$S$66,2,FALSE)</f>
        <v>Verden</v>
      </c>
      <c r="D40" s="54">
        <f>VLOOKUP(B40,A1_2019!$C$11:$S$66,16,FALSE)</f>
        <v>136792</v>
      </c>
      <c r="E40">
        <f>VLOOKUP(B40,A22_2019_Zeitreihe!$A$11:$N$64,14,FALSE)</f>
        <v>220</v>
      </c>
      <c r="F40" s="93">
        <f t="shared" si="0"/>
        <v>1.6082811860342709</v>
      </c>
    </row>
    <row r="41" spans="2:6" x14ac:dyDescent="0.25">
      <c r="B41" s="38">
        <v>3</v>
      </c>
      <c r="C41" s="15" t="str">
        <f>VLOOKUP(B41,A1_2019!$C$11:$S$66,2,FALSE)</f>
        <v>Stat. Region Lüneburg</v>
      </c>
      <c r="D41" s="54">
        <f>VLOOKUP(B41,A1_2019!$C$11:$S$66,16,FALSE)</f>
        <v>1710914</v>
      </c>
      <c r="E41">
        <f>VLOOKUP(B41,A22_2019_Zeitreihe!$A$11:$N$64,14,FALSE)</f>
        <v>7074</v>
      </c>
      <c r="F41" s="93">
        <f t="shared" si="0"/>
        <v>4.1346321322988766</v>
      </c>
    </row>
    <row r="42" spans="2:6" x14ac:dyDescent="0.25">
      <c r="B42" s="15">
        <v>401</v>
      </c>
      <c r="C42" s="15" t="str">
        <f>VLOOKUP(B42,A1_2019!$C$11:$S$66,2,FALSE)</f>
        <v>Delmenhorst,Stadt</v>
      </c>
      <c r="D42" s="54">
        <f>VLOOKUP(B42,A1_2019!$C$11:$S$66,16,FALSE)</f>
        <v>77607</v>
      </c>
      <c r="E42">
        <f>VLOOKUP(B42,A22_2019_Zeitreihe!$A$11:$N$64,14,FALSE)</f>
        <v>283</v>
      </c>
      <c r="F42" s="93">
        <f t="shared" si="0"/>
        <v>3.6465782725785045</v>
      </c>
    </row>
    <row r="43" spans="2:6" x14ac:dyDescent="0.25">
      <c r="B43" s="15">
        <v>402</v>
      </c>
      <c r="C43" s="15" t="str">
        <f>VLOOKUP(B43,A1_2019!$C$11:$S$66,2,FALSE)</f>
        <v>Emden,Stadt</v>
      </c>
      <c r="D43" s="54">
        <f>VLOOKUP(B43,A1_2019!$C$11:$S$66,16,FALSE)</f>
        <v>50195</v>
      </c>
      <c r="E43">
        <f>VLOOKUP(B43,A22_2019_Zeitreihe!$A$11:$N$64,14,FALSE)</f>
        <v>143</v>
      </c>
      <c r="F43" s="93">
        <f t="shared" si="0"/>
        <v>2.8488893316067339</v>
      </c>
    </row>
    <row r="44" spans="2:6" x14ac:dyDescent="0.25">
      <c r="B44" s="15">
        <v>403</v>
      </c>
      <c r="C44" s="15" t="str">
        <f>VLOOKUP(B44,A1_2019!$C$11:$S$66,2,FALSE)</f>
        <v>Oldenburg(Oldb),Stadt</v>
      </c>
      <c r="D44" s="54">
        <f>VLOOKUP(B44,A1_2019!$C$11:$S$66,16,FALSE)</f>
        <v>168210</v>
      </c>
      <c r="E44">
        <f>VLOOKUP(B44,A22_2019_Zeitreihe!$A$11:$N$64,14,FALSE)</f>
        <v>712</v>
      </c>
      <c r="F44" s="93">
        <f t="shared" si="0"/>
        <v>4.2328042328042335</v>
      </c>
    </row>
    <row r="45" spans="2:6" x14ac:dyDescent="0.25">
      <c r="B45" s="15">
        <v>404</v>
      </c>
      <c r="C45" s="15" t="str">
        <f>VLOOKUP(B45,A1_2019!$C$11:$S$66,2,FALSE)</f>
        <v>Osnabrück,Stadt</v>
      </c>
      <c r="D45" s="54">
        <f>VLOOKUP(B45,A1_2019!$C$11:$S$66,16,FALSE)</f>
        <v>164748</v>
      </c>
      <c r="E45">
        <f>VLOOKUP(B45,A22_2019_Zeitreihe!$A$11:$N$64,14,FALSE)</f>
        <v>584</v>
      </c>
      <c r="F45" s="93">
        <f t="shared" si="0"/>
        <v>3.5448078277126278</v>
      </c>
    </row>
    <row r="46" spans="2:6" x14ac:dyDescent="0.25">
      <c r="B46" s="15">
        <v>405</v>
      </c>
      <c r="C46" s="15" t="str">
        <f>VLOOKUP(B46,A1_2019!$C$11:$S$66,2,FALSE)</f>
        <v>Wilhelmshaven,Stadt</v>
      </c>
      <c r="D46" s="54">
        <f>VLOOKUP(B46,A1_2019!$C$11:$S$66,16,FALSE)</f>
        <v>76278</v>
      </c>
      <c r="E46">
        <f>VLOOKUP(B46,A22_2019_Zeitreihe!$A$11:$N$64,14,FALSE)</f>
        <v>308</v>
      </c>
      <c r="F46" s="93">
        <f t="shared" si="0"/>
        <v>4.0378615065942993</v>
      </c>
    </row>
    <row r="47" spans="2:6" x14ac:dyDescent="0.25">
      <c r="B47" s="15">
        <v>451</v>
      </c>
      <c r="C47" s="15" t="str">
        <f>VLOOKUP(B47,A1_2019!$C$11:$S$66,2,FALSE)</f>
        <v>Ammerland</v>
      </c>
      <c r="D47" s="54">
        <f>VLOOKUP(B47,A1_2019!$C$11:$S$66,16,FALSE)</f>
        <v>124071</v>
      </c>
      <c r="E47">
        <f>VLOOKUP(B47,A22_2019_Zeitreihe!$A$11:$N$64,14,FALSE)</f>
        <v>343</v>
      </c>
      <c r="F47" s="93">
        <f t="shared" si="0"/>
        <v>2.7645461066647323</v>
      </c>
    </row>
    <row r="48" spans="2:6" x14ac:dyDescent="0.25">
      <c r="B48" s="15">
        <v>452</v>
      </c>
      <c r="C48" s="15" t="str">
        <f>VLOOKUP(B48,A1_2019!$C$11:$S$66,2,FALSE)</f>
        <v>Aurich</v>
      </c>
      <c r="D48" s="54">
        <f>VLOOKUP(B48,A1_2019!$C$11:$S$66,16,FALSE)</f>
        <v>189848</v>
      </c>
      <c r="E48">
        <f>VLOOKUP(B48,A22_2019_Zeitreihe!$A$11:$N$64,14,FALSE)</f>
        <v>-116</v>
      </c>
      <c r="F48" s="93">
        <f t="shared" si="0"/>
        <v>-0.61101512789178714</v>
      </c>
    </row>
    <row r="49" spans="2:6" x14ac:dyDescent="0.25">
      <c r="B49" s="15">
        <v>453</v>
      </c>
      <c r="C49" s="15" t="str">
        <f>VLOOKUP(B49,A1_2019!$C$11:$S$66,2,FALSE)</f>
        <v>Cloppenburg</v>
      </c>
      <c r="D49" s="54">
        <f>VLOOKUP(B49,A1_2019!$C$11:$S$66,16,FALSE)</f>
        <v>169348</v>
      </c>
      <c r="E49">
        <f>VLOOKUP(B49,A22_2019_Zeitreihe!$A$11:$N$64,14,FALSE)</f>
        <v>606</v>
      </c>
      <c r="F49" s="93">
        <f t="shared" si="0"/>
        <v>3.5784302147058131</v>
      </c>
    </row>
    <row r="50" spans="2:6" x14ac:dyDescent="0.25">
      <c r="B50" s="15">
        <v>454</v>
      </c>
      <c r="C50" s="15" t="str">
        <f>VLOOKUP(B50,A1_2019!$C$11:$S$66,2,FALSE)</f>
        <v>Emsland</v>
      </c>
      <c r="D50" s="54">
        <f>VLOOKUP(B50,A1_2019!$C$11:$S$66,16,FALSE)</f>
        <v>325657</v>
      </c>
      <c r="E50">
        <f>VLOOKUP(B50,A22_2019_Zeitreihe!$A$11:$N$64,14,FALSE)</f>
        <v>1220</v>
      </c>
      <c r="F50" s="93">
        <f t="shared" si="0"/>
        <v>3.7462729190528687</v>
      </c>
    </row>
    <row r="51" spans="2:6" x14ac:dyDescent="0.25">
      <c r="B51" s="15">
        <v>455</v>
      </c>
      <c r="C51" s="15" t="str">
        <f>VLOOKUP(B51,A1_2019!$C$11:$S$66,2,FALSE)</f>
        <v>Friesland</v>
      </c>
      <c r="D51" s="54">
        <f>VLOOKUP(B51,A1_2019!$C$11:$S$66,16,FALSE)</f>
        <v>98460</v>
      </c>
      <c r="E51">
        <f>VLOOKUP(B51,A22_2019_Zeitreihe!$A$11:$N$64,14,FALSE)</f>
        <v>72</v>
      </c>
      <c r="F51" s="93">
        <f t="shared" si="0"/>
        <v>0.73126142595978061</v>
      </c>
    </row>
    <row r="52" spans="2:6" x14ac:dyDescent="0.25">
      <c r="B52" s="15">
        <v>456</v>
      </c>
      <c r="C52" s="15" t="str">
        <f>VLOOKUP(B52,A1_2019!$C$11:$S$66,2,FALSE)</f>
        <v>Grafschaft Bentheim</v>
      </c>
      <c r="D52" s="54">
        <f>VLOOKUP(B52,A1_2019!$C$11:$S$66,16,FALSE)</f>
        <v>136511</v>
      </c>
      <c r="E52">
        <f>VLOOKUP(B52,A22_2019_Zeitreihe!$A$11:$N$64,14,FALSE)</f>
        <v>473</v>
      </c>
      <c r="F52" s="93">
        <f t="shared" si="0"/>
        <v>3.4649222406985518</v>
      </c>
    </row>
    <row r="53" spans="2:6" x14ac:dyDescent="0.25">
      <c r="B53" s="15">
        <v>457</v>
      </c>
      <c r="C53" s="15" t="str">
        <f>VLOOKUP(B53,A1_2019!$C$11:$S$66,2,FALSE)</f>
        <v>Leer</v>
      </c>
      <c r="D53" s="54">
        <f>VLOOKUP(B53,A1_2019!$C$11:$S$66,16,FALSE)</f>
        <v>169809</v>
      </c>
      <c r="E53">
        <f>VLOOKUP(B53,A22_2019_Zeitreihe!$A$11:$N$64,14,FALSE)</f>
        <v>430</v>
      </c>
      <c r="F53" s="93">
        <f t="shared" si="0"/>
        <v>2.5322568297322285</v>
      </c>
    </row>
    <row r="54" spans="2:6" x14ac:dyDescent="0.25">
      <c r="B54" s="15">
        <v>458</v>
      </c>
      <c r="C54" s="15" t="str">
        <f>VLOOKUP(B54,A1_2019!$C$11:$S$66,2,FALSE)</f>
        <v>Oldenburg</v>
      </c>
      <c r="D54" s="54">
        <f>VLOOKUP(B54,A1_2019!$C$11:$S$66,16,FALSE)</f>
        <v>130144</v>
      </c>
      <c r="E54">
        <f>VLOOKUP(B54,A22_2019_Zeitreihe!$A$11:$N$64,14,FALSE)</f>
        <v>479</v>
      </c>
      <c r="F54" s="93">
        <f t="shared" si="0"/>
        <v>3.6805384804524217</v>
      </c>
    </row>
    <row r="55" spans="2:6" x14ac:dyDescent="0.25">
      <c r="B55" s="15">
        <v>459</v>
      </c>
      <c r="C55" s="15" t="str">
        <f>VLOOKUP(B55,A1_2019!$C$11:$S$66,2,FALSE)</f>
        <v>Osnabrück</v>
      </c>
      <c r="D55" s="54">
        <f>VLOOKUP(B55,A1_2019!$C$11:$S$66,16,FALSE)</f>
        <v>357343</v>
      </c>
      <c r="E55">
        <f>VLOOKUP(B55,A22_2019_Zeitreihe!$A$11:$N$64,14,FALSE)</f>
        <v>3566</v>
      </c>
      <c r="F55" s="93">
        <f t="shared" si="0"/>
        <v>9.9792076520318016</v>
      </c>
    </row>
    <row r="56" spans="2:6" x14ac:dyDescent="0.25">
      <c r="B56" s="15">
        <v>460</v>
      </c>
      <c r="C56" s="15" t="str">
        <f>VLOOKUP(B56,A1_2019!$C$11:$S$66,2,FALSE)</f>
        <v>Vechta</v>
      </c>
      <c r="D56" s="54">
        <f>VLOOKUP(B56,A1_2019!$C$11:$S$66,16,FALSE)</f>
        <v>141598</v>
      </c>
      <c r="E56">
        <f>VLOOKUP(B56,A22_2019_Zeitreihe!$A$11:$N$64,14,FALSE)</f>
        <v>511</v>
      </c>
      <c r="F56" s="93">
        <f t="shared" si="0"/>
        <v>3.6088080340117799</v>
      </c>
    </row>
    <row r="57" spans="2:6" x14ac:dyDescent="0.25">
      <c r="B57" s="15">
        <v>461</v>
      </c>
      <c r="C57" s="15" t="str">
        <f>VLOOKUP(B57,A1_2019!$C$11:$S$66,2,FALSE)</f>
        <v>Wesermarsch</v>
      </c>
      <c r="D57" s="54">
        <f>VLOOKUP(B57,A1_2019!$C$11:$S$66,16,FALSE)</f>
        <v>88624</v>
      </c>
      <c r="E57">
        <f>VLOOKUP(B57,A22_2019_Zeitreihe!$A$11:$N$64,14,FALSE)</f>
        <v>118</v>
      </c>
      <c r="F57" s="93">
        <f t="shared" si="0"/>
        <v>1.3314677739664198</v>
      </c>
    </row>
    <row r="58" spans="2:6" x14ac:dyDescent="0.25">
      <c r="B58" s="15">
        <v>462</v>
      </c>
      <c r="C58" s="15" t="str">
        <f>VLOOKUP(B58,A1_2019!$C$11:$S$66,2,FALSE)</f>
        <v>Wittmund</v>
      </c>
      <c r="D58" s="54">
        <f>VLOOKUP(B58,A1_2019!$C$11:$S$66,16,FALSE)</f>
        <v>56882</v>
      </c>
      <c r="E58">
        <f>VLOOKUP(B58,A22_2019_Zeitreihe!$A$11:$N$64,14,FALSE)</f>
        <v>146</v>
      </c>
      <c r="F58" s="93">
        <f t="shared" si="0"/>
        <v>2.5667170633943952</v>
      </c>
    </row>
    <row r="59" spans="2:6" x14ac:dyDescent="0.25">
      <c r="B59" s="38">
        <v>4</v>
      </c>
      <c r="C59" s="15" t="str">
        <f>VLOOKUP(B59,A1_2019!$C$11:$S$66,2,FALSE)</f>
        <v>Stat. Region Weser-Ems</v>
      </c>
      <c r="D59" s="54">
        <f>VLOOKUP(B59,A1_2019!$C$11:$S$66,16,FALSE)</f>
        <v>2525333</v>
      </c>
      <c r="E59">
        <f>VLOOKUP(B59,A22_2019_Zeitreihe!$A$11:$N$64,14,FALSE)</f>
        <v>9878</v>
      </c>
      <c r="F59" s="93">
        <f t="shared" si="0"/>
        <v>3.91156334629928</v>
      </c>
    </row>
    <row r="60" spans="2:6" x14ac:dyDescent="0.25">
      <c r="B60" s="38">
        <v>0</v>
      </c>
      <c r="C60" s="15" t="str">
        <f>VLOOKUP(B60,A1_2019!$C$11:$S$66,2,FALSE)</f>
        <v>Niedersachsen</v>
      </c>
      <c r="D60" s="54">
        <f>VLOOKUP(B60,A1_2019!$C$11:$S$66,16,FALSE)</f>
        <v>7982448</v>
      </c>
      <c r="E60">
        <f>VLOOKUP(B60,A22_2019_Zeitreihe!$A$11:$N$64,14,FALSE)</f>
        <v>38216</v>
      </c>
      <c r="F60" s="93">
        <f t="shared" si="0"/>
        <v>4.7875037833005614</v>
      </c>
    </row>
  </sheetData>
  <mergeCells count="3">
    <mergeCell ref="E4:E5"/>
    <mergeCell ref="F3:F5"/>
    <mergeCell ref="B3:B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CA70-21E5-41FF-B5B8-26FF8905BF86}">
  <dimension ref="C3:V71"/>
  <sheetViews>
    <sheetView topLeftCell="A27" workbookViewId="0">
      <selection activeCell="S11" sqref="S11"/>
    </sheetView>
  </sheetViews>
  <sheetFormatPr baseColWidth="10" defaultRowHeight="15" x14ac:dyDescent="0.25"/>
  <sheetData>
    <row r="3" spans="3:22" x14ac:dyDescent="0.25">
      <c r="C3" t="s">
        <v>211</v>
      </c>
    </row>
    <row r="7" spans="3:22" ht="8.25" customHeight="1" x14ac:dyDescent="0.25">
      <c r="C7" s="74" t="s">
        <v>74</v>
      </c>
      <c r="D7" s="77" t="s">
        <v>1</v>
      </c>
      <c r="E7" s="80" t="s">
        <v>207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2"/>
      <c r="T7" s="80" t="s">
        <v>201</v>
      </c>
      <c r="U7" s="81"/>
      <c r="V7" s="81"/>
    </row>
    <row r="8" spans="3:22" ht="8.25" customHeight="1" x14ac:dyDescent="0.25">
      <c r="C8" s="75"/>
      <c r="D8" s="78"/>
      <c r="E8" s="60">
        <v>2005</v>
      </c>
      <c r="F8" s="60">
        <v>2006</v>
      </c>
      <c r="G8" s="60">
        <v>2007</v>
      </c>
      <c r="H8" s="60">
        <v>2008</v>
      </c>
      <c r="I8" s="57">
        <v>2009</v>
      </c>
      <c r="J8" s="57">
        <v>2010</v>
      </c>
      <c r="K8" s="57">
        <v>2011</v>
      </c>
      <c r="L8" s="57">
        <v>2012</v>
      </c>
      <c r="M8" s="57">
        <v>2013</v>
      </c>
      <c r="N8" s="57">
        <v>2014</v>
      </c>
      <c r="O8" s="57">
        <v>2015</v>
      </c>
      <c r="P8" s="57">
        <v>2016</v>
      </c>
      <c r="Q8" s="57">
        <v>2017</v>
      </c>
      <c r="R8" s="57">
        <v>2018</v>
      </c>
      <c r="S8" s="57">
        <v>2019</v>
      </c>
      <c r="T8" s="57" t="s">
        <v>208</v>
      </c>
      <c r="U8" s="59" t="s">
        <v>209</v>
      </c>
      <c r="V8" s="59" t="s">
        <v>210</v>
      </c>
    </row>
    <row r="9" spans="3:22" ht="8.25" customHeight="1" x14ac:dyDescent="0.25">
      <c r="C9" s="76"/>
      <c r="D9" s="79"/>
      <c r="E9" s="80" t="s">
        <v>11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2"/>
      <c r="T9" s="80" t="s">
        <v>202</v>
      </c>
      <c r="U9" s="81"/>
      <c r="V9" s="81"/>
    </row>
    <row r="10" spans="3:22" x14ac:dyDescent="0.25"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>
        <v>15</v>
      </c>
      <c r="S10" t="s">
        <v>27</v>
      </c>
      <c r="T10" t="s">
        <v>72</v>
      </c>
      <c r="U10">
        <v>18</v>
      </c>
      <c r="V10">
        <v>19</v>
      </c>
    </row>
    <row r="11" spans="3:22" x14ac:dyDescent="0.25">
      <c r="C11">
        <v>101</v>
      </c>
      <c r="D11" t="s">
        <v>194</v>
      </c>
      <c r="E11">
        <v>245273</v>
      </c>
      <c r="F11">
        <v>245467</v>
      </c>
      <c r="G11">
        <v>245810</v>
      </c>
      <c r="H11">
        <v>246012</v>
      </c>
      <c r="I11">
        <v>247400</v>
      </c>
      <c r="J11">
        <v>248867</v>
      </c>
      <c r="K11">
        <v>243829</v>
      </c>
      <c r="L11">
        <v>245798</v>
      </c>
      <c r="M11">
        <v>247227</v>
      </c>
      <c r="N11">
        <v>248502</v>
      </c>
      <c r="O11">
        <v>251364</v>
      </c>
      <c r="P11">
        <v>248667</v>
      </c>
      <c r="Q11">
        <v>248023</v>
      </c>
      <c r="R11">
        <v>248292</v>
      </c>
      <c r="S11">
        <v>249406</v>
      </c>
      <c r="T11">
        <v>1.6850611359587073</v>
      </c>
      <c r="U11">
        <v>0.36377976837208553</v>
      </c>
      <c r="V11">
        <v>0.44866528120116639</v>
      </c>
    </row>
    <row r="12" spans="3:22" x14ac:dyDescent="0.25">
      <c r="C12">
        <v>102</v>
      </c>
      <c r="D12" t="s">
        <v>198</v>
      </c>
      <c r="E12">
        <v>107726</v>
      </c>
      <c r="F12">
        <v>106665</v>
      </c>
      <c r="G12">
        <v>105320</v>
      </c>
      <c r="H12">
        <v>104423</v>
      </c>
      <c r="I12">
        <v>103446</v>
      </c>
      <c r="J12">
        <v>102394</v>
      </c>
      <c r="K12">
        <v>98588</v>
      </c>
      <c r="L12">
        <v>98095</v>
      </c>
      <c r="M12">
        <v>98197</v>
      </c>
      <c r="N12">
        <v>98966</v>
      </c>
      <c r="O12">
        <v>101079</v>
      </c>
      <c r="P12">
        <v>103668</v>
      </c>
      <c r="Q12">
        <v>104548</v>
      </c>
      <c r="R12">
        <v>104948</v>
      </c>
      <c r="S12">
        <v>104291</v>
      </c>
      <c r="T12">
        <v>-3.1886452666951342</v>
      </c>
      <c r="U12">
        <v>5.3806357739021484</v>
      </c>
      <c r="V12">
        <v>-0.62602431680451276</v>
      </c>
    </row>
    <row r="13" spans="3:22" x14ac:dyDescent="0.25">
      <c r="C13">
        <v>103</v>
      </c>
      <c r="D13" t="s">
        <v>196</v>
      </c>
      <c r="E13">
        <v>121199</v>
      </c>
      <c r="F13">
        <v>120493</v>
      </c>
      <c r="G13">
        <v>120009</v>
      </c>
      <c r="H13">
        <v>120538</v>
      </c>
      <c r="I13">
        <v>121109</v>
      </c>
      <c r="J13">
        <v>121451</v>
      </c>
      <c r="K13">
        <v>120889</v>
      </c>
      <c r="L13">
        <v>121758</v>
      </c>
      <c r="M13">
        <v>122457</v>
      </c>
      <c r="N13">
        <v>123027</v>
      </c>
      <c r="O13">
        <v>124045</v>
      </c>
      <c r="P13">
        <v>123909</v>
      </c>
      <c r="Q13">
        <v>123914</v>
      </c>
      <c r="R13">
        <v>124151</v>
      </c>
      <c r="S13">
        <v>124371</v>
      </c>
      <c r="T13">
        <v>2.6171833100933175</v>
      </c>
      <c r="U13">
        <v>1.0924431222414592</v>
      </c>
      <c r="V13">
        <v>0.1772035666245137</v>
      </c>
    </row>
    <row r="14" spans="3:22" x14ac:dyDescent="0.25">
      <c r="C14">
        <v>151</v>
      </c>
      <c r="D14" t="s">
        <v>28</v>
      </c>
      <c r="E14">
        <v>175298</v>
      </c>
      <c r="F14">
        <v>174974</v>
      </c>
      <c r="G14">
        <v>174401</v>
      </c>
      <c r="H14">
        <v>173765</v>
      </c>
      <c r="I14">
        <v>173223</v>
      </c>
      <c r="J14">
        <v>172643</v>
      </c>
      <c r="K14">
        <v>170865</v>
      </c>
      <c r="L14">
        <v>171015</v>
      </c>
      <c r="M14">
        <v>171475</v>
      </c>
      <c r="N14">
        <v>172541</v>
      </c>
      <c r="O14">
        <v>174205</v>
      </c>
      <c r="P14">
        <v>174749</v>
      </c>
      <c r="Q14">
        <v>175079</v>
      </c>
      <c r="R14">
        <v>175920</v>
      </c>
      <c r="S14">
        <v>176523</v>
      </c>
      <c r="T14">
        <v>0.69881002635512102</v>
      </c>
      <c r="U14">
        <v>2.307857262911424</v>
      </c>
      <c r="V14">
        <v>0.3427694406548431</v>
      </c>
    </row>
    <row r="15" spans="3:22" x14ac:dyDescent="0.25">
      <c r="C15">
        <v>153</v>
      </c>
      <c r="D15" t="s">
        <v>29</v>
      </c>
      <c r="E15">
        <v>151452</v>
      </c>
      <c r="F15">
        <v>149656</v>
      </c>
      <c r="G15">
        <v>148091</v>
      </c>
      <c r="H15">
        <v>146187</v>
      </c>
      <c r="I15">
        <v>144680</v>
      </c>
      <c r="J15">
        <v>143014</v>
      </c>
      <c r="K15">
        <v>139575</v>
      </c>
      <c r="L15">
        <v>138655</v>
      </c>
      <c r="M15">
        <v>137833</v>
      </c>
      <c r="N15">
        <v>137256</v>
      </c>
      <c r="O15">
        <v>138236</v>
      </c>
      <c r="P15">
        <v>137979</v>
      </c>
      <c r="Q15">
        <v>137563</v>
      </c>
      <c r="R15">
        <v>137014</v>
      </c>
      <c r="S15">
        <v>136292</v>
      </c>
      <c r="T15">
        <v>-10.009772073000027</v>
      </c>
      <c r="U15">
        <v>-0.70233723844494955</v>
      </c>
      <c r="V15">
        <v>-0.52695345001240745</v>
      </c>
    </row>
    <row r="16" spans="3:22" x14ac:dyDescent="0.25">
      <c r="C16">
        <v>154</v>
      </c>
      <c r="D16" t="s">
        <v>30</v>
      </c>
      <c r="E16">
        <v>97749</v>
      </c>
      <c r="F16">
        <v>96972</v>
      </c>
      <c r="G16">
        <v>95871</v>
      </c>
      <c r="H16">
        <v>94870</v>
      </c>
      <c r="I16">
        <v>93903</v>
      </c>
      <c r="J16">
        <v>92836</v>
      </c>
      <c r="K16">
        <v>90919</v>
      </c>
      <c r="L16">
        <v>90391</v>
      </c>
      <c r="M16">
        <v>90423</v>
      </c>
      <c r="N16">
        <v>90908</v>
      </c>
      <c r="O16">
        <v>91500</v>
      </c>
      <c r="P16">
        <v>92079</v>
      </c>
      <c r="Q16">
        <v>91720</v>
      </c>
      <c r="R16">
        <v>91307</v>
      </c>
      <c r="S16">
        <v>91297</v>
      </c>
      <c r="T16">
        <v>-6.6005790340566142</v>
      </c>
      <c r="U16">
        <v>0.42790513486161835</v>
      </c>
      <c r="V16">
        <v>-1.0952062821032341E-2</v>
      </c>
    </row>
    <row r="17" spans="3:22" x14ac:dyDescent="0.25">
      <c r="C17">
        <v>155</v>
      </c>
      <c r="D17" t="s">
        <v>31</v>
      </c>
      <c r="E17">
        <v>146690</v>
      </c>
      <c r="F17">
        <v>145488</v>
      </c>
      <c r="G17">
        <v>144044</v>
      </c>
      <c r="H17">
        <v>142321</v>
      </c>
      <c r="I17">
        <v>140553</v>
      </c>
      <c r="J17">
        <v>139060</v>
      </c>
      <c r="K17">
        <v>136516</v>
      </c>
      <c r="L17">
        <v>135418</v>
      </c>
      <c r="M17">
        <v>134661</v>
      </c>
      <c r="N17">
        <v>133905</v>
      </c>
      <c r="O17">
        <v>134896</v>
      </c>
      <c r="P17">
        <v>133610</v>
      </c>
      <c r="Q17">
        <v>133046</v>
      </c>
      <c r="R17">
        <v>132765</v>
      </c>
      <c r="S17">
        <v>132285</v>
      </c>
      <c r="T17">
        <v>-9.8200286318085759</v>
      </c>
      <c r="U17">
        <v>-1.2098129270751652</v>
      </c>
      <c r="V17">
        <v>-0.36154106880578468</v>
      </c>
    </row>
    <row r="18" spans="3:22" x14ac:dyDescent="0.25">
      <c r="C18">
        <v>157</v>
      </c>
      <c r="D18" t="s">
        <v>32</v>
      </c>
      <c r="E18">
        <v>134581</v>
      </c>
      <c r="F18">
        <v>134178</v>
      </c>
      <c r="G18">
        <v>133560</v>
      </c>
      <c r="H18">
        <v>132613</v>
      </c>
      <c r="I18">
        <v>132066</v>
      </c>
      <c r="J18">
        <v>131481</v>
      </c>
      <c r="K18">
        <v>130165</v>
      </c>
      <c r="L18">
        <v>130047</v>
      </c>
      <c r="M18">
        <v>130147</v>
      </c>
      <c r="N18">
        <v>130601</v>
      </c>
      <c r="O18">
        <v>132320</v>
      </c>
      <c r="P18">
        <v>132979</v>
      </c>
      <c r="Q18">
        <v>133368</v>
      </c>
      <c r="R18">
        <v>133965</v>
      </c>
      <c r="S18">
        <v>134801</v>
      </c>
      <c r="T18">
        <v>0.16347032642051998</v>
      </c>
      <c r="U18">
        <v>3.2159018690515389</v>
      </c>
      <c r="V18">
        <v>0.62404359347590788</v>
      </c>
    </row>
    <row r="19" spans="3:22" x14ac:dyDescent="0.25">
      <c r="C19">
        <v>158</v>
      </c>
      <c r="D19" t="s">
        <v>33</v>
      </c>
      <c r="E19">
        <v>126460</v>
      </c>
      <c r="F19">
        <v>125412</v>
      </c>
      <c r="G19">
        <v>124652</v>
      </c>
      <c r="H19">
        <v>123663</v>
      </c>
      <c r="I19">
        <v>122806</v>
      </c>
      <c r="J19">
        <v>122040</v>
      </c>
      <c r="K19">
        <v>120425</v>
      </c>
      <c r="L19">
        <v>120117</v>
      </c>
      <c r="M19">
        <v>119900</v>
      </c>
      <c r="N19">
        <v>120035</v>
      </c>
      <c r="O19">
        <v>120981</v>
      </c>
      <c r="P19">
        <v>120904</v>
      </c>
      <c r="Q19">
        <v>120437</v>
      </c>
      <c r="R19">
        <v>119960</v>
      </c>
      <c r="S19">
        <v>119622</v>
      </c>
      <c r="T19">
        <v>-5.4072433971216194</v>
      </c>
      <c r="U19">
        <v>-0.34406631399175241</v>
      </c>
      <c r="V19">
        <v>-0.28176058686228744</v>
      </c>
    </row>
    <row r="20" spans="3:22" x14ac:dyDescent="0.25">
      <c r="C20">
        <v>159</v>
      </c>
      <c r="D20" t="s">
        <v>34</v>
      </c>
      <c r="E20">
        <v>344905</v>
      </c>
      <c r="F20">
        <v>342767</v>
      </c>
      <c r="G20">
        <v>341759</v>
      </c>
      <c r="H20">
        <v>339828</v>
      </c>
      <c r="I20">
        <v>338162</v>
      </c>
      <c r="J20">
        <v>336372</v>
      </c>
      <c r="K20">
        <v>324550</v>
      </c>
      <c r="L20">
        <v>323311</v>
      </c>
      <c r="M20">
        <v>322427</v>
      </c>
      <c r="N20">
        <v>322509</v>
      </c>
      <c r="O20">
        <v>325261</v>
      </c>
      <c r="P20">
        <v>326244</v>
      </c>
      <c r="Q20">
        <v>327395</v>
      </c>
      <c r="R20">
        <v>328074</v>
      </c>
      <c r="S20">
        <v>326041</v>
      </c>
      <c r="T20">
        <v>-5.4693321349357067</v>
      </c>
      <c r="U20">
        <v>1.095163235754661</v>
      </c>
      <c r="V20">
        <v>-0.44792798954529356</v>
      </c>
    </row>
    <row r="21" spans="3:22" x14ac:dyDescent="0.25">
      <c r="C21">
        <v>159016</v>
      </c>
      <c r="D21" t="s">
        <v>214</v>
      </c>
      <c r="E21">
        <v>121865</v>
      </c>
      <c r="F21">
        <v>121531</v>
      </c>
      <c r="G21">
        <v>121242</v>
      </c>
      <c r="H21">
        <v>121112</v>
      </c>
      <c r="I21">
        <v>121056</v>
      </c>
      <c r="J21">
        <v>121280</v>
      </c>
      <c r="K21">
        <v>115707</v>
      </c>
      <c r="L21">
        <v>116111</v>
      </c>
      <c r="M21">
        <v>116420</v>
      </c>
      <c r="N21">
        <v>116599</v>
      </c>
      <c r="O21">
        <v>117406</v>
      </c>
      <c r="P21">
        <v>118571</v>
      </c>
      <c r="Q21">
        <v>118956</v>
      </c>
      <c r="R21">
        <v>119801</v>
      </c>
      <c r="S21">
        <v>118911</v>
      </c>
      <c r="T21">
        <v>-2.4239937635908588</v>
      </c>
      <c r="U21">
        <v>1.9828643470355662</v>
      </c>
      <c r="V21">
        <v>-0.35363227271584557</v>
      </c>
    </row>
    <row r="22" spans="3:22" x14ac:dyDescent="0.25">
      <c r="C22">
        <v>159999</v>
      </c>
      <c r="D22" t="s">
        <v>215</v>
      </c>
      <c r="E22">
        <v>223040</v>
      </c>
      <c r="F22">
        <v>221236</v>
      </c>
      <c r="G22">
        <v>220517</v>
      </c>
      <c r="H22">
        <v>218716</v>
      </c>
      <c r="I22">
        <v>217106</v>
      </c>
      <c r="J22">
        <v>215092</v>
      </c>
      <c r="K22">
        <v>208843</v>
      </c>
      <c r="L22">
        <v>207200</v>
      </c>
      <c r="M22">
        <v>206007</v>
      </c>
      <c r="N22">
        <v>205910</v>
      </c>
      <c r="O22">
        <v>207855</v>
      </c>
      <c r="P22">
        <v>207673</v>
      </c>
      <c r="Q22">
        <v>208439</v>
      </c>
      <c r="R22">
        <v>208273</v>
      </c>
      <c r="S22">
        <v>207130</v>
      </c>
      <c r="T22">
        <v>-7.1332496413199422</v>
      </c>
      <c r="U22">
        <v>0.59249186537807785</v>
      </c>
      <c r="V22">
        <v>-0.50198150594451785</v>
      </c>
    </row>
    <row r="23" spans="3:22" x14ac:dyDescent="0.25">
      <c r="C23">
        <v>1</v>
      </c>
      <c r="D23" t="s">
        <v>37</v>
      </c>
      <c r="E23">
        <v>1650435</v>
      </c>
      <c r="F23">
        <v>1641776</v>
      </c>
      <c r="G23">
        <v>1633318</v>
      </c>
      <c r="H23">
        <v>1623649</v>
      </c>
      <c r="I23">
        <v>1616720</v>
      </c>
      <c r="J23">
        <v>1609369</v>
      </c>
      <c r="K23">
        <v>1575968</v>
      </c>
      <c r="L23">
        <v>1574527</v>
      </c>
      <c r="M23">
        <v>1574936</v>
      </c>
      <c r="N23">
        <v>1579754</v>
      </c>
      <c r="O23">
        <v>1598164</v>
      </c>
      <c r="P23">
        <v>1595609</v>
      </c>
      <c r="Q23">
        <v>1595734</v>
      </c>
      <c r="R23">
        <v>1596396</v>
      </c>
      <c r="S23">
        <v>1594929</v>
      </c>
      <c r="T23">
        <v>-3.3631133610230028</v>
      </c>
      <c r="U23">
        <v>0.96059259859446466</v>
      </c>
      <c r="V23">
        <v>-9.1894492344004874E-2</v>
      </c>
    </row>
    <row r="24" spans="3:22" x14ac:dyDescent="0.25">
      <c r="C24">
        <v>241</v>
      </c>
      <c r="D24" t="s">
        <v>216</v>
      </c>
      <c r="E24">
        <v>1128543</v>
      </c>
      <c r="F24">
        <v>1128772</v>
      </c>
      <c r="G24">
        <v>1130039</v>
      </c>
      <c r="H24">
        <v>1129797</v>
      </c>
      <c r="I24">
        <v>1130262</v>
      </c>
      <c r="J24">
        <v>1132130</v>
      </c>
      <c r="K24">
        <v>1106219</v>
      </c>
      <c r="L24">
        <v>1112675</v>
      </c>
      <c r="M24">
        <v>1119526</v>
      </c>
      <c r="N24">
        <v>1128037</v>
      </c>
      <c r="O24">
        <v>1144481</v>
      </c>
      <c r="P24">
        <v>1148700</v>
      </c>
      <c r="Q24">
        <v>1152675</v>
      </c>
      <c r="R24">
        <v>1157624</v>
      </c>
      <c r="S24">
        <v>1157115</v>
      </c>
      <c r="T24">
        <v>2.5317599772449966</v>
      </c>
      <c r="U24">
        <v>2.5777523254999615</v>
      </c>
      <c r="V24">
        <v>-4.3969371747648631E-2</v>
      </c>
    </row>
    <row r="25" spans="3:22" x14ac:dyDescent="0.25">
      <c r="C25">
        <v>241001</v>
      </c>
      <c r="D25" t="s">
        <v>217</v>
      </c>
      <c r="E25">
        <v>515729</v>
      </c>
      <c r="F25">
        <v>516343</v>
      </c>
      <c r="G25">
        <v>518069</v>
      </c>
      <c r="H25">
        <v>519619</v>
      </c>
      <c r="I25">
        <v>520966</v>
      </c>
      <c r="J25">
        <v>522686</v>
      </c>
      <c r="K25">
        <v>509485</v>
      </c>
      <c r="L25">
        <v>514137</v>
      </c>
      <c r="M25">
        <v>518386</v>
      </c>
      <c r="N25">
        <v>523642</v>
      </c>
      <c r="O25">
        <v>532163</v>
      </c>
      <c r="P25">
        <v>532864</v>
      </c>
      <c r="Q25">
        <v>535061</v>
      </c>
      <c r="R25">
        <v>538068</v>
      </c>
      <c r="S25">
        <v>536925</v>
      </c>
      <c r="T25">
        <v>4.1099104374584323</v>
      </c>
      <c r="U25">
        <v>2.5366567234866571</v>
      </c>
      <c r="V25">
        <v>-0.21242668212939628</v>
      </c>
    </row>
    <row r="26" spans="3:22" x14ac:dyDescent="0.25">
      <c r="C26">
        <v>241999</v>
      </c>
      <c r="D26" t="s">
        <v>218</v>
      </c>
      <c r="E26">
        <v>612814</v>
      </c>
      <c r="F26">
        <v>612429</v>
      </c>
      <c r="G26">
        <v>611970</v>
      </c>
      <c r="H26">
        <v>610178</v>
      </c>
      <c r="I26">
        <v>609296</v>
      </c>
      <c r="J26">
        <v>609444</v>
      </c>
      <c r="K26">
        <v>596734</v>
      </c>
      <c r="L26">
        <v>598538</v>
      </c>
      <c r="M26">
        <v>601140</v>
      </c>
      <c r="N26">
        <v>604395</v>
      </c>
      <c r="O26">
        <v>612318</v>
      </c>
      <c r="P26">
        <v>615836</v>
      </c>
      <c r="Q26">
        <v>617614</v>
      </c>
      <c r="R26">
        <v>619556</v>
      </c>
      <c r="S26">
        <v>620190</v>
      </c>
      <c r="T26">
        <v>1.2036278544550223</v>
      </c>
      <c r="U26">
        <v>2.6133571588117044</v>
      </c>
      <c r="V26">
        <v>0.10233134696460046</v>
      </c>
    </row>
    <row r="27" spans="3:22" x14ac:dyDescent="0.25">
      <c r="C27">
        <v>251</v>
      </c>
      <c r="D27" t="s">
        <v>39</v>
      </c>
      <c r="E27">
        <v>215548</v>
      </c>
      <c r="F27">
        <v>215406</v>
      </c>
      <c r="G27">
        <v>215142</v>
      </c>
      <c r="H27">
        <v>214379</v>
      </c>
      <c r="I27">
        <v>213634</v>
      </c>
      <c r="J27">
        <v>213558</v>
      </c>
      <c r="K27">
        <v>209745</v>
      </c>
      <c r="L27">
        <v>209671</v>
      </c>
      <c r="M27">
        <v>209955</v>
      </c>
      <c r="N27">
        <v>211093</v>
      </c>
      <c r="O27">
        <v>213976</v>
      </c>
      <c r="P27">
        <v>215082</v>
      </c>
      <c r="Q27">
        <v>216012</v>
      </c>
      <c r="R27">
        <v>216886</v>
      </c>
      <c r="S27">
        <v>217089</v>
      </c>
      <c r="T27">
        <v>0.71492196633696437</v>
      </c>
      <c r="U27">
        <v>2.8404542073872654</v>
      </c>
      <c r="V27">
        <v>9.3597558164196862E-2</v>
      </c>
    </row>
    <row r="28" spans="3:22" x14ac:dyDescent="0.25">
      <c r="C28">
        <v>252</v>
      </c>
      <c r="D28" t="s">
        <v>40</v>
      </c>
      <c r="E28">
        <v>159840</v>
      </c>
      <c r="F28">
        <v>158658</v>
      </c>
      <c r="G28">
        <v>157867</v>
      </c>
      <c r="H28">
        <v>156398</v>
      </c>
      <c r="I28">
        <v>155164</v>
      </c>
      <c r="J28">
        <v>154085</v>
      </c>
      <c r="K28">
        <v>149513</v>
      </c>
      <c r="L28">
        <v>148532</v>
      </c>
      <c r="M28">
        <v>147755</v>
      </c>
      <c r="N28">
        <v>147813</v>
      </c>
      <c r="O28">
        <v>148281</v>
      </c>
      <c r="P28">
        <v>148265</v>
      </c>
      <c r="Q28">
        <v>148296</v>
      </c>
      <c r="R28">
        <v>148559</v>
      </c>
      <c r="S28">
        <v>148549</v>
      </c>
      <c r="T28">
        <v>-7.0639389389389393</v>
      </c>
      <c r="U28">
        <v>0.49792643407548726</v>
      </c>
      <c r="V28">
        <v>-6.731332332608593E-3</v>
      </c>
    </row>
    <row r="29" spans="3:22" x14ac:dyDescent="0.25">
      <c r="C29">
        <v>254</v>
      </c>
      <c r="D29" t="s">
        <v>41</v>
      </c>
      <c r="E29">
        <v>290643</v>
      </c>
      <c r="F29">
        <v>289984</v>
      </c>
      <c r="G29">
        <v>288623</v>
      </c>
      <c r="H29">
        <v>286663</v>
      </c>
      <c r="I29">
        <v>284551</v>
      </c>
      <c r="J29">
        <v>282856</v>
      </c>
      <c r="K29">
        <v>276383</v>
      </c>
      <c r="L29">
        <v>275330</v>
      </c>
      <c r="M29">
        <v>274519</v>
      </c>
      <c r="N29">
        <v>274554</v>
      </c>
      <c r="O29">
        <v>277055</v>
      </c>
      <c r="P29">
        <v>277300</v>
      </c>
      <c r="Q29">
        <v>276640</v>
      </c>
      <c r="R29">
        <v>276594</v>
      </c>
      <c r="S29">
        <v>275817</v>
      </c>
      <c r="T29">
        <v>-5.1011034155303934</v>
      </c>
      <c r="U29">
        <v>0.4600187941170043</v>
      </c>
      <c r="V29">
        <v>-0.2809171565543721</v>
      </c>
    </row>
    <row r="30" spans="3:22" x14ac:dyDescent="0.25">
      <c r="C30">
        <v>254021</v>
      </c>
      <c r="D30" t="s">
        <v>219</v>
      </c>
      <c r="E30">
        <v>102575</v>
      </c>
      <c r="F30">
        <v>103249</v>
      </c>
      <c r="G30">
        <v>103593</v>
      </c>
      <c r="H30">
        <v>103288</v>
      </c>
      <c r="I30">
        <v>102903</v>
      </c>
      <c r="J30">
        <v>102794</v>
      </c>
      <c r="K30">
        <v>99041</v>
      </c>
      <c r="L30">
        <v>99224</v>
      </c>
      <c r="M30">
        <v>99390</v>
      </c>
      <c r="N30">
        <v>99979</v>
      </c>
      <c r="O30">
        <v>101667</v>
      </c>
      <c r="P30">
        <v>101687</v>
      </c>
      <c r="Q30">
        <v>101744</v>
      </c>
      <c r="R30">
        <v>101990</v>
      </c>
      <c r="S30">
        <v>101693</v>
      </c>
      <c r="T30">
        <v>-0.85985864001949797</v>
      </c>
      <c r="U30">
        <v>1.7143600156032768</v>
      </c>
      <c r="V30">
        <v>-0.29120502010000981</v>
      </c>
    </row>
    <row r="31" spans="3:22" x14ac:dyDescent="0.25">
      <c r="C31">
        <v>254999</v>
      </c>
      <c r="D31" t="s">
        <v>220</v>
      </c>
      <c r="E31">
        <v>188068</v>
      </c>
      <c r="F31">
        <v>186735</v>
      </c>
      <c r="G31">
        <v>185030</v>
      </c>
      <c r="H31">
        <v>183375</v>
      </c>
      <c r="I31">
        <v>181648</v>
      </c>
      <c r="J31">
        <v>180062</v>
      </c>
      <c r="K31">
        <v>177342</v>
      </c>
      <c r="L31">
        <v>176106</v>
      </c>
      <c r="M31">
        <v>175129</v>
      </c>
      <c r="N31">
        <v>174575</v>
      </c>
      <c r="O31">
        <v>175388</v>
      </c>
      <c r="P31">
        <v>175613</v>
      </c>
      <c r="Q31">
        <v>174896</v>
      </c>
      <c r="R31">
        <v>174604</v>
      </c>
      <c r="S31">
        <v>174124</v>
      </c>
      <c r="T31">
        <v>-7.4143394942254925</v>
      </c>
      <c r="U31">
        <v>-0.2583416869540312</v>
      </c>
      <c r="V31">
        <v>-0.27490779134498639</v>
      </c>
    </row>
    <row r="32" spans="3:22" x14ac:dyDescent="0.25">
      <c r="C32">
        <v>255</v>
      </c>
      <c r="D32" t="s">
        <v>42</v>
      </c>
      <c r="E32">
        <v>77918</v>
      </c>
      <c r="F32">
        <v>76888</v>
      </c>
      <c r="G32">
        <v>76103</v>
      </c>
      <c r="H32">
        <v>75092</v>
      </c>
      <c r="I32">
        <v>74094</v>
      </c>
      <c r="J32">
        <v>73240</v>
      </c>
      <c r="K32">
        <v>73155</v>
      </c>
      <c r="L32">
        <v>72459</v>
      </c>
      <c r="M32">
        <v>71877</v>
      </c>
      <c r="N32">
        <v>71438</v>
      </c>
      <c r="O32">
        <v>71659</v>
      </c>
      <c r="P32">
        <v>71510</v>
      </c>
      <c r="Q32">
        <v>71144</v>
      </c>
      <c r="R32">
        <v>70975</v>
      </c>
      <c r="S32">
        <v>70458</v>
      </c>
      <c r="T32">
        <v>-9.5741677147770741</v>
      </c>
      <c r="U32">
        <v>-1.3718189199025728</v>
      </c>
      <c r="V32">
        <v>-0.72842550193730182</v>
      </c>
    </row>
    <row r="33" spans="3:22" x14ac:dyDescent="0.25">
      <c r="C33">
        <v>256</v>
      </c>
      <c r="D33" t="s">
        <v>43</v>
      </c>
      <c r="E33">
        <v>125870</v>
      </c>
      <c r="F33">
        <v>125436</v>
      </c>
      <c r="G33">
        <v>124895</v>
      </c>
      <c r="H33">
        <v>123881</v>
      </c>
      <c r="I33">
        <v>122989</v>
      </c>
      <c r="J33">
        <v>122206</v>
      </c>
      <c r="K33">
        <v>121390</v>
      </c>
      <c r="L33">
        <v>120225</v>
      </c>
      <c r="M33">
        <v>119848</v>
      </c>
      <c r="N33">
        <v>119631</v>
      </c>
      <c r="O33">
        <v>120632</v>
      </c>
      <c r="P33">
        <v>121503</v>
      </c>
      <c r="Q33">
        <v>121470</v>
      </c>
      <c r="R33">
        <v>121386</v>
      </c>
      <c r="S33">
        <v>121390</v>
      </c>
      <c r="T33">
        <v>-3.5592277746881704</v>
      </c>
      <c r="U33">
        <v>1.4703546739557471</v>
      </c>
      <c r="V33">
        <v>3.2952729309805085E-3</v>
      </c>
    </row>
    <row r="34" spans="3:22" x14ac:dyDescent="0.25">
      <c r="C34">
        <v>257</v>
      </c>
      <c r="D34" t="s">
        <v>44</v>
      </c>
      <c r="E34">
        <v>165557</v>
      </c>
      <c r="F34">
        <v>165109</v>
      </c>
      <c r="G34">
        <v>164172</v>
      </c>
      <c r="H34">
        <v>162971</v>
      </c>
      <c r="I34">
        <v>161746</v>
      </c>
      <c r="J34">
        <v>160636</v>
      </c>
      <c r="K34">
        <v>157026</v>
      </c>
      <c r="L34">
        <v>156039</v>
      </c>
      <c r="M34">
        <v>155599</v>
      </c>
      <c r="N34">
        <v>155847</v>
      </c>
      <c r="O34">
        <v>156206</v>
      </c>
      <c r="P34">
        <v>157616</v>
      </c>
      <c r="Q34">
        <v>157883</v>
      </c>
      <c r="R34">
        <v>157781</v>
      </c>
      <c r="S34">
        <v>157820</v>
      </c>
      <c r="T34">
        <v>-4.6733149308093287</v>
      </c>
      <c r="U34">
        <v>1.2659852291029021</v>
      </c>
      <c r="V34">
        <v>2.4717805058910768E-2</v>
      </c>
    </row>
    <row r="35" spans="3:22" x14ac:dyDescent="0.25">
      <c r="C35">
        <v>2</v>
      </c>
      <c r="D35" t="s">
        <v>45</v>
      </c>
      <c r="E35">
        <v>2163919</v>
      </c>
      <c r="F35">
        <v>2160253</v>
      </c>
      <c r="G35">
        <v>2156841</v>
      </c>
      <c r="H35">
        <v>2149181</v>
      </c>
      <c r="I35">
        <v>2142440</v>
      </c>
      <c r="J35">
        <v>2138711</v>
      </c>
      <c r="K35">
        <v>2093431</v>
      </c>
      <c r="L35">
        <v>2094931</v>
      </c>
      <c r="M35">
        <v>2099079</v>
      </c>
      <c r="N35">
        <v>2108413</v>
      </c>
      <c r="O35">
        <v>2132290</v>
      </c>
      <c r="P35">
        <v>2139976</v>
      </c>
      <c r="Q35">
        <v>2144120</v>
      </c>
      <c r="R35">
        <v>2149805</v>
      </c>
      <c r="S35">
        <v>2148238</v>
      </c>
      <c r="T35">
        <v>-0.72465743865643772</v>
      </c>
      <c r="U35">
        <v>1.8888614327458615</v>
      </c>
      <c r="V35">
        <v>-7.2890331913824741E-2</v>
      </c>
    </row>
    <row r="36" spans="3:22" x14ac:dyDescent="0.25">
      <c r="C36">
        <v>351</v>
      </c>
      <c r="D36" t="s">
        <v>46</v>
      </c>
      <c r="E36">
        <v>182444</v>
      </c>
      <c r="F36">
        <v>181936</v>
      </c>
      <c r="G36">
        <v>181115</v>
      </c>
      <c r="H36">
        <v>180130</v>
      </c>
      <c r="I36">
        <v>179247</v>
      </c>
      <c r="J36">
        <v>178528</v>
      </c>
      <c r="K36">
        <v>176054</v>
      </c>
      <c r="L36">
        <v>175706</v>
      </c>
      <c r="M36">
        <v>175552</v>
      </c>
      <c r="N36">
        <v>176157</v>
      </c>
      <c r="O36">
        <v>177971</v>
      </c>
      <c r="P36">
        <v>178370</v>
      </c>
      <c r="Q36">
        <v>178764</v>
      </c>
      <c r="R36">
        <v>178936</v>
      </c>
      <c r="S36">
        <v>179011</v>
      </c>
      <c r="T36">
        <v>-1.8816732805682839</v>
      </c>
      <c r="U36">
        <v>1.6201456655142856</v>
      </c>
      <c r="V36">
        <v>4.1914427504806187E-2</v>
      </c>
    </row>
    <row r="37" spans="3:22" x14ac:dyDescent="0.25">
      <c r="C37">
        <v>352</v>
      </c>
      <c r="D37" t="s">
        <v>47</v>
      </c>
      <c r="E37">
        <v>205276</v>
      </c>
      <c r="F37">
        <v>204235</v>
      </c>
      <c r="G37">
        <v>202933</v>
      </c>
      <c r="H37">
        <v>202124</v>
      </c>
      <c r="I37">
        <v>201188</v>
      </c>
      <c r="J37">
        <v>200464</v>
      </c>
      <c r="K37">
        <v>198115</v>
      </c>
      <c r="L37">
        <v>197433</v>
      </c>
      <c r="M37">
        <v>196607</v>
      </c>
      <c r="N37">
        <v>196787</v>
      </c>
      <c r="O37">
        <v>198103</v>
      </c>
      <c r="P37">
        <v>198670</v>
      </c>
      <c r="Q37">
        <v>198100</v>
      </c>
      <c r="R37">
        <v>198213</v>
      </c>
      <c r="S37">
        <v>198038</v>
      </c>
      <c r="T37">
        <v>-3.5259845281474695</v>
      </c>
      <c r="U37">
        <v>0.63571272492593511</v>
      </c>
      <c r="V37">
        <v>-8.8288860972791899E-2</v>
      </c>
    </row>
    <row r="38" spans="3:22" x14ac:dyDescent="0.25">
      <c r="C38">
        <v>353</v>
      </c>
      <c r="D38" t="s">
        <v>48</v>
      </c>
      <c r="E38">
        <v>241827</v>
      </c>
      <c r="F38">
        <v>242748</v>
      </c>
      <c r="G38">
        <v>243888</v>
      </c>
      <c r="H38">
        <v>244640</v>
      </c>
      <c r="I38">
        <v>245624</v>
      </c>
      <c r="J38">
        <v>246868</v>
      </c>
      <c r="K38">
        <v>239269</v>
      </c>
      <c r="L38">
        <v>240548</v>
      </c>
      <c r="M38">
        <v>242871</v>
      </c>
      <c r="N38">
        <v>245199</v>
      </c>
      <c r="O38">
        <v>248122</v>
      </c>
      <c r="P38">
        <v>250326</v>
      </c>
      <c r="Q38">
        <v>251511</v>
      </c>
      <c r="R38">
        <v>252776</v>
      </c>
      <c r="S38">
        <v>254431</v>
      </c>
      <c r="T38">
        <v>5.2119903898241304</v>
      </c>
      <c r="U38">
        <v>3.7651050779163047</v>
      </c>
      <c r="V38">
        <v>0.65472987941893213</v>
      </c>
    </row>
    <row r="39" spans="3:22" x14ac:dyDescent="0.25">
      <c r="C39">
        <v>354</v>
      </c>
      <c r="D39" t="s">
        <v>49</v>
      </c>
      <c r="E39">
        <v>51352</v>
      </c>
      <c r="F39">
        <v>50878</v>
      </c>
      <c r="G39">
        <v>50465</v>
      </c>
      <c r="H39">
        <v>49965</v>
      </c>
      <c r="I39">
        <v>49699</v>
      </c>
      <c r="J39">
        <v>49213</v>
      </c>
      <c r="K39">
        <v>49082</v>
      </c>
      <c r="L39">
        <v>48928</v>
      </c>
      <c r="M39">
        <v>48670</v>
      </c>
      <c r="N39">
        <v>48728</v>
      </c>
      <c r="O39">
        <v>50128</v>
      </c>
      <c r="P39">
        <v>48825</v>
      </c>
      <c r="Q39">
        <v>48357</v>
      </c>
      <c r="R39">
        <v>48424</v>
      </c>
      <c r="S39">
        <v>48412</v>
      </c>
      <c r="T39">
        <v>-5.7251908396946565</v>
      </c>
      <c r="U39">
        <v>-0.64849778361516996</v>
      </c>
      <c r="V39">
        <v>-2.478110028085247E-2</v>
      </c>
    </row>
    <row r="40" spans="3:22" x14ac:dyDescent="0.25">
      <c r="C40">
        <v>355</v>
      </c>
      <c r="D40" t="s">
        <v>50</v>
      </c>
      <c r="E40">
        <v>175441</v>
      </c>
      <c r="F40">
        <v>175906</v>
      </c>
      <c r="G40">
        <v>176445</v>
      </c>
      <c r="H40">
        <v>176512</v>
      </c>
      <c r="I40">
        <v>177042</v>
      </c>
      <c r="J40">
        <v>177279</v>
      </c>
      <c r="K40">
        <v>174685</v>
      </c>
      <c r="L40">
        <v>175640</v>
      </c>
      <c r="M40">
        <v>176727</v>
      </c>
      <c r="N40">
        <v>178122</v>
      </c>
      <c r="O40">
        <v>180719</v>
      </c>
      <c r="P40">
        <v>181605</v>
      </c>
      <c r="Q40">
        <v>182930</v>
      </c>
      <c r="R40">
        <v>183372</v>
      </c>
      <c r="S40">
        <v>184139</v>
      </c>
      <c r="T40">
        <v>4.9577920782485281</v>
      </c>
      <c r="U40">
        <v>3.3780218052795274</v>
      </c>
      <c r="V40">
        <v>0.41827541827541825</v>
      </c>
    </row>
    <row r="41" spans="3:22" x14ac:dyDescent="0.25">
      <c r="C41">
        <v>356</v>
      </c>
      <c r="D41" t="s">
        <v>51</v>
      </c>
      <c r="E41">
        <v>112741</v>
      </c>
      <c r="F41">
        <v>112498</v>
      </c>
      <c r="G41">
        <v>112679</v>
      </c>
      <c r="H41">
        <v>112486</v>
      </c>
      <c r="I41">
        <v>112029</v>
      </c>
      <c r="J41">
        <v>111876</v>
      </c>
      <c r="K41">
        <v>110842</v>
      </c>
      <c r="L41">
        <v>110816</v>
      </c>
      <c r="M41">
        <v>110882</v>
      </c>
      <c r="N41">
        <v>111484</v>
      </c>
      <c r="O41">
        <v>113579</v>
      </c>
      <c r="P41">
        <v>112695</v>
      </c>
      <c r="Q41">
        <v>113105</v>
      </c>
      <c r="R41">
        <v>113517</v>
      </c>
      <c r="S41">
        <v>113928</v>
      </c>
      <c r="T41">
        <v>1.0528556603187837</v>
      </c>
      <c r="U41">
        <v>2.1922428330522767</v>
      </c>
      <c r="V41">
        <v>0.36206030814767831</v>
      </c>
    </row>
    <row r="42" spans="3:22" x14ac:dyDescent="0.25">
      <c r="C42">
        <v>357</v>
      </c>
      <c r="D42" t="s">
        <v>52</v>
      </c>
      <c r="E42">
        <v>164875</v>
      </c>
      <c r="F42">
        <v>164958</v>
      </c>
      <c r="G42">
        <v>165074</v>
      </c>
      <c r="H42">
        <v>164603</v>
      </c>
      <c r="I42">
        <v>164064</v>
      </c>
      <c r="J42">
        <v>163860</v>
      </c>
      <c r="K42">
        <v>162182</v>
      </c>
      <c r="L42">
        <v>161780</v>
      </c>
      <c r="M42">
        <v>161308</v>
      </c>
      <c r="N42">
        <v>161842</v>
      </c>
      <c r="O42">
        <v>163253</v>
      </c>
      <c r="P42">
        <v>163372</v>
      </c>
      <c r="Q42">
        <v>163377</v>
      </c>
      <c r="R42">
        <v>163455</v>
      </c>
      <c r="S42">
        <v>163782</v>
      </c>
      <c r="T42">
        <v>-0.66292645943896888</v>
      </c>
      <c r="U42">
        <v>1.1986999666341247</v>
      </c>
      <c r="V42">
        <v>0.20005506102597045</v>
      </c>
    </row>
    <row r="43" spans="3:22" x14ac:dyDescent="0.25">
      <c r="C43">
        <v>358</v>
      </c>
      <c r="D43" t="s">
        <v>53</v>
      </c>
      <c r="E43">
        <v>142678</v>
      </c>
      <c r="F43">
        <v>142234</v>
      </c>
      <c r="G43">
        <v>141692</v>
      </c>
      <c r="H43">
        <v>140792</v>
      </c>
      <c r="I43">
        <v>140053</v>
      </c>
      <c r="J43">
        <v>139630</v>
      </c>
      <c r="K43">
        <v>136072</v>
      </c>
      <c r="L43">
        <v>135772</v>
      </c>
      <c r="M43">
        <v>136251</v>
      </c>
      <c r="N43">
        <v>136200</v>
      </c>
      <c r="O43">
        <v>140264</v>
      </c>
      <c r="P43">
        <v>139641</v>
      </c>
      <c r="Q43">
        <v>139099</v>
      </c>
      <c r="R43">
        <v>139755</v>
      </c>
      <c r="S43">
        <v>140673</v>
      </c>
      <c r="T43">
        <v>-1.4052621987972918</v>
      </c>
      <c r="U43">
        <v>3.2841409691629955</v>
      </c>
      <c r="V43">
        <v>0.65686379735966516</v>
      </c>
    </row>
    <row r="44" spans="3:22" x14ac:dyDescent="0.25">
      <c r="C44">
        <v>359</v>
      </c>
      <c r="D44" t="s">
        <v>54</v>
      </c>
      <c r="E44">
        <v>196475</v>
      </c>
      <c r="F44">
        <v>197122</v>
      </c>
      <c r="G44">
        <v>197091</v>
      </c>
      <c r="H44">
        <v>196891</v>
      </c>
      <c r="I44">
        <v>196952</v>
      </c>
      <c r="J44">
        <v>197132</v>
      </c>
      <c r="K44">
        <v>195606</v>
      </c>
      <c r="L44">
        <v>195779</v>
      </c>
      <c r="M44">
        <v>196516</v>
      </c>
      <c r="N44">
        <v>197448</v>
      </c>
      <c r="O44">
        <v>200054</v>
      </c>
      <c r="P44">
        <v>201638</v>
      </c>
      <c r="Q44">
        <v>201887</v>
      </c>
      <c r="R44">
        <v>203102</v>
      </c>
      <c r="S44">
        <v>204512</v>
      </c>
      <c r="T44">
        <v>4.0905967680366455</v>
      </c>
      <c r="U44">
        <v>3.5776508245208865</v>
      </c>
      <c r="V44">
        <v>0.69423245462870875</v>
      </c>
    </row>
    <row r="45" spans="3:22" x14ac:dyDescent="0.25">
      <c r="C45">
        <v>360</v>
      </c>
      <c r="D45" t="s">
        <v>55</v>
      </c>
      <c r="E45">
        <v>96940</v>
      </c>
      <c r="F45">
        <v>96458</v>
      </c>
      <c r="G45">
        <v>95983</v>
      </c>
      <c r="H45">
        <v>94940</v>
      </c>
      <c r="I45">
        <v>94428</v>
      </c>
      <c r="J45">
        <v>94020</v>
      </c>
      <c r="K45">
        <v>93284</v>
      </c>
      <c r="L45">
        <v>92801</v>
      </c>
      <c r="M45">
        <v>92356</v>
      </c>
      <c r="N45">
        <v>92533</v>
      </c>
      <c r="O45">
        <v>93131</v>
      </c>
      <c r="P45">
        <v>92961</v>
      </c>
      <c r="Q45">
        <v>92744</v>
      </c>
      <c r="R45">
        <v>92572</v>
      </c>
      <c r="S45">
        <v>92389</v>
      </c>
      <c r="T45">
        <v>-4.6946564885496187</v>
      </c>
      <c r="U45">
        <v>-0.15562015713313088</v>
      </c>
      <c r="V45">
        <v>-0.19768396491379683</v>
      </c>
    </row>
    <row r="46" spans="3:22" x14ac:dyDescent="0.25">
      <c r="C46">
        <v>361</v>
      </c>
      <c r="D46" t="s">
        <v>56</v>
      </c>
      <c r="E46">
        <v>134084</v>
      </c>
      <c r="F46">
        <v>133965</v>
      </c>
      <c r="G46">
        <v>133767</v>
      </c>
      <c r="H46">
        <v>133560</v>
      </c>
      <c r="I46">
        <v>133328</v>
      </c>
      <c r="J46">
        <v>133368</v>
      </c>
      <c r="K46">
        <v>131936</v>
      </c>
      <c r="L46">
        <v>132129</v>
      </c>
      <c r="M46">
        <v>132459</v>
      </c>
      <c r="N46">
        <v>133215</v>
      </c>
      <c r="O46">
        <v>134645</v>
      </c>
      <c r="P46">
        <v>135842</v>
      </c>
      <c r="Q46">
        <v>136590</v>
      </c>
      <c r="R46">
        <v>136792</v>
      </c>
      <c r="S46">
        <v>137133</v>
      </c>
      <c r="T46">
        <v>2.2739476745920468</v>
      </c>
      <c r="U46">
        <v>2.9411102353338587</v>
      </c>
      <c r="V46">
        <v>0.24928358383531202</v>
      </c>
    </row>
    <row r="47" spans="3:22" x14ac:dyDescent="0.25">
      <c r="C47">
        <v>3</v>
      </c>
      <c r="D47" t="s">
        <v>57</v>
      </c>
      <c r="E47">
        <v>1704133</v>
      </c>
      <c r="F47">
        <v>1702938</v>
      </c>
      <c r="G47">
        <v>1701132</v>
      </c>
      <c r="H47">
        <v>1696643</v>
      </c>
      <c r="I47">
        <v>1693654</v>
      </c>
      <c r="J47">
        <v>1692238</v>
      </c>
      <c r="K47">
        <v>1667127</v>
      </c>
      <c r="L47">
        <v>1667332</v>
      </c>
      <c r="M47">
        <v>1670199</v>
      </c>
      <c r="N47">
        <v>1677715</v>
      </c>
      <c r="O47">
        <v>1699969</v>
      </c>
      <c r="P47">
        <v>1703945</v>
      </c>
      <c r="Q47">
        <v>1706464</v>
      </c>
      <c r="R47">
        <v>1710914</v>
      </c>
      <c r="S47">
        <v>1716448</v>
      </c>
      <c r="T47">
        <v>0.72265486320609951</v>
      </c>
      <c r="U47">
        <v>2.3086757882000222</v>
      </c>
      <c r="V47">
        <v>0.32345284450299666</v>
      </c>
    </row>
    <row r="48" spans="3:22" x14ac:dyDescent="0.25">
      <c r="C48">
        <v>401</v>
      </c>
      <c r="D48" t="s">
        <v>197</v>
      </c>
      <c r="E48">
        <v>75916</v>
      </c>
      <c r="F48">
        <v>75320</v>
      </c>
      <c r="G48">
        <v>75135</v>
      </c>
      <c r="H48">
        <v>74751</v>
      </c>
      <c r="I48">
        <v>74512</v>
      </c>
      <c r="J48">
        <v>74361</v>
      </c>
      <c r="K48">
        <v>73364</v>
      </c>
      <c r="L48">
        <v>73588</v>
      </c>
      <c r="M48">
        <v>74052</v>
      </c>
      <c r="N48">
        <v>74804</v>
      </c>
      <c r="O48">
        <v>76323</v>
      </c>
      <c r="P48">
        <v>77045</v>
      </c>
      <c r="Q48">
        <v>77521</v>
      </c>
      <c r="R48">
        <v>77607</v>
      </c>
      <c r="S48">
        <v>77559</v>
      </c>
      <c r="T48">
        <v>2.1642341535381209</v>
      </c>
      <c r="U48">
        <v>3.6829581305812522</v>
      </c>
      <c r="V48">
        <v>-6.1850090842320925E-2</v>
      </c>
    </row>
    <row r="49" spans="3:22" x14ac:dyDescent="0.25">
      <c r="C49">
        <v>402</v>
      </c>
      <c r="D49" t="s">
        <v>191</v>
      </c>
      <c r="E49">
        <v>51693</v>
      </c>
      <c r="F49">
        <v>51742</v>
      </c>
      <c r="G49">
        <v>51714</v>
      </c>
      <c r="H49">
        <v>51562</v>
      </c>
      <c r="I49">
        <v>51292</v>
      </c>
      <c r="J49">
        <v>51616</v>
      </c>
      <c r="K49">
        <v>49848</v>
      </c>
      <c r="L49">
        <v>49751</v>
      </c>
      <c r="M49">
        <v>49790</v>
      </c>
      <c r="N49">
        <v>50016</v>
      </c>
      <c r="O49">
        <v>50694</v>
      </c>
      <c r="P49">
        <v>50486</v>
      </c>
      <c r="Q49">
        <v>50607</v>
      </c>
      <c r="R49">
        <v>50195</v>
      </c>
      <c r="S49">
        <v>49913</v>
      </c>
      <c r="T49">
        <v>-3.4434062639042038</v>
      </c>
      <c r="U49">
        <v>-0.20593410108765195</v>
      </c>
      <c r="V49">
        <v>-0.56180894511405521</v>
      </c>
    </row>
    <row r="50" spans="3:22" x14ac:dyDescent="0.25">
      <c r="C50">
        <v>403</v>
      </c>
      <c r="D50" t="s">
        <v>190</v>
      </c>
      <c r="E50">
        <v>158565</v>
      </c>
      <c r="F50">
        <v>159060</v>
      </c>
      <c r="G50">
        <v>159563</v>
      </c>
      <c r="H50">
        <v>160279</v>
      </c>
      <c r="I50">
        <v>161334</v>
      </c>
      <c r="J50">
        <v>162173</v>
      </c>
      <c r="K50">
        <v>157706</v>
      </c>
      <c r="L50">
        <v>158658</v>
      </c>
      <c r="M50">
        <v>159610</v>
      </c>
      <c r="N50">
        <v>160907</v>
      </c>
      <c r="O50">
        <v>163830</v>
      </c>
      <c r="P50">
        <v>165711</v>
      </c>
      <c r="Q50">
        <v>167081</v>
      </c>
      <c r="R50">
        <v>168210</v>
      </c>
      <c r="S50">
        <v>169077</v>
      </c>
      <c r="T50">
        <v>6.6294579509980132</v>
      </c>
      <c r="U50">
        <v>5.0774671083296559</v>
      </c>
      <c r="V50">
        <v>0.51542714464062778</v>
      </c>
    </row>
    <row r="51" spans="3:22" x14ac:dyDescent="0.25">
      <c r="C51">
        <v>404</v>
      </c>
      <c r="D51" t="s">
        <v>195</v>
      </c>
      <c r="E51">
        <v>163814</v>
      </c>
      <c r="F51">
        <v>163020</v>
      </c>
      <c r="G51">
        <v>162870</v>
      </c>
      <c r="H51">
        <v>163286</v>
      </c>
      <c r="I51">
        <v>163514</v>
      </c>
      <c r="J51">
        <v>164119</v>
      </c>
      <c r="K51">
        <v>154513</v>
      </c>
      <c r="L51">
        <v>155625</v>
      </c>
      <c r="M51">
        <v>156315</v>
      </c>
      <c r="N51">
        <v>156897</v>
      </c>
      <c r="O51">
        <v>162403</v>
      </c>
      <c r="P51">
        <v>164070</v>
      </c>
      <c r="Q51">
        <v>164374</v>
      </c>
      <c r="R51">
        <v>164748</v>
      </c>
      <c r="S51">
        <v>165251</v>
      </c>
      <c r="T51">
        <v>0.8772144016994885</v>
      </c>
      <c r="U51">
        <v>5.3245122596353021</v>
      </c>
      <c r="V51">
        <v>0.30531478379100202</v>
      </c>
    </row>
    <row r="52" spans="3:22" x14ac:dyDescent="0.25">
      <c r="C52">
        <v>405</v>
      </c>
      <c r="D52" t="s">
        <v>192</v>
      </c>
      <c r="E52">
        <v>83552</v>
      </c>
      <c r="F52">
        <v>82797</v>
      </c>
      <c r="G52">
        <v>82192</v>
      </c>
      <c r="H52">
        <v>81411</v>
      </c>
      <c r="I52">
        <v>81137</v>
      </c>
      <c r="J52">
        <v>81324</v>
      </c>
      <c r="K52">
        <v>76926</v>
      </c>
      <c r="L52">
        <v>76545</v>
      </c>
      <c r="M52">
        <v>75728</v>
      </c>
      <c r="N52">
        <v>75534</v>
      </c>
      <c r="O52">
        <v>75995</v>
      </c>
      <c r="P52">
        <v>76201</v>
      </c>
      <c r="Q52">
        <v>76316</v>
      </c>
      <c r="R52">
        <v>76278</v>
      </c>
      <c r="S52">
        <v>76089</v>
      </c>
      <c r="T52">
        <v>-8.9321620068939112</v>
      </c>
      <c r="U52">
        <v>0.73476844864564306</v>
      </c>
      <c r="V52">
        <v>-0.24777786517737749</v>
      </c>
    </row>
    <row r="53" spans="3:22" x14ac:dyDescent="0.25">
      <c r="C53">
        <v>451</v>
      </c>
      <c r="D53" t="s">
        <v>58</v>
      </c>
      <c r="E53">
        <v>115891</v>
      </c>
      <c r="F53">
        <v>116626</v>
      </c>
      <c r="G53">
        <v>117041</v>
      </c>
      <c r="H53">
        <v>117102</v>
      </c>
      <c r="I53">
        <v>117517</v>
      </c>
      <c r="J53">
        <v>118004</v>
      </c>
      <c r="K53">
        <v>117951</v>
      </c>
      <c r="L53">
        <v>118489</v>
      </c>
      <c r="M53">
        <v>118865</v>
      </c>
      <c r="N53">
        <v>119917</v>
      </c>
      <c r="O53">
        <v>121435</v>
      </c>
      <c r="P53">
        <v>122698</v>
      </c>
      <c r="Q53">
        <v>123377</v>
      </c>
      <c r="R53">
        <v>124071</v>
      </c>
      <c r="S53">
        <v>124859</v>
      </c>
      <c r="T53">
        <v>7.7383058218498419</v>
      </c>
      <c r="U53">
        <v>4.1211838188080092</v>
      </c>
      <c r="V53">
        <v>0.63512021342618341</v>
      </c>
    </row>
    <row r="54" spans="3:22" x14ac:dyDescent="0.25">
      <c r="C54">
        <v>452</v>
      </c>
      <c r="D54" t="s">
        <v>59</v>
      </c>
      <c r="E54">
        <v>190128</v>
      </c>
      <c r="F54">
        <v>190252</v>
      </c>
      <c r="G54">
        <v>190293</v>
      </c>
      <c r="H54">
        <v>189381</v>
      </c>
      <c r="I54">
        <v>188973</v>
      </c>
      <c r="J54">
        <v>188947</v>
      </c>
      <c r="K54">
        <v>186713</v>
      </c>
      <c r="L54">
        <v>186673</v>
      </c>
      <c r="M54">
        <v>187058</v>
      </c>
      <c r="N54">
        <v>187998</v>
      </c>
      <c r="O54">
        <v>189199</v>
      </c>
      <c r="P54">
        <v>190066</v>
      </c>
      <c r="Q54">
        <v>189949</v>
      </c>
      <c r="R54">
        <v>189848</v>
      </c>
      <c r="S54">
        <v>189694</v>
      </c>
      <c r="T54">
        <v>-0.22826727257426577</v>
      </c>
      <c r="U54">
        <v>0.90213725677932743</v>
      </c>
      <c r="V54">
        <v>-8.1117525599426907E-2</v>
      </c>
    </row>
    <row r="55" spans="3:22" x14ac:dyDescent="0.25">
      <c r="C55">
        <v>453</v>
      </c>
      <c r="D55" t="s">
        <v>60</v>
      </c>
      <c r="E55">
        <v>155642</v>
      </c>
      <c r="F55">
        <v>156241</v>
      </c>
      <c r="G55">
        <v>157164</v>
      </c>
      <c r="H55">
        <v>157268</v>
      </c>
      <c r="I55">
        <v>157506</v>
      </c>
      <c r="J55">
        <v>158194</v>
      </c>
      <c r="K55">
        <v>159290</v>
      </c>
      <c r="L55">
        <v>160033</v>
      </c>
      <c r="M55">
        <v>160176</v>
      </c>
      <c r="N55">
        <v>162350</v>
      </c>
      <c r="O55">
        <v>164734</v>
      </c>
      <c r="P55">
        <v>165930</v>
      </c>
      <c r="Q55">
        <v>167925</v>
      </c>
      <c r="R55">
        <v>169348</v>
      </c>
      <c r="S55">
        <v>170682</v>
      </c>
      <c r="T55">
        <v>9.6632014494802174</v>
      </c>
      <c r="U55">
        <v>5.1321219587311369</v>
      </c>
      <c r="V55">
        <v>0.78772704726362286</v>
      </c>
    </row>
    <row r="56" spans="3:22" x14ac:dyDescent="0.25">
      <c r="C56">
        <v>454</v>
      </c>
      <c r="D56" t="s">
        <v>61</v>
      </c>
      <c r="E56">
        <v>310088</v>
      </c>
      <c r="F56">
        <v>311965</v>
      </c>
      <c r="G56">
        <v>313533</v>
      </c>
      <c r="H56">
        <v>313824</v>
      </c>
      <c r="I56">
        <v>313098</v>
      </c>
      <c r="J56">
        <v>313056</v>
      </c>
      <c r="K56">
        <v>311634</v>
      </c>
      <c r="L56">
        <v>312855</v>
      </c>
      <c r="M56">
        <v>313689</v>
      </c>
      <c r="N56">
        <v>315757</v>
      </c>
      <c r="O56">
        <v>319488</v>
      </c>
      <c r="P56">
        <v>321391</v>
      </c>
      <c r="Q56">
        <v>323636</v>
      </c>
      <c r="R56">
        <v>325657</v>
      </c>
      <c r="S56">
        <v>326954</v>
      </c>
      <c r="T56">
        <v>5.4391011583808471</v>
      </c>
      <c r="U56">
        <v>3.5460813220292819</v>
      </c>
      <c r="V56">
        <v>0.39827180131242379</v>
      </c>
    </row>
    <row r="57" spans="3:22" x14ac:dyDescent="0.25">
      <c r="C57">
        <v>455</v>
      </c>
      <c r="D57" t="s">
        <v>62</v>
      </c>
      <c r="E57">
        <v>101412</v>
      </c>
      <c r="F57">
        <v>101192</v>
      </c>
      <c r="G57">
        <v>100779</v>
      </c>
      <c r="H57">
        <v>100307</v>
      </c>
      <c r="I57">
        <v>99851</v>
      </c>
      <c r="J57">
        <v>99598</v>
      </c>
      <c r="K57">
        <v>97857</v>
      </c>
      <c r="L57">
        <v>97327</v>
      </c>
      <c r="M57">
        <v>97093</v>
      </c>
      <c r="N57">
        <v>96937</v>
      </c>
      <c r="O57">
        <v>97900</v>
      </c>
      <c r="P57">
        <v>98409</v>
      </c>
      <c r="Q57">
        <v>98509</v>
      </c>
      <c r="R57">
        <v>98460</v>
      </c>
      <c r="S57">
        <v>98704</v>
      </c>
      <c r="T57">
        <v>-2.6702954285488896</v>
      </c>
      <c r="U57">
        <v>1.8228333866325552</v>
      </c>
      <c r="V57">
        <v>0.24781637213081453</v>
      </c>
    </row>
    <row r="58" spans="3:22" x14ac:dyDescent="0.25">
      <c r="C58">
        <v>456</v>
      </c>
      <c r="D58" t="s">
        <v>63</v>
      </c>
      <c r="E58">
        <v>134442</v>
      </c>
      <c r="F58">
        <v>134840</v>
      </c>
      <c r="G58">
        <v>135270</v>
      </c>
      <c r="H58">
        <v>135508</v>
      </c>
      <c r="I58">
        <v>135346</v>
      </c>
      <c r="J58">
        <v>135047</v>
      </c>
      <c r="K58">
        <v>133400</v>
      </c>
      <c r="L58">
        <v>133652</v>
      </c>
      <c r="M58">
        <v>133678</v>
      </c>
      <c r="N58">
        <v>134329</v>
      </c>
      <c r="O58">
        <v>135662</v>
      </c>
      <c r="P58">
        <v>135770</v>
      </c>
      <c r="Q58">
        <v>135859</v>
      </c>
      <c r="R58">
        <v>136511</v>
      </c>
      <c r="S58">
        <v>137162</v>
      </c>
      <c r="T58">
        <v>2.0231772809092399</v>
      </c>
      <c r="U58">
        <v>2.1090010347728341</v>
      </c>
      <c r="V58">
        <v>0.47688464665851105</v>
      </c>
    </row>
    <row r="59" spans="3:22" x14ac:dyDescent="0.25">
      <c r="C59">
        <v>457</v>
      </c>
      <c r="D59" t="s">
        <v>64</v>
      </c>
      <c r="E59">
        <v>165056</v>
      </c>
      <c r="F59">
        <v>165347</v>
      </c>
      <c r="G59">
        <v>165088</v>
      </c>
      <c r="H59">
        <v>164947</v>
      </c>
      <c r="I59">
        <v>164837</v>
      </c>
      <c r="J59">
        <v>164705</v>
      </c>
      <c r="K59">
        <v>163991</v>
      </c>
      <c r="L59">
        <v>164202</v>
      </c>
      <c r="M59">
        <v>164792</v>
      </c>
      <c r="N59">
        <v>165809</v>
      </c>
      <c r="O59">
        <v>167548</v>
      </c>
      <c r="P59">
        <v>168253</v>
      </c>
      <c r="Q59">
        <v>168946</v>
      </c>
      <c r="R59">
        <v>169809</v>
      </c>
      <c r="S59">
        <v>170756</v>
      </c>
      <c r="T59">
        <v>3.453373400542846</v>
      </c>
      <c r="U59">
        <v>2.9835533656194779</v>
      </c>
      <c r="V59">
        <v>0.55768539947823736</v>
      </c>
    </row>
    <row r="60" spans="3:22" x14ac:dyDescent="0.25">
      <c r="C60">
        <v>458</v>
      </c>
      <c r="D60" t="s">
        <v>65</v>
      </c>
      <c r="E60">
        <v>125731</v>
      </c>
      <c r="F60">
        <v>125949</v>
      </c>
      <c r="G60">
        <v>126131</v>
      </c>
      <c r="H60">
        <v>125943</v>
      </c>
      <c r="I60">
        <v>126571</v>
      </c>
      <c r="J60">
        <v>127282</v>
      </c>
      <c r="K60">
        <v>125265</v>
      </c>
      <c r="L60">
        <v>125413</v>
      </c>
      <c r="M60">
        <v>125778</v>
      </c>
      <c r="N60">
        <v>126798</v>
      </c>
      <c r="O60">
        <v>128608</v>
      </c>
      <c r="P60">
        <v>129484</v>
      </c>
      <c r="Q60">
        <v>129924</v>
      </c>
      <c r="R60">
        <v>130144</v>
      </c>
      <c r="S60">
        <v>130890</v>
      </c>
      <c r="T60">
        <v>4.1032044603160713</v>
      </c>
      <c r="U60">
        <v>3.2271802394359534</v>
      </c>
      <c r="V60">
        <v>0.57321121219572169</v>
      </c>
    </row>
    <row r="61" spans="3:22" x14ac:dyDescent="0.25">
      <c r="C61">
        <v>459</v>
      </c>
      <c r="D61" t="s">
        <v>66</v>
      </c>
      <c r="E61">
        <v>359449</v>
      </c>
      <c r="F61">
        <v>359340</v>
      </c>
      <c r="G61">
        <v>358852</v>
      </c>
      <c r="H61">
        <v>358236</v>
      </c>
      <c r="I61">
        <v>357056</v>
      </c>
      <c r="J61">
        <v>356123</v>
      </c>
      <c r="K61">
        <v>350418</v>
      </c>
      <c r="L61">
        <v>350444</v>
      </c>
      <c r="M61">
        <v>350302</v>
      </c>
      <c r="N61">
        <v>351316</v>
      </c>
      <c r="O61">
        <v>358079</v>
      </c>
      <c r="P61">
        <v>354807</v>
      </c>
      <c r="Q61">
        <v>356140</v>
      </c>
      <c r="R61">
        <v>357343</v>
      </c>
      <c r="S61">
        <v>358080</v>
      </c>
      <c r="T61">
        <v>-0.38086070624761786</v>
      </c>
      <c r="U61">
        <v>1.9253321795762219</v>
      </c>
      <c r="V61">
        <v>0.2062444206266808</v>
      </c>
    </row>
    <row r="62" spans="3:22" x14ac:dyDescent="0.25">
      <c r="C62">
        <v>460</v>
      </c>
      <c r="D62" t="s">
        <v>67</v>
      </c>
      <c r="E62">
        <v>132401</v>
      </c>
      <c r="F62">
        <v>133104</v>
      </c>
      <c r="G62">
        <v>134404</v>
      </c>
      <c r="H62">
        <v>134506</v>
      </c>
      <c r="I62">
        <v>134838</v>
      </c>
      <c r="J62">
        <v>135374</v>
      </c>
      <c r="K62">
        <v>132752</v>
      </c>
      <c r="L62">
        <v>133462</v>
      </c>
      <c r="M62">
        <v>134188</v>
      </c>
      <c r="N62">
        <v>136184</v>
      </c>
      <c r="O62">
        <v>137866</v>
      </c>
      <c r="P62">
        <v>139671</v>
      </c>
      <c r="Q62">
        <v>140540</v>
      </c>
      <c r="R62">
        <v>141598</v>
      </c>
      <c r="S62">
        <v>142814</v>
      </c>
      <c r="T62">
        <v>7.8647442239862233</v>
      </c>
      <c r="U62">
        <v>4.8684133231510307</v>
      </c>
      <c r="V62">
        <v>0.85876919165524934</v>
      </c>
    </row>
    <row r="63" spans="3:22" x14ac:dyDescent="0.25">
      <c r="C63">
        <v>461</v>
      </c>
      <c r="D63" t="s">
        <v>68</v>
      </c>
      <c r="E63">
        <v>93725</v>
      </c>
      <c r="F63">
        <v>93094</v>
      </c>
      <c r="G63">
        <v>92622</v>
      </c>
      <c r="H63">
        <v>91968</v>
      </c>
      <c r="I63">
        <v>91228</v>
      </c>
      <c r="J63">
        <v>90772</v>
      </c>
      <c r="K63">
        <v>89527</v>
      </c>
      <c r="L63">
        <v>89126</v>
      </c>
      <c r="M63">
        <v>88831</v>
      </c>
      <c r="N63">
        <v>88765</v>
      </c>
      <c r="O63">
        <v>89239</v>
      </c>
      <c r="P63">
        <v>89282</v>
      </c>
      <c r="Q63">
        <v>89022</v>
      </c>
      <c r="R63">
        <v>88624</v>
      </c>
      <c r="S63">
        <v>88583</v>
      </c>
      <c r="T63">
        <v>-5.4862630034675917</v>
      </c>
      <c r="U63">
        <v>-0.20503576860248973</v>
      </c>
      <c r="V63">
        <v>-4.6262863332731538E-2</v>
      </c>
    </row>
    <row r="64" spans="3:22" x14ac:dyDescent="0.25">
      <c r="C64">
        <v>462</v>
      </c>
      <c r="D64" t="s">
        <v>69</v>
      </c>
      <c r="E64">
        <v>57954</v>
      </c>
      <c r="F64">
        <v>57829</v>
      </c>
      <c r="G64">
        <v>57742</v>
      </c>
      <c r="H64">
        <v>57492</v>
      </c>
      <c r="I64">
        <v>57391</v>
      </c>
      <c r="J64">
        <v>57280</v>
      </c>
      <c r="K64">
        <v>56572</v>
      </c>
      <c r="L64">
        <v>56362</v>
      </c>
      <c r="M64">
        <v>56400</v>
      </c>
      <c r="N64">
        <v>56539</v>
      </c>
      <c r="O64">
        <v>57173</v>
      </c>
      <c r="P64">
        <v>56881</v>
      </c>
      <c r="Q64">
        <v>56731</v>
      </c>
      <c r="R64">
        <v>56882</v>
      </c>
      <c r="S64">
        <v>56926</v>
      </c>
      <c r="T64">
        <v>-1.7738206163508989</v>
      </c>
      <c r="U64">
        <v>0.68448327703001466</v>
      </c>
      <c r="V64">
        <v>7.7353116979009179E-2</v>
      </c>
    </row>
    <row r="65" spans="3:22" x14ac:dyDescent="0.25">
      <c r="C65">
        <v>4</v>
      </c>
      <c r="D65" t="s">
        <v>70</v>
      </c>
      <c r="E65">
        <v>2475459</v>
      </c>
      <c r="F65">
        <v>2477718</v>
      </c>
      <c r="G65">
        <v>2480393</v>
      </c>
      <c r="H65">
        <v>2477771</v>
      </c>
      <c r="I65">
        <v>2476001</v>
      </c>
      <c r="J65">
        <v>2477975</v>
      </c>
      <c r="K65">
        <v>2437727</v>
      </c>
      <c r="L65">
        <v>2442205</v>
      </c>
      <c r="M65">
        <v>2446345</v>
      </c>
      <c r="N65">
        <v>2460857</v>
      </c>
      <c r="O65">
        <v>2496176</v>
      </c>
      <c r="P65">
        <v>2506155</v>
      </c>
      <c r="Q65">
        <v>2516457</v>
      </c>
      <c r="R65">
        <v>2525333</v>
      </c>
      <c r="S65">
        <v>2533993</v>
      </c>
      <c r="T65">
        <v>2.3645715804624516</v>
      </c>
      <c r="U65">
        <v>2.9719727720871223</v>
      </c>
      <c r="V65">
        <v>0.34292507166381619</v>
      </c>
    </row>
    <row r="66" spans="3:22" x14ac:dyDescent="0.25">
      <c r="C66">
        <v>0</v>
      </c>
      <c r="D66" t="s">
        <v>71</v>
      </c>
      <c r="E66">
        <v>7993946</v>
      </c>
      <c r="F66">
        <v>7982685</v>
      </c>
      <c r="G66">
        <v>7971684</v>
      </c>
      <c r="H66">
        <v>7947244</v>
      </c>
      <c r="I66">
        <v>7928815</v>
      </c>
      <c r="J66">
        <v>7918293</v>
      </c>
      <c r="K66">
        <v>7774253</v>
      </c>
      <c r="L66">
        <v>7778995</v>
      </c>
      <c r="M66">
        <v>7790559</v>
      </c>
      <c r="N66">
        <v>7826739</v>
      </c>
      <c r="O66">
        <v>7926599</v>
      </c>
      <c r="P66">
        <v>7945685</v>
      </c>
      <c r="Q66">
        <v>7962775</v>
      </c>
      <c r="R66">
        <v>7982448</v>
      </c>
      <c r="S66">
        <v>7993608</v>
      </c>
      <c r="T66">
        <v>-4.2281996901154953E-3</v>
      </c>
      <c r="U66">
        <v>2.1320373657534768</v>
      </c>
      <c r="V66">
        <v>0.13980673597873736</v>
      </c>
    </row>
    <row r="68" spans="3:22" x14ac:dyDescent="0.25">
      <c r="D68" t="s">
        <v>212</v>
      </c>
    </row>
    <row r="71" spans="3:22" x14ac:dyDescent="0.25">
      <c r="D71" t="s">
        <v>213</v>
      </c>
    </row>
  </sheetData>
  <mergeCells count="6">
    <mergeCell ref="C7:C9"/>
    <mergeCell ref="D7:D9"/>
    <mergeCell ref="E7:S7"/>
    <mergeCell ref="T7:V7"/>
    <mergeCell ref="E9:S9"/>
    <mergeCell ref="T9:V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9"/>
  <sheetViews>
    <sheetView workbookViewId="0">
      <selection activeCell="D45" sqref="D45"/>
    </sheetView>
  </sheetViews>
  <sheetFormatPr baseColWidth="10" defaultRowHeight="15" x14ac:dyDescent="0.25"/>
  <cols>
    <col min="3" max="3" width="30.85546875" bestFit="1" customWidth="1"/>
    <col min="4" max="4" width="13" bestFit="1" customWidth="1"/>
    <col min="7" max="7" width="16.28515625" bestFit="1" customWidth="1"/>
  </cols>
  <sheetData>
    <row r="1" spans="1:8" x14ac:dyDescent="0.25">
      <c r="A1" t="s">
        <v>74</v>
      </c>
      <c r="B1" t="s">
        <v>222</v>
      </c>
      <c r="C1" t="s">
        <v>189</v>
      </c>
      <c r="D1" t="s">
        <v>200</v>
      </c>
      <c r="E1" t="s">
        <v>74</v>
      </c>
      <c r="F1" t="s">
        <v>222</v>
      </c>
    </row>
    <row r="2" spans="1:8" x14ac:dyDescent="0.25">
      <c r="A2">
        <f>VALUE(RIGHT(B2,3))</f>
        <v>101</v>
      </c>
      <c r="B2">
        <v>3101</v>
      </c>
      <c r="C2" t="s">
        <v>194</v>
      </c>
      <c r="D2" s="56">
        <f>VLOOKUP(A2,'2019_A22_Karte_Berechnung'!$B$7:$F$60,5,FALSE)</f>
        <v>3.6449019702608219</v>
      </c>
      <c r="E2">
        <v>0</v>
      </c>
      <c r="F2">
        <v>30</v>
      </c>
      <c r="G2" t="s">
        <v>71</v>
      </c>
      <c r="H2" s="56">
        <f>VLOOKUP(E2,'2019_A22_Karte_Berechnung'!$B$7:$F$60,5,FALSE)</f>
        <v>4.7875037833005614</v>
      </c>
    </row>
    <row r="3" spans="1:8" x14ac:dyDescent="0.25">
      <c r="A3">
        <f t="shared" ref="A3:A12" si="0">VALUE(RIGHT(B3,3))</f>
        <v>102</v>
      </c>
      <c r="B3">
        <v>3102</v>
      </c>
      <c r="C3" t="s">
        <v>198</v>
      </c>
      <c r="D3" s="56">
        <f>VLOOKUP(A3,'2019_A22_Karte_Berechnung'!$B$7:$F$60,5,FALSE)</f>
        <v>-1.5150360178374052</v>
      </c>
      <c r="E3">
        <v>241</v>
      </c>
      <c r="F3">
        <v>3241</v>
      </c>
      <c r="G3" t="s">
        <v>38</v>
      </c>
      <c r="H3" s="56">
        <f>VLOOKUP(E3,'2019_A22_Karte_Berechnung'!$B$7:$F$60,5,FALSE)</f>
        <v>2.7539166430550854</v>
      </c>
    </row>
    <row r="4" spans="1:8" x14ac:dyDescent="0.25">
      <c r="A4">
        <f t="shared" si="0"/>
        <v>103</v>
      </c>
      <c r="B4">
        <v>3103</v>
      </c>
      <c r="C4" t="s">
        <v>196</v>
      </c>
      <c r="D4" s="56">
        <f>VLOOKUP(A4,'2019_A22_Karte_Berechnung'!$B$7:$F$60,5,FALSE)</f>
        <v>6.3793283984824924</v>
      </c>
      <c r="E4">
        <v>159</v>
      </c>
      <c r="F4">
        <v>3159</v>
      </c>
      <c r="G4" t="s">
        <v>204</v>
      </c>
      <c r="H4" s="56">
        <f>VLOOKUP(E4,'2019_A22_Karte_Berechnung'!$B$7:$F$60,5,FALSE)</f>
        <v>38.052390619189573</v>
      </c>
    </row>
    <row r="5" spans="1:8" x14ac:dyDescent="0.25">
      <c r="A5">
        <f t="shared" si="0"/>
        <v>151</v>
      </c>
      <c r="B5">
        <v>3151</v>
      </c>
      <c r="C5" t="s">
        <v>28</v>
      </c>
      <c r="D5" s="56">
        <f>VLOOKUP(A5,'2019_A22_Karte_Berechnung'!$B$7:$F$60,5,FALSE)</f>
        <v>1.7735334242837653</v>
      </c>
      <c r="G5" t="s">
        <v>73</v>
      </c>
      <c r="H5" t="s">
        <v>73</v>
      </c>
    </row>
    <row r="6" spans="1:8" x14ac:dyDescent="0.25">
      <c r="A6">
        <f t="shared" si="0"/>
        <v>153</v>
      </c>
      <c r="B6">
        <v>3153</v>
      </c>
      <c r="C6" t="s">
        <v>29</v>
      </c>
      <c r="D6" s="56">
        <f>VLOOKUP(A6,'2019_A22_Karte_Berechnung'!$B$7:$F$60,5,FALSE)</f>
        <v>9.8895003430306385</v>
      </c>
    </row>
    <row r="7" spans="1:8" x14ac:dyDescent="0.25">
      <c r="A7">
        <f t="shared" si="0"/>
        <v>154</v>
      </c>
      <c r="B7">
        <v>3154</v>
      </c>
      <c r="C7" t="s">
        <v>30</v>
      </c>
      <c r="D7" s="56">
        <f>VLOOKUP(A7,'2019_A22_Karte_Berechnung'!$B$7:$F$60,5,FALSE)</f>
        <v>1.828994491112401</v>
      </c>
    </row>
    <row r="8" spans="1:8" x14ac:dyDescent="0.25">
      <c r="A8">
        <f t="shared" si="0"/>
        <v>155</v>
      </c>
      <c r="B8">
        <v>3155</v>
      </c>
      <c r="C8" t="s">
        <v>31</v>
      </c>
      <c r="D8" s="56">
        <f>VLOOKUP(A8,'2019_A22_Karte_Berechnung'!$B$7:$F$60,5,FALSE)</f>
        <v>1.1599442624185592</v>
      </c>
    </row>
    <row r="9" spans="1:8" x14ac:dyDescent="0.25">
      <c r="A9">
        <f t="shared" si="0"/>
        <v>157</v>
      </c>
      <c r="B9">
        <v>3157</v>
      </c>
      <c r="C9" t="s">
        <v>32</v>
      </c>
      <c r="D9" s="56">
        <f>VLOOKUP(A9,'2019_A22_Karte_Berechnung'!$B$7:$F$60,5,FALSE)</f>
        <v>2.0229164333967828</v>
      </c>
    </row>
    <row r="10" spans="1:8" x14ac:dyDescent="0.25">
      <c r="A10">
        <f t="shared" si="0"/>
        <v>158</v>
      </c>
      <c r="B10">
        <v>3158</v>
      </c>
      <c r="C10" t="s">
        <v>33</v>
      </c>
      <c r="D10" s="56">
        <f>VLOOKUP(A10,'2019_A22_Karte_Berechnung'!$B$7:$F$60,5,FALSE)</f>
        <v>1.1337112370790263</v>
      </c>
    </row>
    <row r="11" spans="1:8" x14ac:dyDescent="0.25">
      <c r="A11">
        <f>VALUE(RIGHT(B11,6))</f>
        <v>159016</v>
      </c>
      <c r="B11">
        <v>3159016</v>
      </c>
      <c r="C11" t="s">
        <v>35</v>
      </c>
      <c r="D11" s="56">
        <f>VLOOKUP(A11,'2019_A22_Karte_Berechnung'!$B$7:$F$60,5,FALSE)</f>
        <v>3.3555646447024645</v>
      </c>
    </row>
    <row r="12" spans="1:8" x14ac:dyDescent="0.25">
      <c r="A12">
        <f t="shared" ref="A12:A14" si="1">VALUE(RIGHT(B12,6))</f>
        <v>159999</v>
      </c>
      <c r="B12">
        <v>3159999</v>
      </c>
      <c r="C12" t="s">
        <v>36</v>
      </c>
      <c r="D12" s="56">
        <f>VLOOKUP(A12,'2019_A22_Karte_Berechnung'!$B$7:$F$60,5,FALSE)</f>
        <v>58.01039981178549</v>
      </c>
    </row>
    <row r="13" spans="1:8" x14ac:dyDescent="0.25">
      <c r="A13">
        <f t="shared" si="1"/>
        <v>241001</v>
      </c>
      <c r="B13">
        <v>3241001</v>
      </c>
      <c r="C13" t="s">
        <v>199</v>
      </c>
      <c r="D13" s="56">
        <f>VLOOKUP(A13,'2019_A22_Karte_Berechnung'!$B$7:$F$60,5,FALSE)</f>
        <v>3.8173613743987751</v>
      </c>
    </row>
    <row r="14" spans="1:8" x14ac:dyDescent="0.25">
      <c r="A14">
        <f t="shared" si="1"/>
        <v>241999</v>
      </c>
      <c r="B14">
        <v>3241999</v>
      </c>
      <c r="C14" t="s">
        <v>193</v>
      </c>
      <c r="D14" s="56">
        <f>VLOOKUP(A14,'2019_A22_Karte_Berechnung'!$B$7:$F$60,5,FALSE)</f>
        <v>1.8303430198400146</v>
      </c>
    </row>
    <row r="15" spans="1:8" x14ac:dyDescent="0.25">
      <c r="A15">
        <f>VALUE(RIGHT(B15,3))</f>
        <v>251</v>
      </c>
      <c r="B15">
        <v>3251</v>
      </c>
      <c r="C15" t="s">
        <v>39</v>
      </c>
      <c r="D15" s="56">
        <f>VLOOKUP(A15,'2019_A22_Karte_Berechnung'!$B$7:$F$60,5,FALSE)</f>
        <v>1.6368045885857085</v>
      </c>
    </row>
    <row r="16" spans="1:8" x14ac:dyDescent="0.25">
      <c r="A16">
        <f t="shared" ref="A16:A48" si="2">VALUE(RIGHT(B16,3))</f>
        <v>252</v>
      </c>
      <c r="B16">
        <v>3252</v>
      </c>
      <c r="C16" t="s">
        <v>40</v>
      </c>
      <c r="D16" s="56">
        <f>VLOOKUP(A16,'2019_A22_Karte_Berechnung'!$B$7:$F$60,5,FALSE)</f>
        <v>1.8511163914673632</v>
      </c>
    </row>
    <row r="17" spans="1:4" x14ac:dyDescent="0.25">
      <c r="A17">
        <f t="shared" si="2"/>
        <v>254</v>
      </c>
      <c r="B17">
        <v>3254</v>
      </c>
      <c r="C17" t="s">
        <v>41</v>
      </c>
      <c r="D17" s="56">
        <f>VLOOKUP(A17,'2019_A22_Karte_Berechnung'!$B$7:$F$60,5,FALSE)</f>
        <v>1.8257807472324057</v>
      </c>
    </row>
    <row r="18" spans="1:4" x14ac:dyDescent="0.25">
      <c r="A18">
        <f t="shared" si="2"/>
        <v>255</v>
      </c>
      <c r="B18">
        <v>3255</v>
      </c>
      <c r="C18" t="s">
        <v>42</v>
      </c>
      <c r="D18" s="56">
        <f>VLOOKUP(A18,'2019_A22_Karte_Berechnung'!$B$7:$F$60,5,FALSE)</f>
        <v>2.0852412821415989</v>
      </c>
    </row>
    <row r="19" spans="1:4" x14ac:dyDescent="0.25">
      <c r="A19">
        <f t="shared" si="2"/>
        <v>256</v>
      </c>
      <c r="B19">
        <v>3256</v>
      </c>
      <c r="C19" t="s">
        <v>43</v>
      </c>
      <c r="D19" s="56">
        <f>VLOOKUP(A19,'2019_A22_Karte_Berechnung'!$B$7:$F$60,5,FALSE)</f>
        <v>0</v>
      </c>
    </row>
    <row r="20" spans="1:4" x14ac:dyDescent="0.25">
      <c r="A20">
        <f t="shared" si="2"/>
        <v>257</v>
      </c>
      <c r="B20">
        <v>3257</v>
      </c>
      <c r="C20" t="s">
        <v>44</v>
      </c>
      <c r="D20" s="56">
        <f>VLOOKUP(A20,'2019_A22_Karte_Berechnung'!$B$7:$F$60,5,FALSE)</f>
        <v>2.3830499236283202</v>
      </c>
    </row>
    <row r="21" spans="1:4" x14ac:dyDescent="0.25">
      <c r="A21">
        <f t="shared" si="2"/>
        <v>351</v>
      </c>
      <c r="B21">
        <v>3351</v>
      </c>
      <c r="C21" t="s">
        <v>46</v>
      </c>
      <c r="D21" s="56">
        <f>VLOOKUP(A21,'2019_A22_Karte_Berechnung'!$B$7:$F$60,5,FALSE)</f>
        <v>1.2518442348102115</v>
      </c>
    </row>
    <row r="22" spans="1:4" x14ac:dyDescent="0.25">
      <c r="A22">
        <f t="shared" si="2"/>
        <v>352</v>
      </c>
      <c r="B22">
        <v>3352</v>
      </c>
      <c r="C22" t="s">
        <v>47</v>
      </c>
      <c r="D22" s="56">
        <f>VLOOKUP(A22,'2019_A22_Karte_Berechnung'!$B$7:$F$60,5,FALSE)</f>
        <v>0.82234767648943308</v>
      </c>
    </row>
    <row r="23" spans="1:4" x14ac:dyDescent="0.25">
      <c r="A23">
        <f t="shared" si="2"/>
        <v>353</v>
      </c>
      <c r="B23">
        <v>3353</v>
      </c>
      <c r="C23" t="s">
        <v>48</v>
      </c>
      <c r="D23" s="56">
        <f>VLOOKUP(A23,'2019_A22_Karte_Berechnung'!$B$7:$F$60,5,FALSE)</f>
        <v>2.3696869956008482</v>
      </c>
    </row>
    <row r="24" spans="1:4" x14ac:dyDescent="0.25">
      <c r="A24">
        <f t="shared" si="2"/>
        <v>354</v>
      </c>
      <c r="B24">
        <v>3354</v>
      </c>
      <c r="C24" t="s">
        <v>49</v>
      </c>
      <c r="D24" s="56">
        <f>VLOOKUP(A24,'2019_A22_Karte_Berechnung'!$B$7:$F$60,5,FALSE)</f>
        <v>1.3423095985461755</v>
      </c>
    </row>
    <row r="25" spans="1:4" x14ac:dyDescent="0.25">
      <c r="A25">
        <f t="shared" si="2"/>
        <v>355</v>
      </c>
      <c r="B25">
        <v>3355</v>
      </c>
      <c r="C25" t="s">
        <v>50</v>
      </c>
      <c r="D25" s="56">
        <f>VLOOKUP(A25,'2019_A22_Karte_Berechnung'!$B$7:$F$60,5,FALSE)</f>
        <v>0.44717841328010821</v>
      </c>
    </row>
    <row r="26" spans="1:4" x14ac:dyDescent="0.25">
      <c r="A26">
        <f t="shared" si="2"/>
        <v>356</v>
      </c>
      <c r="B26">
        <v>3356</v>
      </c>
      <c r="C26" t="s">
        <v>51</v>
      </c>
      <c r="D26" s="56">
        <f>VLOOKUP(A26,'2019_A22_Karte_Berechnung'!$B$7:$F$60,5,FALSE)</f>
        <v>1.1804399341067857</v>
      </c>
    </row>
    <row r="27" spans="1:4" x14ac:dyDescent="0.25">
      <c r="A27">
        <f t="shared" si="2"/>
        <v>357</v>
      </c>
      <c r="B27">
        <v>3357</v>
      </c>
      <c r="C27" t="s">
        <v>52</v>
      </c>
      <c r="D27" s="56">
        <f>VLOOKUP(A27,'2019_A22_Karte_Berechnung'!$B$7:$F$60,5,FALSE)</f>
        <v>2.4777461686702762</v>
      </c>
    </row>
    <row r="28" spans="1:4" x14ac:dyDescent="0.25">
      <c r="A28">
        <f t="shared" si="2"/>
        <v>358</v>
      </c>
      <c r="B28">
        <v>3358</v>
      </c>
      <c r="C28" t="s">
        <v>53</v>
      </c>
      <c r="D28" s="56">
        <f>VLOOKUP(A28,'2019_A22_Karte_Berechnung'!$B$7:$F$60,5,FALSE)</f>
        <v>31.877213695395515</v>
      </c>
    </row>
    <row r="29" spans="1:4" x14ac:dyDescent="0.25">
      <c r="A29">
        <f t="shared" si="2"/>
        <v>359</v>
      </c>
      <c r="B29">
        <v>3359</v>
      </c>
      <c r="C29" t="s">
        <v>54</v>
      </c>
      <c r="D29" s="56">
        <f>VLOOKUP(A29,'2019_A22_Karte_Berechnung'!$B$7:$F$60,5,FALSE)</f>
        <v>2.8950970448346154</v>
      </c>
    </row>
    <row r="30" spans="1:4" x14ac:dyDescent="0.25">
      <c r="A30">
        <f t="shared" si="2"/>
        <v>360</v>
      </c>
      <c r="B30">
        <v>3360</v>
      </c>
      <c r="C30" t="s">
        <v>55</v>
      </c>
      <c r="D30" s="56">
        <f>VLOOKUP(A30,'2019_A22_Karte_Berechnung'!$B$7:$F$60,5,FALSE)</f>
        <v>1.5015339411485114</v>
      </c>
    </row>
    <row r="31" spans="1:4" x14ac:dyDescent="0.25">
      <c r="A31">
        <f t="shared" si="2"/>
        <v>361</v>
      </c>
      <c r="B31">
        <v>3361</v>
      </c>
      <c r="C31" t="s">
        <v>56</v>
      </c>
      <c r="D31" s="56">
        <f>VLOOKUP(A31,'2019_A22_Karte_Berechnung'!$B$7:$F$60,5,FALSE)</f>
        <v>1.6082811860342709</v>
      </c>
    </row>
    <row r="32" spans="1:4" x14ac:dyDescent="0.25">
      <c r="A32">
        <f t="shared" si="2"/>
        <v>401</v>
      </c>
      <c r="B32">
        <v>3401</v>
      </c>
      <c r="C32" t="s">
        <v>197</v>
      </c>
      <c r="D32" s="56">
        <f>VLOOKUP(A32,'2019_A22_Karte_Berechnung'!$B$7:$F$60,5,FALSE)</f>
        <v>3.6465782725785045</v>
      </c>
    </row>
    <row r="33" spans="1:4" x14ac:dyDescent="0.25">
      <c r="A33">
        <f t="shared" si="2"/>
        <v>402</v>
      </c>
      <c r="B33">
        <v>3402</v>
      </c>
      <c r="C33" t="s">
        <v>191</v>
      </c>
      <c r="D33" s="56">
        <f>VLOOKUP(A33,'2019_A22_Karte_Berechnung'!$B$7:$F$60,5,FALSE)</f>
        <v>2.8488893316067339</v>
      </c>
    </row>
    <row r="34" spans="1:4" x14ac:dyDescent="0.25">
      <c r="A34">
        <f t="shared" si="2"/>
        <v>403</v>
      </c>
      <c r="B34">
        <v>3403</v>
      </c>
      <c r="C34" t="s">
        <v>190</v>
      </c>
      <c r="D34" s="56">
        <f>VLOOKUP(A34,'2019_A22_Karte_Berechnung'!$B$7:$F$60,5,FALSE)</f>
        <v>4.2328042328042335</v>
      </c>
    </row>
    <row r="35" spans="1:4" x14ac:dyDescent="0.25">
      <c r="A35">
        <f t="shared" si="2"/>
        <v>404</v>
      </c>
      <c r="B35">
        <v>3404</v>
      </c>
      <c r="C35" t="s">
        <v>195</v>
      </c>
      <c r="D35" s="56">
        <f>VLOOKUP(A35,'2019_A22_Karte_Berechnung'!$B$7:$F$60,5,FALSE)</f>
        <v>3.5448078277126278</v>
      </c>
    </row>
    <row r="36" spans="1:4" x14ac:dyDescent="0.25">
      <c r="A36">
        <f t="shared" si="2"/>
        <v>405</v>
      </c>
      <c r="B36">
        <v>3405</v>
      </c>
      <c r="C36" t="s">
        <v>192</v>
      </c>
      <c r="D36" s="56">
        <f>VLOOKUP(A36,'2019_A22_Karte_Berechnung'!$B$7:$F$60,5,FALSE)</f>
        <v>4.0378615065942993</v>
      </c>
    </row>
    <row r="37" spans="1:4" x14ac:dyDescent="0.25">
      <c r="A37">
        <f t="shared" si="2"/>
        <v>451</v>
      </c>
      <c r="B37">
        <v>3451</v>
      </c>
      <c r="C37" t="s">
        <v>58</v>
      </c>
      <c r="D37" s="56">
        <f>VLOOKUP(A37,'2019_A22_Karte_Berechnung'!$B$7:$F$60,5,FALSE)</f>
        <v>2.7645461066647323</v>
      </c>
    </row>
    <row r="38" spans="1:4" x14ac:dyDescent="0.25">
      <c r="A38">
        <f t="shared" si="2"/>
        <v>452</v>
      </c>
      <c r="B38">
        <v>3452</v>
      </c>
      <c r="C38" t="s">
        <v>59</v>
      </c>
      <c r="D38" s="56">
        <f>VLOOKUP(A38,'2019_A22_Karte_Berechnung'!$B$7:$F$60,5,FALSE)</f>
        <v>-0.61101512789178714</v>
      </c>
    </row>
    <row r="39" spans="1:4" x14ac:dyDescent="0.25">
      <c r="A39">
        <f t="shared" si="2"/>
        <v>453</v>
      </c>
      <c r="B39">
        <v>3453</v>
      </c>
      <c r="C39" t="s">
        <v>60</v>
      </c>
      <c r="D39" s="56">
        <f>VLOOKUP(A39,'2019_A22_Karte_Berechnung'!$B$7:$F$60,5,FALSE)</f>
        <v>3.5784302147058131</v>
      </c>
    </row>
    <row r="40" spans="1:4" x14ac:dyDescent="0.25">
      <c r="A40">
        <f t="shared" si="2"/>
        <v>454</v>
      </c>
      <c r="B40">
        <v>3454</v>
      </c>
      <c r="C40" t="s">
        <v>61</v>
      </c>
      <c r="D40" s="56">
        <f>VLOOKUP(A40,'2019_A22_Karte_Berechnung'!$B$7:$F$60,5,FALSE)</f>
        <v>3.7462729190528687</v>
      </c>
    </row>
    <row r="41" spans="1:4" x14ac:dyDescent="0.25">
      <c r="A41">
        <f t="shared" si="2"/>
        <v>455</v>
      </c>
      <c r="B41">
        <v>3455</v>
      </c>
      <c r="C41" t="s">
        <v>62</v>
      </c>
      <c r="D41" s="56">
        <f>VLOOKUP(A41,'2019_A22_Karte_Berechnung'!$B$7:$F$60,5,FALSE)</f>
        <v>0.73126142595978061</v>
      </c>
    </row>
    <row r="42" spans="1:4" x14ac:dyDescent="0.25">
      <c r="A42">
        <f t="shared" si="2"/>
        <v>456</v>
      </c>
      <c r="B42">
        <v>3456</v>
      </c>
      <c r="C42" t="s">
        <v>63</v>
      </c>
      <c r="D42" s="56">
        <f>VLOOKUP(A42,'2019_A22_Karte_Berechnung'!$B$7:$F$60,5,FALSE)</f>
        <v>3.4649222406985518</v>
      </c>
    </row>
    <row r="43" spans="1:4" x14ac:dyDescent="0.25">
      <c r="A43">
        <f t="shared" si="2"/>
        <v>457</v>
      </c>
      <c r="B43">
        <v>3457</v>
      </c>
      <c r="C43" t="s">
        <v>64</v>
      </c>
      <c r="D43" s="56">
        <f>VLOOKUP(A43,'2019_A22_Karte_Berechnung'!$B$7:$F$60,5,FALSE)</f>
        <v>2.5322568297322285</v>
      </c>
    </row>
    <row r="44" spans="1:4" x14ac:dyDescent="0.25">
      <c r="A44">
        <f t="shared" si="2"/>
        <v>458</v>
      </c>
      <c r="B44">
        <v>3458</v>
      </c>
      <c r="C44" t="s">
        <v>65</v>
      </c>
      <c r="D44" s="56">
        <f>VLOOKUP(A44,'2019_A22_Karte_Berechnung'!$B$7:$F$60,5,FALSE)</f>
        <v>3.6805384804524217</v>
      </c>
    </row>
    <row r="45" spans="1:4" x14ac:dyDescent="0.25">
      <c r="A45">
        <f t="shared" si="2"/>
        <v>459</v>
      </c>
      <c r="B45">
        <v>3459</v>
      </c>
      <c r="C45" t="s">
        <v>66</v>
      </c>
      <c r="D45" s="56">
        <f>VLOOKUP(A45,'2019_A22_Karte_Berechnung'!$B$7:$F$60,5,FALSE)</f>
        <v>9.9792076520318016</v>
      </c>
    </row>
    <row r="46" spans="1:4" x14ac:dyDescent="0.25">
      <c r="A46">
        <f t="shared" si="2"/>
        <v>460</v>
      </c>
      <c r="B46">
        <v>3460</v>
      </c>
      <c r="C46" t="s">
        <v>67</v>
      </c>
      <c r="D46" s="56">
        <f>VLOOKUP(A46,'2019_A22_Karte_Berechnung'!$B$7:$F$60,5,FALSE)</f>
        <v>3.6088080340117799</v>
      </c>
    </row>
    <row r="47" spans="1:4" x14ac:dyDescent="0.25">
      <c r="A47">
        <f t="shared" si="2"/>
        <v>461</v>
      </c>
      <c r="B47">
        <v>3461</v>
      </c>
      <c r="C47" t="s">
        <v>68</v>
      </c>
      <c r="D47" s="56">
        <f>VLOOKUP(A47,'2019_A22_Karte_Berechnung'!$B$7:$F$60,5,FALSE)</f>
        <v>1.3314677739664198</v>
      </c>
    </row>
    <row r="48" spans="1:4" x14ac:dyDescent="0.25">
      <c r="A48">
        <f t="shared" si="2"/>
        <v>462</v>
      </c>
      <c r="B48">
        <v>3462</v>
      </c>
      <c r="C48" t="s">
        <v>69</v>
      </c>
      <c r="D48" s="56">
        <f>VLOOKUP(A48,'2019_A22_Karte_Berechnung'!$B$7:$F$60,5,FALSE)</f>
        <v>2.5667170633943952</v>
      </c>
    </row>
    <row r="49" spans="4:4" x14ac:dyDescent="0.25">
      <c r="D49" s="5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6"/>
  <sheetViews>
    <sheetView workbookViewId="0"/>
  </sheetViews>
  <sheetFormatPr baseColWidth="10" defaultRowHeight="15" x14ac:dyDescent="0.25"/>
  <sheetData>
    <row r="2" spans="1:17" ht="30" customHeight="1" x14ac:dyDescent="0.25">
      <c r="A2" s="1" t="s">
        <v>0</v>
      </c>
      <c r="C2" s="29"/>
      <c r="D2" s="29"/>
      <c r="E2" s="29"/>
      <c r="F2" s="29"/>
      <c r="G2" s="29"/>
      <c r="H2" s="29"/>
      <c r="I2" s="29"/>
      <c r="J2" s="30"/>
    </row>
    <row r="3" spans="1:17" ht="30" customHeight="1" x14ac:dyDescent="0.25">
      <c r="A3" s="4" t="s">
        <v>188</v>
      </c>
      <c r="C3" s="31"/>
      <c r="D3" s="31"/>
      <c r="E3" s="31"/>
      <c r="F3" s="31"/>
      <c r="G3" s="31"/>
      <c r="H3" s="31"/>
      <c r="I3" s="31"/>
      <c r="J3" s="32"/>
    </row>
    <row r="4" spans="1:17" x14ac:dyDescent="0.25">
      <c r="B4" s="4"/>
      <c r="C4" s="31"/>
      <c r="D4" s="31"/>
      <c r="E4" s="31"/>
      <c r="F4" s="31"/>
      <c r="G4" s="31"/>
      <c r="H4" s="31"/>
      <c r="I4" s="31"/>
      <c r="J4" s="32"/>
    </row>
    <row r="5" spans="1:17" ht="8.25" customHeight="1" x14ac:dyDescent="0.25">
      <c r="A5" s="70" t="s">
        <v>74</v>
      </c>
      <c r="B5" s="66" t="s">
        <v>186</v>
      </c>
      <c r="C5" s="68" t="s">
        <v>2</v>
      </c>
      <c r="D5" s="68"/>
      <c r="E5" s="68"/>
      <c r="F5" s="68"/>
      <c r="G5" s="68"/>
      <c r="H5" s="68" t="s">
        <v>3</v>
      </c>
      <c r="I5" s="68"/>
      <c r="J5" s="68"/>
      <c r="K5" s="68"/>
      <c r="L5" s="68"/>
      <c r="M5" s="68" t="s">
        <v>4</v>
      </c>
      <c r="N5" s="68"/>
      <c r="O5" s="68"/>
      <c r="P5" s="68"/>
      <c r="Q5" s="69"/>
    </row>
    <row r="6" spans="1:17" ht="8.25" customHeight="1" x14ac:dyDescent="0.25">
      <c r="A6" s="71"/>
      <c r="B6" s="66"/>
      <c r="C6" s="68" t="s">
        <v>5</v>
      </c>
      <c r="D6" s="68" t="s">
        <v>6</v>
      </c>
      <c r="E6" s="68"/>
      <c r="F6" s="68"/>
      <c r="G6" s="68"/>
      <c r="H6" s="68" t="s">
        <v>5</v>
      </c>
      <c r="I6" s="68" t="s">
        <v>6</v>
      </c>
      <c r="J6" s="68"/>
      <c r="K6" s="68"/>
      <c r="L6" s="68"/>
      <c r="M6" s="68" t="s">
        <v>5</v>
      </c>
      <c r="N6" s="68" t="s">
        <v>6</v>
      </c>
      <c r="O6" s="68"/>
      <c r="P6" s="68"/>
      <c r="Q6" s="69"/>
    </row>
    <row r="7" spans="1:17" ht="8.25" customHeight="1" x14ac:dyDescent="0.25">
      <c r="A7" s="71"/>
      <c r="B7" s="66"/>
      <c r="C7" s="68"/>
      <c r="D7" s="20" t="s">
        <v>7</v>
      </c>
      <c r="E7" s="20" t="s">
        <v>8</v>
      </c>
      <c r="F7" s="20" t="s">
        <v>9</v>
      </c>
      <c r="G7" s="20" t="s">
        <v>10</v>
      </c>
      <c r="H7" s="68"/>
      <c r="I7" s="20" t="s">
        <v>7</v>
      </c>
      <c r="J7" s="20" t="s">
        <v>8</v>
      </c>
      <c r="K7" s="20" t="s">
        <v>9</v>
      </c>
      <c r="L7" s="20" t="s">
        <v>10</v>
      </c>
      <c r="M7" s="68"/>
      <c r="N7" s="20" t="s">
        <v>7</v>
      </c>
      <c r="O7" s="20" t="s">
        <v>8</v>
      </c>
      <c r="P7" s="20" t="s">
        <v>9</v>
      </c>
      <c r="Q7" s="21" t="s">
        <v>10</v>
      </c>
    </row>
    <row r="8" spans="1:17" ht="8.25" customHeight="1" x14ac:dyDescent="0.25">
      <c r="A8" s="72"/>
      <c r="B8" s="66"/>
      <c r="C8" s="69" t="s">
        <v>11</v>
      </c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</row>
    <row r="9" spans="1:17" ht="8.25" customHeight="1" x14ac:dyDescent="0.25">
      <c r="A9" s="50" t="s">
        <v>12</v>
      </c>
      <c r="B9" s="33">
        <v>2</v>
      </c>
      <c r="C9" s="33">
        <v>3</v>
      </c>
      <c r="D9" s="33">
        <v>4</v>
      </c>
      <c r="E9" s="33">
        <v>5</v>
      </c>
      <c r="F9" s="33">
        <v>6</v>
      </c>
      <c r="G9" s="33">
        <v>7</v>
      </c>
      <c r="H9" s="33">
        <v>8</v>
      </c>
      <c r="I9" s="33">
        <v>9</v>
      </c>
      <c r="J9" s="33">
        <v>10</v>
      </c>
      <c r="K9" s="33">
        <v>11</v>
      </c>
      <c r="L9" s="33">
        <v>12</v>
      </c>
      <c r="M9" s="33">
        <v>13</v>
      </c>
      <c r="N9" s="33">
        <v>14</v>
      </c>
      <c r="O9" s="33">
        <v>15</v>
      </c>
      <c r="P9" s="33">
        <v>16</v>
      </c>
      <c r="Q9" s="33">
        <v>17</v>
      </c>
    </row>
    <row r="10" spans="1:17" s="41" customFormat="1" ht="8.25" customHeight="1" x14ac:dyDescent="0.25">
      <c r="A10" s="40">
        <v>1</v>
      </c>
      <c r="B10" s="35" t="s">
        <v>37</v>
      </c>
      <c r="C10" s="44">
        <v>32632</v>
      </c>
      <c r="D10" s="44">
        <v>9147</v>
      </c>
      <c r="E10" s="44">
        <v>23485</v>
      </c>
      <c r="F10" s="44">
        <v>18467</v>
      </c>
      <c r="G10" s="44">
        <v>14165</v>
      </c>
      <c r="H10" s="44">
        <v>16860</v>
      </c>
      <c r="I10" s="44">
        <v>4282</v>
      </c>
      <c r="J10" s="44">
        <v>12578</v>
      </c>
      <c r="K10" s="44">
        <v>10963</v>
      </c>
      <c r="L10" s="44">
        <v>5897</v>
      </c>
      <c r="M10" s="45">
        <v>15772</v>
      </c>
      <c r="N10" s="45">
        <v>4865</v>
      </c>
      <c r="O10" s="45">
        <v>10907</v>
      </c>
      <c r="P10" s="45">
        <v>7504</v>
      </c>
      <c r="Q10" s="45">
        <v>8268</v>
      </c>
    </row>
    <row r="11" spans="1:17" s="41" customFormat="1" ht="8.25" customHeight="1" x14ac:dyDescent="0.25">
      <c r="A11" s="40">
        <v>2</v>
      </c>
      <c r="B11" s="35" t="s">
        <v>45</v>
      </c>
      <c r="C11" s="44">
        <v>35474</v>
      </c>
      <c r="D11" s="44">
        <v>5598</v>
      </c>
      <c r="E11" s="44">
        <v>29876</v>
      </c>
      <c r="F11" s="44">
        <v>21808</v>
      </c>
      <c r="G11" s="44">
        <v>13666</v>
      </c>
      <c r="H11" s="44">
        <v>28181</v>
      </c>
      <c r="I11" s="44">
        <v>6915</v>
      </c>
      <c r="J11" s="44">
        <v>21266</v>
      </c>
      <c r="K11" s="44">
        <v>18241</v>
      </c>
      <c r="L11" s="44">
        <v>9940</v>
      </c>
      <c r="M11" s="45">
        <v>7293</v>
      </c>
      <c r="N11" s="45">
        <v>-1317</v>
      </c>
      <c r="O11" s="45">
        <v>8610</v>
      </c>
      <c r="P11" s="45">
        <v>3567</v>
      </c>
      <c r="Q11" s="45">
        <v>3726</v>
      </c>
    </row>
    <row r="12" spans="1:17" s="41" customFormat="1" ht="8.25" customHeight="1" x14ac:dyDescent="0.25">
      <c r="A12" s="40">
        <v>3</v>
      </c>
      <c r="B12" s="35" t="s">
        <v>57</v>
      </c>
      <c r="C12" s="44">
        <v>26011</v>
      </c>
      <c r="D12" s="44">
        <v>4048</v>
      </c>
      <c r="E12" s="44">
        <v>21963</v>
      </c>
      <c r="F12" s="44">
        <v>16240</v>
      </c>
      <c r="G12" s="44">
        <v>9771</v>
      </c>
      <c r="H12" s="44">
        <v>17003</v>
      </c>
      <c r="I12" s="44">
        <v>4853</v>
      </c>
      <c r="J12" s="44">
        <v>12150</v>
      </c>
      <c r="K12" s="44">
        <v>11640</v>
      </c>
      <c r="L12" s="44">
        <v>5363</v>
      </c>
      <c r="M12" s="45">
        <v>9008</v>
      </c>
      <c r="N12" s="45">
        <v>-805</v>
      </c>
      <c r="O12" s="45">
        <v>9813</v>
      </c>
      <c r="P12" s="45">
        <v>4600</v>
      </c>
      <c r="Q12" s="45">
        <v>4408</v>
      </c>
    </row>
    <row r="13" spans="1:17" s="41" customFormat="1" ht="8.25" customHeight="1" x14ac:dyDescent="0.25">
      <c r="A13" s="40">
        <v>4</v>
      </c>
      <c r="B13" s="36" t="s">
        <v>70</v>
      </c>
      <c r="C13" s="44">
        <v>60255</v>
      </c>
      <c r="D13" s="44">
        <v>4981</v>
      </c>
      <c r="E13" s="44">
        <v>55274</v>
      </c>
      <c r="F13" s="44">
        <v>37944</v>
      </c>
      <c r="G13" s="44">
        <v>22311</v>
      </c>
      <c r="H13" s="44">
        <v>47319</v>
      </c>
      <c r="I13" s="44">
        <v>6149</v>
      </c>
      <c r="J13" s="44">
        <v>41170</v>
      </c>
      <c r="K13" s="44">
        <v>31230</v>
      </c>
      <c r="L13" s="44">
        <v>16089</v>
      </c>
      <c r="M13" s="45">
        <v>12936</v>
      </c>
      <c r="N13" s="45">
        <v>-1168</v>
      </c>
      <c r="O13" s="45">
        <v>14104</v>
      </c>
      <c r="P13" s="45">
        <v>6714</v>
      </c>
      <c r="Q13" s="45">
        <v>6222</v>
      </c>
    </row>
    <row r="14" spans="1:17" s="49" customFormat="1" ht="16.5" customHeight="1" x14ac:dyDescent="0.25">
      <c r="A14" s="52">
        <v>0</v>
      </c>
      <c r="B14" s="37" t="s">
        <v>71</v>
      </c>
      <c r="C14" s="47">
        <v>154372</v>
      </c>
      <c r="D14" s="47">
        <v>23774</v>
      </c>
      <c r="E14" s="47">
        <v>130598</v>
      </c>
      <c r="F14" s="47">
        <v>94459</v>
      </c>
      <c r="G14" s="47">
        <v>59913</v>
      </c>
      <c r="H14" s="47">
        <v>109363</v>
      </c>
      <c r="I14" s="47">
        <v>22199</v>
      </c>
      <c r="J14" s="47">
        <v>87164</v>
      </c>
      <c r="K14" s="47">
        <v>72074</v>
      </c>
      <c r="L14" s="47">
        <v>37289</v>
      </c>
      <c r="M14" s="48">
        <v>45009</v>
      </c>
      <c r="N14" s="48">
        <v>1575</v>
      </c>
      <c r="O14" s="48">
        <v>43434</v>
      </c>
      <c r="P14" s="48">
        <v>22385</v>
      </c>
      <c r="Q14" s="48">
        <v>22624</v>
      </c>
    </row>
    <row r="15" spans="1:17" x14ac:dyDescent="0.25">
      <c r="J15" s="34"/>
    </row>
    <row r="16" spans="1:17" ht="8.25" customHeight="1" x14ac:dyDescent="0.25">
      <c r="A16" s="46" t="s">
        <v>187</v>
      </c>
      <c r="B16" s="46"/>
      <c r="J16" s="34"/>
    </row>
  </sheetData>
  <mergeCells count="12">
    <mergeCell ref="A5:A8"/>
    <mergeCell ref="C8:Q8"/>
    <mergeCell ref="B5:B8"/>
    <mergeCell ref="C5:G5"/>
    <mergeCell ref="H5:L5"/>
    <mergeCell ref="M5:Q5"/>
    <mergeCell ref="C6:C7"/>
    <mergeCell ref="D6:G6"/>
    <mergeCell ref="H6:H7"/>
    <mergeCell ref="I6:L6"/>
    <mergeCell ref="M6:M7"/>
    <mergeCell ref="N6:Q6"/>
  </mergeCells>
  <pageMargins left="0.7" right="0.7" top="0.78740157499999996" bottom="0.78740157499999996" header="0.3" footer="0.3"/>
  <ignoredErrors>
    <ignoredError sqref="A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0"/>
  <sheetViews>
    <sheetView workbookViewId="0"/>
  </sheetViews>
  <sheetFormatPr baseColWidth="10" defaultRowHeight="15" x14ac:dyDescent="0.25"/>
  <cols>
    <col min="1" max="1" width="11.42578125" style="27"/>
    <col min="2" max="2" width="11.42578125" style="23"/>
    <col min="3" max="3" width="20.85546875" bestFit="1" customWidth="1"/>
    <col min="6" max="6" width="13.28515625" customWidth="1"/>
    <col min="11" max="11" width="12.5703125" customWidth="1"/>
    <col min="259" max="259" width="20.85546875" bestFit="1" customWidth="1"/>
    <col min="262" max="262" width="13.28515625" customWidth="1"/>
    <col min="267" max="267" width="12.5703125" customWidth="1"/>
    <col min="515" max="515" width="20.85546875" bestFit="1" customWidth="1"/>
    <col min="518" max="518" width="13.28515625" customWidth="1"/>
    <col min="523" max="523" width="12.5703125" customWidth="1"/>
    <col min="771" max="771" width="20.85546875" bestFit="1" customWidth="1"/>
    <col min="774" max="774" width="13.28515625" customWidth="1"/>
    <col min="779" max="779" width="12.5703125" customWidth="1"/>
    <col min="1027" max="1027" width="20.85546875" bestFit="1" customWidth="1"/>
    <col min="1030" max="1030" width="13.28515625" customWidth="1"/>
    <col min="1035" max="1035" width="12.5703125" customWidth="1"/>
    <col min="1283" max="1283" width="20.85546875" bestFit="1" customWidth="1"/>
    <col min="1286" max="1286" width="13.28515625" customWidth="1"/>
    <col min="1291" max="1291" width="12.5703125" customWidth="1"/>
    <col min="1539" max="1539" width="20.85546875" bestFit="1" customWidth="1"/>
    <col min="1542" max="1542" width="13.28515625" customWidth="1"/>
    <col min="1547" max="1547" width="12.5703125" customWidth="1"/>
    <col min="1795" max="1795" width="20.85546875" bestFit="1" customWidth="1"/>
    <col min="1798" max="1798" width="13.28515625" customWidth="1"/>
    <col min="1803" max="1803" width="12.5703125" customWidth="1"/>
    <col min="2051" max="2051" width="20.85546875" bestFit="1" customWidth="1"/>
    <col min="2054" max="2054" width="13.28515625" customWidth="1"/>
    <col min="2059" max="2059" width="12.5703125" customWidth="1"/>
    <col min="2307" max="2307" width="20.85546875" bestFit="1" customWidth="1"/>
    <col min="2310" max="2310" width="13.28515625" customWidth="1"/>
    <col min="2315" max="2315" width="12.5703125" customWidth="1"/>
    <col min="2563" max="2563" width="20.85546875" bestFit="1" customWidth="1"/>
    <col min="2566" max="2566" width="13.28515625" customWidth="1"/>
    <col min="2571" max="2571" width="12.5703125" customWidth="1"/>
    <col min="2819" max="2819" width="20.85546875" bestFit="1" customWidth="1"/>
    <col min="2822" max="2822" width="13.28515625" customWidth="1"/>
    <col min="2827" max="2827" width="12.5703125" customWidth="1"/>
    <col min="3075" max="3075" width="20.85546875" bestFit="1" customWidth="1"/>
    <col min="3078" max="3078" width="13.28515625" customWidth="1"/>
    <col min="3083" max="3083" width="12.5703125" customWidth="1"/>
    <col min="3331" max="3331" width="20.85546875" bestFit="1" customWidth="1"/>
    <col min="3334" max="3334" width="13.28515625" customWidth="1"/>
    <col min="3339" max="3339" width="12.5703125" customWidth="1"/>
    <col min="3587" max="3587" width="20.85546875" bestFit="1" customWidth="1"/>
    <col min="3590" max="3590" width="13.28515625" customWidth="1"/>
    <col min="3595" max="3595" width="12.5703125" customWidth="1"/>
    <col min="3843" max="3843" width="20.85546875" bestFit="1" customWidth="1"/>
    <col min="3846" max="3846" width="13.28515625" customWidth="1"/>
    <col min="3851" max="3851" width="12.5703125" customWidth="1"/>
    <col min="4099" max="4099" width="20.85546875" bestFit="1" customWidth="1"/>
    <col min="4102" max="4102" width="13.28515625" customWidth="1"/>
    <col min="4107" max="4107" width="12.5703125" customWidth="1"/>
    <col min="4355" max="4355" width="20.85546875" bestFit="1" customWidth="1"/>
    <col min="4358" max="4358" width="13.28515625" customWidth="1"/>
    <col min="4363" max="4363" width="12.5703125" customWidth="1"/>
    <col min="4611" max="4611" width="20.85546875" bestFit="1" customWidth="1"/>
    <col min="4614" max="4614" width="13.28515625" customWidth="1"/>
    <col min="4619" max="4619" width="12.5703125" customWidth="1"/>
    <col min="4867" max="4867" width="20.85546875" bestFit="1" customWidth="1"/>
    <col min="4870" max="4870" width="13.28515625" customWidth="1"/>
    <col min="4875" max="4875" width="12.5703125" customWidth="1"/>
    <col min="5123" max="5123" width="20.85546875" bestFit="1" customWidth="1"/>
    <col min="5126" max="5126" width="13.28515625" customWidth="1"/>
    <col min="5131" max="5131" width="12.5703125" customWidth="1"/>
    <col min="5379" max="5379" width="20.85546875" bestFit="1" customWidth="1"/>
    <col min="5382" max="5382" width="13.28515625" customWidth="1"/>
    <col min="5387" max="5387" width="12.5703125" customWidth="1"/>
    <col min="5635" max="5635" width="20.85546875" bestFit="1" customWidth="1"/>
    <col min="5638" max="5638" width="13.28515625" customWidth="1"/>
    <col min="5643" max="5643" width="12.5703125" customWidth="1"/>
    <col min="5891" max="5891" width="20.85546875" bestFit="1" customWidth="1"/>
    <col min="5894" max="5894" width="13.28515625" customWidth="1"/>
    <col min="5899" max="5899" width="12.5703125" customWidth="1"/>
    <col min="6147" max="6147" width="20.85546875" bestFit="1" customWidth="1"/>
    <col min="6150" max="6150" width="13.28515625" customWidth="1"/>
    <col min="6155" max="6155" width="12.5703125" customWidth="1"/>
    <col min="6403" max="6403" width="20.85546875" bestFit="1" customWidth="1"/>
    <col min="6406" max="6406" width="13.28515625" customWidth="1"/>
    <col min="6411" max="6411" width="12.5703125" customWidth="1"/>
    <col min="6659" max="6659" width="20.85546875" bestFit="1" customWidth="1"/>
    <col min="6662" max="6662" width="13.28515625" customWidth="1"/>
    <col min="6667" max="6667" width="12.5703125" customWidth="1"/>
    <col min="6915" max="6915" width="20.85546875" bestFit="1" customWidth="1"/>
    <col min="6918" max="6918" width="13.28515625" customWidth="1"/>
    <col min="6923" max="6923" width="12.5703125" customWidth="1"/>
    <col min="7171" max="7171" width="20.85546875" bestFit="1" customWidth="1"/>
    <col min="7174" max="7174" width="13.28515625" customWidth="1"/>
    <col min="7179" max="7179" width="12.5703125" customWidth="1"/>
    <col min="7427" max="7427" width="20.85546875" bestFit="1" customWidth="1"/>
    <col min="7430" max="7430" width="13.28515625" customWidth="1"/>
    <col min="7435" max="7435" width="12.5703125" customWidth="1"/>
    <col min="7683" max="7683" width="20.85546875" bestFit="1" customWidth="1"/>
    <col min="7686" max="7686" width="13.28515625" customWidth="1"/>
    <col min="7691" max="7691" width="12.5703125" customWidth="1"/>
    <col min="7939" max="7939" width="20.85546875" bestFit="1" customWidth="1"/>
    <col min="7942" max="7942" width="13.28515625" customWidth="1"/>
    <col min="7947" max="7947" width="12.5703125" customWidth="1"/>
    <col min="8195" max="8195" width="20.85546875" bestFit="1" customWidth="1"/>
    <col min="8198" max="8198" width="13.28515625" customWidth="1"/>
    <col min="8203" max="8203" width="12.5703125" customWidth="1"/>
    <col min="8451" max="8451" width="20.85546875" bestFit="1" customWidth="1"/>
    <col min="8454" max="8454" width="13.28515625" customWidth="1"/>
    <col min="8459" max="8459" width="12.5703125" customWidth="1"/>
    <col min="8707" max="8707" width="20.85546875" bestFit="1" customWidth="1"/>
    <col min="8710" max="8710" width="13.28515625" customWidth="1"/>
    <col min="8715" max="8715" width="12.5703125" customWidth="1"/>
    <col min="8963" max="8963" width="20.85546875" bestFit="1" customWidth="1"/>
    <col min="8966" max="8966" width="13.28515625" customWidth="1"/>
    <col min="8971" max="8971" width="12.5703125" customWidth="1"/>
    <col min="9219" max="9219" width="20.85546875" bestFit="1" customWidth="1"/>
    <col min="9222" max="9222" width="13.28515625" customWidth="1"/>
    <col min="9227" max="9227" width="12.5703125" customWidth="1"/>
    <col min="9475" max="9475" width="20.85546875" bestFit="1" customWidth="1"/>
    <col min="9478" max="9478" width="13.28515625" customWidth="1"/>
    <col min="9483" max="9483" width="12.5703125" customWidth="1"/>
    <col min="9731" max="9731" width="20.85546875" bestFit="1" customWidth="1"/>
    <col min="9734" max="9734" width="13.28515625" customWidth="1"/>
    <col min="9739" max="9739" width="12.5703125" customWidth="1"/>
    <col min="9987" max="9987" width="20.85546875" bestFit="1" customWidth="1"/>
    <col min="9990" max="9990" width="13.28515625" customWidth="1"/>
    <col min="9995" max="9995" width="12.5703125" customWidth="1"/>
    <col min="10243" max="10243" width="20.85546875" bestFit="1" customWidth="1"/>
    <col min="10246" max="10246" width="13.28515625" customWidth="1"/>
    <col min="10251" max="10251" width="12.5703125" customWidth="1"/>
    <col min="10499" max="10499" width="20.85546875" bestFit="1" customWidth="1"/>
    <col min="10502" max="10502" width="13.28515625" customWidth="1"/>
    <col min="10507" max="10507" width="12.5703125" customWidth="1"/>
    <col min="10755" max="10755" width="20.85546875" bestFit="1" customWidth="1"/>
    <col min="10758" max="10758" width="13.28515625" customWidth="1"/>
    <col min="10763" max="10763" width="12.5703125" customWidth="1"/>
    <col min="11011" max="11011" width="20.85546875" bestFit="1" customWidth="1"/>
    <col min="11014" max="11014" width="13.28515625" customWidth="1"/>
    <col min="11019" max="11019" width="12.5703125" customWidth="1"/>
    <col min="11267" max="11267" width="20.85546875" bestFit="1" customWidth="1"/>
    <col min="11270" max="11270" width="13.28515625" customWidth="1"/>
    <col min="11275" max="11275" width="12.5703125" customWidth="1"/>
    <col min="11523" max="11523" width="20.85546875" bestFit="1" customWidth="1"/>
    <col min="11526" max="11526" width="13.28515625" customWidth="1"/>
    <col min="11531" max="11531" width="12.5703125" customWidth="1"/>
    <col min="11779" max="11779" width="20.85546875" bestFit="1" customWidth="1"/>
    <col min="11782" max="11782" width="13.28515625" customWidth="1"/>
    <col min="11787" max="11787" width="12.5703125" customWidth="1"/>
    <col min="12035" max="12035" width="20.85546875" bestFit="1" customWidth="1"/>
    <col min="12038" max="12038" width="13.28515625" customWidth="1"/>
    <col min="12043" max="12043" width="12.5703125" customWidth="1"/>
    <col min="12291" max="12291" width="20.85546875" bestFit="1" customWidth="1"/>
    <col min="12294" max="12294" width="13.28515625" customWidth="1"/>
    <col min="12299" max="12299" width="12.5703125" customWidth="1"/>
    <col min="12547" max="12547" width="20.85546875" bestFit="1" customWidth="1"/>
    <col min="12550" max="12550" width="13.28515625" customWidth="1"/>
    <col min="12555" max="12555" width="12.5703125" customWidth="1"/>
    <col min="12803" max="12803" width="20.85546875" bestFit="1" customWidth="1"/>
    <col min="12806" max="12806" width="13.28515625" customWidth="1"/>
    <col min="12811" max="12811" width="12.5703125" customWidth="1"/>
    <col min="13059" max="13059" width="20.85546875" bestFit="1" customWidth="1"/>
    <col min="13062" max="13062" width="13.28515625" customWidth="1"/>
    <col min="13067" max="13067" width="12.5703125" customWidth="1"/>
    <col min="13315" max="13315" width="20.85546875" bestFit="1" customWidth="1"/>
    <col min="13318" max="13318" width="13.28515625" customWidth="1"/>
    <col min="13323" max="13323" width="12.5703125" customWidth="1"/>
    <col min="13571" max="13571" width="20.85546875" bestFit="1" customWidth="1"/>
    <col min="13574" max="13574" width="13.28515625" customWidth="1"/>
    <col min="13579" max="13579" width="12.5703125" customWidth="1"/>
    <col min="13827" max="13827" width="20.85546875" bestFit="1" customWidth="1"/>
    <col min="13830" max="13830" width="13.28515625" customWidth="1"/>
    <col min="13835" max="13835" width="12.5703125" customWidth="1"/>
    <col min="14083" max="14083" width="20.85546875" bestFit="1" customWidth="1"/>
    <col min="14086" max="14086" width="13.28515625" customWidth="1"/>
    <col min="14091" max="14091" width="12.5703125" customWidth="1"/>
    <col min="14339" max="14339" width="20.85546875" bestFit="1" customWidth="1"/>
    <col min="14342" max="14342" width="13.28515625" customWidth="1"/>
    <col min="14347" max="14347" width="12.5703125" customWidth="1"/>
    <col min="14595" max="14595" width="20.85546875" bestFit="1" customWidth="1"/>
    <col min="14598" max="14598" width="13.28515625" customWidth="1"/>
    <col min="14603" max="14603" width="12.5703125" customWidth="1"/>
    <col min="14851" max="14851" width="20.85546875" bestFit="1" customWidth="1"/>
    <col min="14854" max="14854" width="13.28515625" customWidth="1"/>
    <col min="14859" max="14859" width="12.5703125" customWidth="1"/>
    <col min="15107" max="15107" width="20.85546875" bestFit="1" customWidth="1"/>
    <col min="15110" max="15110" width="13.28515625" customWidth="1"/>
    <col min="15115" max="15115" width="12.5703125" customWidth="1"/>
    <col min="15363" max="15363" width="20.85546875" bestFit="1" customWidth="1"/>
    <col min="15366" max="15366" width="13.28515625" customWidth="1"/>
    <col min="15371" max="15371" width="12.5703125" customWidth="1"/>
    <col min="15619" max="15619" width="20.85546875" bestFit="1" customWidth="1"/>
    <col min="15622" max="15622" width="13.28515625" customWidth="1"/>
    <col min="15627" max="15627" width="12.5703125" customWidth="1"/>
    <col min="15875" max="15875" width="20.85546875" bestFit="1" customWidth="1"/>
    <col min="15878" max="15878" width="13.28515625" customWidth="1"/>
    <col min="15883" max="15883" width="12.5703125" customWidth="1"/>
    <col min="16131" max="16131" width="20.85546875" bestFit="1" customWidth="1"/>
    <col min="16134" max="16134" width="13.28515625" customWidth="1"/>
    <col min="16139" max="16139" width="12.5703125" customWidth="1"/>
  </cols>
  <sheetData>
    <row r="1" spans="1:13" x14ac:dyDescent="0.25">
      <c r="A1" s="22" t="s">
        <v>130</v>
      </c>
    </row>
    <row r="2" spans="1:13" x14ac:dyDescent="0.25">
      <c r="A2" s="24" t="s">
        <v>131</v>
      </c>
    </row>
    <row r="3" spans="1:13" x14ac:dyDescent="0.25">
      <c r="A3" s="24" t="s">
        <v>132</v>
      </c>
    </row>
    <row r="4" spans="1:13" s="25" customFormat="1" ht="21" customHeight="1" x14ac:dyDescent="0.25">
      <c r="A4" s="84" t="s">
        <v>75</v>
      </c>
      <c r="B4" s="84" t="s">
        <v>133</v>
      </c>
      <c r="C4" s="84"/>
      <c r="D4" s="84" t="s">
        <v>2</v>
      </c>
      <c r="E4" s="84"/>
      <c r="F4" s="84"/>
      <c r="G4" s="84"/>
      <c r="H4" s="84"/>
      <c r="I4" s="84" t="s">
        <v>3</v>
      </c>
      <c r="J4" s="84"/>
      <c r="K4" s="84"/>
      <c r="L4" s="84"/>
      <c r="M4" s="84"/>
    </row>
    <row r="5" spans="1:13" s="25" customFormat="1" ht="19.5" customHeight="1" x14ac:dyDescent="0.25">
      <c r="A5" s="84"/>
      <c r="B5" s="84"/>
      <c r="C5" s="84"/>
      <c r="D5" s="84" t="s">
        <v>134</v>
      </c>
      <c r="E5" s="84" t="s">
        <v>6</v>
      </c>
      <c r="F5" s="84"/>
      <c r="G5" s="84"/>
      <c r="H5" s="84"/>
      <c r="I5" s="84" t="s">
        <v>134</v>
      </c>
      <c r="J5" s="84" t="s">
        <v>6</v>
      </c>
      <c r="K5" s="84"/>
      <c r="L5" s="84"/>
      <c r="M5" s="84"/>
    </row>
    <row r="6" spans="1:13" s="25" customFormat="1" ht="45" x14ac:dyDescent="0.25">
      <c r="A6" s="84"/>
      <c r="B6" s="84"/>
      <c r="C6" s="84"/>
      <c r="D6" s="84"/>
      <c r="E6" s="26" t="s">
        <v>7</v>
      </c>
      <c r="F6" s="26" t="s">
        <v>8</v>
      </c>
      <c r="G6" s="26" t="s">
        <v>9</v>
      </c>
      <c r="H6" s="26" t="s">
        <v>10</v>
      </c>
      <c r="I6" s="84"/>
      <c r="J6" s="26" t="s">
        <v>7</v>
      </c>
      <c r="K6" s="26" t="s">
        <v>8</v>
      </c>
      <c r="L6" s="26" t="s">
        <v>9</v>
      </c>
      <c r="M6" s="26" t="s">
        <v>10</v>
      </c>
    </row>
    <row r="7" spans="1:13" x14ac:dyDescent="0.25">
      <c r="A7" s="27">
        <v>2017</v>
      </c>
      <c r="B7" s="23">
        <v>101</v>
      </c>
      <c r="C7" t="s">
        <v>76</v>
      </c>
      <c r="D7">
        <v>4253</v>
      </c>
      <c r="E7">
        <v>620</v>
      </c>
      <c r="F7">
        <v>3633</v>
      </c>
      <c r="G7">
        <v>2547</v>
      </c>
      <c r="H7">
        <v>1706</v>
      </c>
      <c r="I7">
        <v>3559</v>
      </c>
      <c r="J7">
        <v>833</v>
      </c>
      <c r="K7">
        <v>2726</v>
      </c>
      <c r="L7">
        <v>2235</v>
      </c>
      <c r="M7">
        <v>1324</v>
      </c>
    </row>
    <row r="8" spans="1:13" x14ac:dyDescent="0.25">
      <c r="A8" s="27">
        <v>2017</v>
      </c>
      <c r="B8" s="23">
        <v>102</v>
      </c>
      <c r="C8" t="s">
        <v>77</v>
      </c>
      <c r="D8">
        <v>2596</v>
      </c>
      <c r="E8">
        <v>207</v>
      </c>
      <c r="F8">
        <v>2389</v>
      </c>
      <c r="G8">
        <v>1613</v>
      </c>
      <c r="H8">
        <v>983</v>
      </c>
      <c r="I8">
        <v>1725</v>
      </c>
      <c r="J8">
        <v>384</v>
      </c>
      <c r="K8">
        <v>1341</v>
      </c>
      <c r="L8">
        <v>1236</v>
      </c>
      <c r="M8">
        <v>489</v>
      </c>
    </row>
    <row r="9" spans="1:13" x14ac:dyDescent="0.25">
      <c r="A9" s="27">
        <v>2017</v>
      </c>
      <c r="B9" s="23">
        <v>103</v>
      </c>
      <c r="C9" t="s">
        <v>78</v>
      </c>
      <c r="D9">
        <v>2160</v>
      </c>
      <c r="E9">
        <v>202</v>
      </c>
      <c r="F9">
        <v>1958</v>
      </c>
      <c r="G9">
        <v>1283</v>
      </c>
      <c r="H9">
        <v>877</v>
      </c>
      <c r="I9">
        <v>1546</v>
      </c>
      <c r="J9">
        <v>274</v>
      </c>
      <c r="K9">
        <v>1272</v>
      </c>
      <c r="L9">
        <v>1020</v>
      </c>
      <c r="M9">
        <v>526</v>
      </c>
    </row>
    <row r="10" spans="1:13" x14ac:dyDescent="0.25">
      <c r="A10" s="27">
        <v>2017</v>
      </c>
      <c r="B10" s="23">
        <v>151</v>
      </c>
      <c r="C10" t="s">
        <v>79</v>
      </c>
      <c r="D10">
        <v>1284</v>
      </c>
      <c r="E10">
        <v>175</v>
      </c>
      <c r="F10">
        <v>1109</v>
      </c>
      <c r="G10">
        <v>866</v>
      </c>
      <c r="H10">
        <v>418</v>
      </c>
      <c r="I10">
        <v>1288</v>
      </c>
      <c r="J10">
        <v>350</v>
      </c>
      <c r="K10">
        <v>938</v>
      </c>
      <c r="L10">
        <v>934</v>
      </c>
      <c r="M10">
        <v>354</v>
      </c>
    </row>
    <row r="11" spans="1:13" x14ac:dyDescent="0.25">
      <c r="A11" s="27">
        <v>2017</v>
      </c>
      <c r="B11" s="23">
        <v>153</v>
      </c>
      <c r="C11" t="s">
        <v>80</v>
      </c>
      <c r="D11">
        <v>2289</v>
      </c>
      <c r="E11">
        <v>184</v>
      </c>
      <c r="F11">
        <v>2105</v>
      </c>
      <c r="G11">
        <v>1502</v>
      </c>
      <c r="H11">
        <v>787</v>
      </c>
      <c r="I11">
        <v>1390</v>
      </c>
      <c r="J11">
        <v>334</v>
      </c>
      <c r="K11">
        <v>1056</v>
      </c>
      <c r="L11">
        <v>954</v>
      </c>
      <c r="M11">
        <v>436</v>
      </c>
    </row>
    <row r="12" spans="1:13" x14ac:dyDescent="0.25">
      <c r="A12" s="27">
        <v>2017</v>
      </c>
      <c r="B12" s="23">
        <v>154</v>
      </c>
      <c r="C12" t="s">
        <v>81</v>
      </c>
      <c r="D12">
        <v>897</v>
      </c>
      <c r="E12">
        <v>107</v>
      </c>
      <c r="F12">
        <v>790</v>
      </c>
      <c r="G12">
        <v>566</v>
      </c>
      <c r="H12">
        <v>331</v>
      </c>
      <c r="I12">
        <v>735</v>
      </c>
      <c r="J12">
        <v>196</v>
      </c>
      <c r="K12">
        <v>539</v>
      </c>
      <c r="L12">
        <v>526</v>
      </c>
      <c r="M12">
        <v>209</v>
      </c>
    </row>
    <row r="13" spans="1:13" x14ac:dyDescent="0.25">
      <c r="A13" s="27">
        <v>2017</v>
      </c>
      <c r="B13" s="23">
        <v>155</v>
      </c>
      <c r="C13" t="s">
        <v>82</v>
      </c>
      <c r="D13">
        <v>938</v>
      </c>
      <c r="E13">
        <v>150</v>
      </c>
      <c r="F13">
        <v>788</v>
      </c>
      <c r="G13">
        <v>571</v>
      </c>
      <c r="H13">
        <v>367</v>
      </c>
      <c r="I13">
        <v>735</v>
      </c>
      <c r="J13">
        <v>241</v>
      </c>
      <c r="K13">
        <v>494</v>
      </c>
      <c r="L13">
        <v>470</v>
      </c>
      <c r="M13">
        <v>265</v>
      </c>
    </row>
    <row r="14" spans="1:13" x14ac:dyDescent="0.25">
      <c r="A14" s="27">
        <v>2017</v>
      </c>
      <c r="B14" s="23">
        <v>157</v>
      </c>
      <c r="C14" t="s">
        <v>83</v>
      </c>
      <c r="D14">
        <v>1269</v>
      </c>
      <c r="E14">
        <v>145</v>
      </c>
      <c r="F14">
        <v>1124</v>
      </c>
      <c r="G14">
        <v>812</v>
      </c>
      <c r="H14">
        <v>457</v>
      </c>
      <c r="I14">
        <v>1020</v>
      </c>
      <c r="J14">
        <v>269</v>
      </c>
      <c r="K14">
        <v>751</v>
      </c>
      <c r="L14">
        <v>710</v>
      </c>
      <c r="M14">
        <v>310</v>
      </c>
    </row>
    <row r="15" spans="1:13" x14ac:dyDescent="0.25">
      <c r="A15" s="27">
        <v>2017</v>
      </c>
      <c r="B15" s="23">
        <v>158</v>
      </c>
      <c r="C15" t="s">
        <v>84</v>
      </c>
      <c r="D15">
        <v>874</v>
      </c>
      <c r="E15">
        <v>131</v>
      </c>
      <c r="F15">
        <v>743</v>
      </c>
      <c r="G15">
        <v>542</v>
      </c>
      <c r="H15">
        <v>332</v>
      </c>
      <c r="I15">
        <v>733</v>
      </c>
      <c r="J15">
        <v>285</v>
      </c>
      <c r="K15">
        <v>448</v>
      </c>
      <c r="L15">
        <v>515</v>
      </c>
      <c r="M15">
        <v>218</v>
      </c>
    </row>
    <row r="16" spans="1:13" x14ac:dyDescent="0.25">
      <c r="A16" s="27">
        <v>2017</v>
      </c>
      <c r="B16" s="23">
        <v>159</v>
      </c>
      <c r="C16" t="s">
        <v>85</v>
      </c>
      <c r="D16">
        <v>14697</v>
      </c>
      <c r="E16">
        <v>6335</v>
      </c>
      <c r="F16">
        <v>8362</v>
      </c>
      <c r="G16">
        <v>7102</v>
      </c>
      <c r="H16">
        <v>7595</v>
      </c>
      <c r="I16">
        <v>3633</v>
      </c>
      <c r="J16">
        <v>1075</v>
      </c>
      <c r="K16">
        <v>2558</v>
      </c>
      <c r="L16">
        <v>1922</v>
      </c>
      <c r="M16">
        <v>1711</v>
      </c>
    </row>
    <row r="17" spans="1:13" x14ac:dyDescent="0.25">
      <c r="A17" s="27">
        <v>2017</v>
      </c>
      <c r="B17" s="23" t="s">
        <v>135</v>
      </c>
      <c r="C17" t="s">
        <v>86</v>
      </c>
      <c r="D17">
        <v>3170</v>
      </c>
      <c r="E17">
        <v>407</v>
      </c>
      <c r="F17">
        <v>2763</v>
      </c>
      <c r="G17">
        <v>1541</v>
      </c>
      <c r="H17">
        <v>1629</v>
      </c>
      <c r="I17">
        <v>2392</v>
      </c>
      <c r="J17">
        <v>537</v>
      </c>
      <c r="K17">
        <v>1855</v>
      </c>
      <c r="L17">
        <v>1213</v>
      </c>
      <c r="M17">
        <v>1179</v>
      </c>
    </row>
    <row r="18" spans="1:13" x14ac:dyDescent="0.25">
      <c r="A18" s="27">
        <v>2017</v>
      </c>
      <c r="B18" s="23" t="s">
        <v>135</v>
      </c>
      <c r="C18" t="s">
        <v>87</v>
      </c>
      <c r="D18">
        <v>11527</v>
      </c>
      <c r="E18">
        <v>5928</v>
      </c>
      <c r="F18">
        <v>5599</v>
      </c>
      <c r="G18">
        <v>5561</v>
      </c>
      <c r="H18">
        <v>5966</v>
      </c>
      <c r="I18">
        <v>1241</v>
      </c>
      <c r="J18">
        <v>538</v>
      </c>
      <c r="K18">
        <v>703</v>
      </c>
      <c r="L18">
        <v>709</v>
      </c>
      <c r="M18">
        <v>532</v>
      </c>
    </row>
    <row r="19" spans="1:13" x14ac:dyDescent="0.25">
      <c r="A19" s="27">
        <v>2017</v>
      </c>
      <c r="B19" s="23">
        <v>1</v>
      </c>
      <c r="C19" t="s">
        <v>88</v>
      </c>
      <c r="D19">
        <v>31257</v>
      </c>
      <c r="E19">
        <v>8256</v>
      </c>
      <c r="F19">
        <v>23001</v>
      </c>
      <c r="G19">
        <v>17404</v>
      </c>
      <c r="H19">
        <v>13853</v>
      </c>
      <c r="I19">
        <v>16364</v>
      </c>
      <c r="J19">
        <v>4241</v>
      </c>
      <c r="K19">
        <v>12123</v>
      </c>
      <c r="L19">
        <v>10522</v>
      </c>
      <c r="M19">
        <v>5842</v>
      </c>
    </row>
    <row r="20" spans="1:13" x14ac:dyDescent="0.25">
      <c r="A20" s="27">
        <v>2017</v>
      </c>
      <c r="B20" s="23">
        <v>241</v>
      </c>
      <c r="C20" t="s">
        <v>89</v>
      </c>
      <c r="D20">
        <v>18161</v>
      </c>
      <c r="E20">
        <v>2491</v>
      </c>
      <c r="F20">
        <v>15670</v>
      </c>
      <c r="G20">
        <v>11084</v>
      </c>
      <c r="H20">
        <v>7077</v>
      </c>
      <c r="I20">
        <v>13742</v>
      </c>
      <c r="J20">
        <v>4096</v>
      </c>
      <c r="K20">
        <v>9646</v>
      </c>
      <c r="L20">
        <v>9293</v>
      </c>
      <c r="M20">
        <v>4449</v>
      </c>
    </row>
    <row r="21" spans="1:13" x14ac:dyDescent="0.25">
      <c r="A21" s="27">
        <v>2017</v>
      </c>
      <c r="B21" s="23" t="s">
        <v>135</v>
      </c>
      <c r="C21" t="s">
        <v>90</v>
      </c>
      <c r="D21">
        <v>10589</v>
      </c>
      <c r="E21">
        <v>1543</v>
      </c>
      <c r="F21">
        <v>9046</v>
      </c>
      <c r="G21">
        <v>6325</v>
      </c>
      <c r="H21">
        <v>4264</v>
      </c>
      <c r="I21">
        <v>7254</v>
      </c>
      <c r="J21">
        <v>2277</v>
      </c>
      <c r="K21">
        <v>4977</v>
      </c>
      <c r="L21">
        <v>4731</v>
      </c>
      <c r="M21">
        <v>2523</v>
      </c>
    </row>
    <row r="22" spans="1:13" x14ac:dyDescent="0.25">
      <c r="A22" s="27">
        <v>2017</v>
      </c>
      <c r="B22" s="23" t="s">
        <v>135</v>
      </c>
      <c r="C22" t="s">
        <v>91</v>
      </c>
      <c r="D22">
        <v>7572</v>
      </c>
      <c r="E22">
        <v>948</v>
      </c>
      <c r="F22">
        <v>6624</v>
      </c>
      <c r="G22">
        <v>4759</v>
      </c>
      <c r="H22">
        <v>2813</v>
      </c>
      <c r="I22">
        <v>6488</v>
      </c>
      <c r="J22">
        <v>1819</v>
      </c>
      <c r="K22">
        <v>4669</v>
      </c>
      <c r="L22">
        <v>4562</v>
      </c>
      <c r="M22">
        <v>1926</v>
      </c>
    </row>
    <row r="23" spans="1:13" x14ac:dyDescent="0.25">
      <c r="A23" s="27">
        <v>2017</v>
      </c>
      <c r="B23" s="23">
        <v>251</v>
      </c>
      <c r="C23" t="s">
        <v>92</v>
      </c>
      <c r="D23">
        <v>4388</v>
      </c>
      <c r="E23">
        <v>309</v>
      </c>
      <c r="F23">
        <v>4079</v>
      </c>
      <c r="G23">
        <v>2625</v>
      </c>
      <c r="H23">
        <v>1763</v>
      </c>
      <c r="I23">
        <v>3716</v>
      </c>
      <c r="J23">
        <v>616</v>
      </c>
      <c r="K23">
        <v>3100</v>
      </c>
      <c r="L23">
        <v>2429</v>
      </c>
      <c r="M23">
        <v>1287</v>
      </c>
    </row>
    <row r="24" spans="1:13" x14ac:dyDescent="0.25">
      <c r="A24" s="27">
        <v>2017</v>
      </c>
      <c r="B24" s="23">
        <v>252</v>
      </c>
      <c r="C24" t="s">
        <v>93</v>
      </c>
      <c r="D24">
        <v>1773</v>
      </c>
      <c r="E24">
        <v>257</v>
      </c>
      <c r="F24">
        <v>1516</v>
      </c>
      <c r="G24">
        <v>1023</v>
      </c>
      <c r="H24">
        <v>750</v>
      </c>
      <c r="I24">
        <v>1408</v>
      </c>
      <c r="J24">
        <v>438</v>
      </c>
      <c r="K24">
        <v>970</v>
      </c>
      <c r="L24">
        <v>896</v>
      </c>
      <c r="M24">
        <v>512</v>
      </c>
    </row>
    <row r="25" spans="1:13" x14ac:dyDescent="0.25">
      <c r="A25" s="27">
        <v>2017</v>
      </c>
      <c r="B25" s="23">
        <v>254</v>
      </c>
      <c r="C25" t="s">
        <v>94</v>
      </c>
      <c r="D25">
        <v>2850</v>
      </c>
      <c r="E25">
        <v>334</v>
      </c>
      <c r="F25">
        <v>2516</v>
      </c>
      <c r="G25">
        <v>1700</v>
      </c>
      <c r="H25">
        <v>1150</v>
      </c>
      <c r="I25">
        <v>2372</v>
      </c>
      <c r="J25">
        <v>552</v>
      </c>
      <c r="K25">
        <v>1820</v>
      </c>
      <c r="L25">
        <v>1544</v>
      </c>
      <c r="M25">
        <v>828</v>
      </c>
    </row>
    <row r="26" spans="1:13" x14ac:dyDescent="0.25">
      <c r="A26" s="27">
        <v>2017</v>
      </c>
      <c r="B26" s="23">
        <v>255</v>
      </c>
      <c r="C26" t="s">
        <v>95</v>
      </c>
      <c r="D26">
        <v>695</v>
      </c>
      <c r="E26">
        <v>102</v>
      </c>
      <c r="F26">
        <v>593</v>
      </c>
      <c r="G26">
        <v>407</v>
      </c>
      <c r="H26">
        <v>288</v>
      </c>
      <c r="I26">
        <v>629</v>
      </c>
      <c r="J26">
        <v>173</v>
      </c>
      <c r="K26">
        <v>456</v>
      </c>
      <c r="L26">
        <v>397</v>
      </c>
      <c r="M26">
        <v>232</v>
      </c>
    </row>
    <row r="27" spans="1:13" x14ac:dyDescent="0.25">
      <c r="A27" s="27">
        <v>2017</v>
      </c>
      <c r="B27" s="23">
        <v>256</v>
      </c>
      <c r="C27" t="s">
        <v>96</v>
      </c>
      <c r="D27">
        <v>3624</v>
      </c>
      <c r="E27">
        <v>184</v>
      </c>
      <c r="F27">
        <v>3440</v>
      </c>
      <c r="G27">
        <v>2285</v>
      </c>
      <c r="H27">
        <v>1339</v>
      </c>
      <c r="I27">
        <v>3225</v>
      </c>
      <c r="J27">
        <v>313</v>
      </c>
      <c r="K27">
        <v>2912</v>
      </c>
      <c r="L27">
        <v>2053</v>
      </c>
      <c r="M27">
        <v>1172</v>
      </c>
    </row>
    <row r="28" spans="1:13" x14ac:dyDescent="0.25">
      <c r="A28" s="27">
        <v>2017</v>
      </c>
      <c r="B28" s="23">
        <v>257</v>
      </c>
      <c r="C28" t="s">
        <v>97</v>
      </c>
      <c r="D28">
        <v>1495</v>
      </c>
      <c r="E28">
        <v>222</v>
      </c>
      <c r="F28">
        <v>1273</v>
      </c>
      <c r="G28">
        <v>925</v>
      </c>
      <c r="H28">
        <v>570</v>
      </c>
      <c r="I28">
        <v>1432</v>
      </c>
      <c r="J28">
        <v>442</v>
      </c>
      <c r="K28">
        <v>990</v>
      </c>
      <c r="L28">
        <v>977</v>
      </c>
      <c r="M28">
        <v>455</v>
      </c>
    </row>
    <row r="29" spans="1:13" x14ac:dyDescent="0.25">
      <c r="A29" s="27">
        <v>2017</v>
      </c>
      <c r="B29" s="23">
        <v>2</v>
      </c>
      <c r="C29" t="s">
        <v>98</v>
      </c>
      <c r="D29">
        <v>32986</v>
      </c>
      <c r="E29">
        <v>3899</v>
      </c>
      <c r="F29">
        <v>29087</v>
      </c>
      <c r="G29">
        <v>20049</v>
      </c>
      <c r="H29">
        <v>12937</v>
      </c>
      <c r="I29">
        <v>26524</v>
      </c>
      <c r="J29">
        <v>6630</v>
      </c>
      <c r="K29">
        <v>19894</v>
      </c>
      <c r="L29">
        <v>17589</v>
      </c>
      <c r="M29">
        <v>8935</v>
      </c>
    </row>
    <row r="30" spans="1:13" x14ac:dyDescent="0.25">
      <c r="A30" s="27">
        <v>2017</v>
      </c>
      <c r="B30" s="23">
        <v>351</v>
      </c>
      <c r="C30" t="s">
        <v>99</v>
      </c>
      <c r="D30">
        <v>1746</v>
      </c>
      <c r="E30">
        <v>331</v>
      </c>
      <c r="F30">
        <v>1415</v>
      </c>
      <c r="G30">
        <v>1035</v>
      </c>
      <c r="H30">
        <v>711</v>
      </c>
      <c r="I30">
        <v>1734</v>
      </c>
      <c r="J30">
        <v>529</v>
      </c>
      <c r="K30">
        <v>1205</v>
      </c>
      <c r="L30">
        <v>1120</v>
      </c>
      <c r="M30">
        <v>614</v>
      </c>
    </row>
    <row r="31" spans="1:13" x14ac:dyDescent="0.25">
      <c r="A31" s="27">
        <v>2017</v>
      </c>
      <c r="B31" s="23">
        <v>352</v>
      </c>
      <c r="C31" t="s">
        <v>100</v>
      </c>
      <c r="D31">
        <v>1660</v>
      </c>
      <c r="E31">
        <v>269</v>
      </c>
      <c r="F31">
        <v>1391</v>
      </c>
      <c r="G31">
        <v>1038</v>
      </c>
      <c r="H31">
        <v>622</v>
      </c>
      <c r="I31">
        <v>1703</v>
      </c>
      <c r="J31">
        <v>479</v>
      </c>
      <c r="K31">
        <v>1224</v>
      </c>
      <c r="L31">
        <v>1134</v>
      </c>
      <c r="M31">
        <v>569</v>
      </c>
    </row>
    <row r="32" spans="1:13" x14ac:dyDescent="0.25">
      <c r="A32" s="27">
        <v>2017</v>
      </c>
      <c r="B32" s="23">
        <v>353</v>
      </c>
      <c r="C32" t="s">
        <v>101</v>
      </c>
      <c r="D32">
        <v>3559</v>
      </c>
      <c r="E32">
        <v>391</v>
      </c>
      <c r="F32">
        <v>3168</v>
      </c>
      <c r="G32">
        <v>2439</v>
      </c>
      <c r="H32">
        <v>1120</v>
      </c>
      <c r="I32">
        <v>3175</v>
      </c>
      <c r="J32">
        <v>773</v>
      </c>
      <c r="K32">
        <v>2402</v>
      </c>
      <c r="L32">
        <v>2423</v>
      </c>
      <c r="M32">
        <v>752</v>
      </c>
    </row>
    <row r="33" spans="1:13" x14ac:dyDescent="0.25">
      <c r="A33" s="27">
        <v>2017</v>
      </c>
      <c r="B33" s="23">
        <v>354</v>
      </c>
      <c r="C33" t="s">
        <v>102</v>
      </c>
      <c r="D33">
        <v>494</v>
      </c>
      <c r="E33">
        <v>92</v>
      </c>
      <c r="F33">
        <v>402</v>
      </c>
      <c r="G33">
        <v>275</v>
      </c>
      <c r="H33">
        <v>219</v>
      </c>
      <c r="I33">
        <v>688</v>
      </c>
      <c r="J33">
        <v>175</v>
      </c>
      <c r="K33">
        <v>513</v>
      </c>
      <c r="L33">
        <v>476</v>
      </c>
      <c r="M33">
        <v>212</v>
      </c>
    </row>
    <row r="34" spans="1:13" x14ac:dyDescent="0.25">
      <c r="A34" s="27">
        <v>2017</v>
      </c>
      <c r="B34" s="23">
        <v>355</v>
      </c>
      <c r="C34" t="s">
        <v>103</v>
      </c>
      <c r="D34">
        <v>2060</v>
      </c>
      <c r="E34">
        <v>358</v>
      </c>
      <c r="F34">
        <v>1702</v>
      </c>
      <c r="G34">
        <v>1203</v>
      </c>
      <c r="H34">
        <v>857</v>
      </c>
      <c r="I34">
        <v>1865</v>
      </c>
      <c r="J34">
        <v>661</v>
      </c>
      <c r="K34">
        <v>1204</v>
      </c>
      <c r="L34">
        <v>1226</v>
      </c>
      <c r="M34">
        <v>639</v>
      </c>
    </row>
    <row r="35" spans="1:13" x14ac:dyDescent="0.25">
      <c r="A35" s="27">
        <v>2017</v>
      </c>
      <c r="B35" s="23">
        <v>356</v>
      </c>
      <c r="C35" t="s">
        <v>104</v>
      </c>
      <c r="D35">
        <v>669</v>
      </c>
      <c r="E35">
        <v>159</v>
      </c>
      <c r="F35">
        <v>510</v>
      </c>
      <c r="G35">
        <v>403</v>
      </c>
      <c r="H35">
        <v>266</v>
      </c>
      <c r="I35">
        <v>711</v>
      </c>
      <c r="J35">
        <v>265</v>
      </c>
      <c r="K35">
        <v>446</v>
      </c>
      <c r="L35">
        <v>458</v>
      </c>
      <c r="M35">
        <v>253</v>
      </c>
    </row>
    <row r="36" spans="1:13" x14ac:dyDescent="0.25">
      <c r="A36" s="27">
        <v>2017</v>
      </c>
      <c r="B36" s="23">
        <v>357</v>
      </c>
      <c r="C36" t="s">
        <v>105</v>
      </c>
      <c r="D36">
        <v>1719</v>
      </c>
      <c r="E36">
        <v>241</v>
      </c>
      <c r="F36">
        <v>1478</v>
      </c>
      <c r="G36">
        <v>1052</v>
      </c>
      <c r="H36">
        <v>667</v>
      </c>
      <c r="I36">
        <v>1495</v>
      </c>
      <c r="J36">
        <v>340</v>
      </c>
      <c r="K36">
        <v>1155</v>
      </c>
      <c r="L36">
        <v>1040</v>
      </c>
      <c r="M36">
        <v>455</v>
      </c>
    </row>
    <row r="37" spans="1:13" x14ac:dyDescent="0.25">
      <c r="A37" s="27">
        <v>2017</v>
      </c>
      <c r="B37" s="23">
        <v>358</v>
      </c>
      <c r="C37" t="s">
        <v>106</v>
      </c>
      <c r="D37">
        <v>6864</v>
      </c>
      <c r="E37">
        <v>218</v>
      </c>
      <c r="F37">
        <v>6646</v>
      </c>
      <c r="G37">
        <v>4180</v>
      </c>
      <c r="H37">
        <v>2684</v>
      </c>
      <c r="I37">
        <v>2953</v>
      </c>
      <c r="J37">
        <v>422</v>
      </c>
      <c r="K37">
        <v>2531</v>
      </c>
      <c r="L37">
        <v>2031</v>
      </c>
      <c r="M37">
        <v>922</v>
      </c>
    </row>
    <row r="38" spans="1:13" x14ac:dyDescent="0.25">
      <c r="A38" s="27">
        <v>2017</v>
      </c>
      <c r="B38" s="23">
        <v>359</v>
      </c>
      <c r="C38" t="s">
        <v>107</v>
      </c>
      <c r="D38">
        <v>3047</v>
      </c>
      <c r="E38">
        <v>370</v>
      </c>
      <c r="F38">
        <v>2677</v>
      </c>
      <c r="G38">
        <v>2001</v>
      </c>
      <c r="H38">
        <v>1046</v>
      </c>
      <c r="I38">
        <v>3239</v>
      </c>
      <c r="J38">
        <v>638</v>
      </c>
      <c r="K38">
        <v>2601</v>
      </c>
      <c r="L38">
        <v>2421</v>
      </c>
      <c r="M38">
        <v>818</v>
      </c>
    </row>
    <row r="39" spans="1:13" x14ac:dyDescent="0.25">
      <c r="A39" s="27">
        <v>2017</v>
      </c>
      <c r="B39" s="23">
        <v>360</v>
      </c>
      <c r="C39" t="s">
        <v>108</v>
      </c>
      <c r="D39">
        <v>892</v>
      </c>
      <c r="E39">
        <v>153</v>
      </c>
      <c r="F39">
        <v>739</v>
      </c>
      <c r="G39">
        <v>520</v>
      </c>
      <c r="H39">
        <v>372</v>
      </c>
      <c r="I39">
        <v>764</v>
      </c>
      <c r="J39">
        <v>281</v>
      </c>
      <c r="K39">
        <v>483</v>
      </c>
      <c r="L39">
        <v>522</v>
      </c>
      <c r="M39">
        <v>242</v>
      </c>
    </row>
    <row r="40" spans="1:13" x14ac:dyDescent="0.25">
      <c r="A40" s="27">
        <v>2017</v>
      </c>
      <c r="B40" s="23">
        <v>361</v>
      </c>
      <c r="C40" t="s">
        <v>109</v>
      </c>
      <c r="D40">
        <v>1331</v>
      </c>
      <c r="E40">
        <v>178</v>
      </c>
      <c r="F40">
        <v>1153</v>
      </c>
      <c r="G40">
        <v>835</v>
      </c>
      <c r="H40">
        <v>496</v>
      </c>
      <c r="I40">
        <v>1134</v>
      </c>
      <c r="J40">
        <v>324</v>
      </c>
      <c r="K40">
        <v>810</v>
      </c>
      <c r="L40">
        <v>799</v>
      </c>
      <c r="M40">
        <v>335</v>
      </c>
    </row>
    <row r="41" spans="1:13" x14ac:dyDescent="0.25">
      <c r="A41" s="27">
        <v>2017</v>
      </c>
      <c r="B41" s="23">
        <v>3</v>
      </c>
      <c r="C41" t="s">
        <v>103</v>
      </c>
      <c r="D41">
        <v>24041</v>
      </c>
      <c r="E41">
        <v>2760</v>
      </c>
      <c r="F41">
        <v>21281</v>
      </c>
      <c r="G41">
        <v>14981</v>
      </c>
      <c r="H41">
        <v>9060</v>
      </c>
      <c r="I41">
        <v>19461</v>
      </c>
      <c r="J41">
        <v>4887</v>
      </c>
      <c r="K41">
        <v>14574</v>
      </c>
      <c r="L41">
        <v>13650</v>
      </c>
      <c r="M41">
        <v>5811</v>
      </c>
    </row>
    <row r="42" spans="1:13" x14ac:dyDescent="0.25">
      <c r="A42" s="27">
        <v>2017</v>
      </c>
      <c r="B42" s="23">
        <v>401</v>
      </c>
      <c r="C42" t="s">
        <v>110</v>
      </c>
      <c r="D42">
        <v>1598</v>
      </c>
      <c r="E42">
        <v>188</v>
      </c>
      <c r="F42">
        <v>1410</v>
      </c>
      <c r="G42">
        <v>934</v>
      </c>
      <c r="H42">
        <v>664</v>
      </c>
      <c r="I42">
        <v>1236</v>
      </c>
      <c r="J42">
        <v>333</v>
      </c>
      <c r="K42">
        <v>903</v>
      </c>
      <c r="L42">
        <v>827</v>
      </c>
      <c r="M42">
        <v>409</v>
      </c>
    </row>
    <row r="43" spans="1:13" x14ac:dyDescent="0.25">
      <c r="A43" s="27">
        <v>2017</v>
      </c>
      <c r="B43" s="23">
        <v>402</v>
      </c>
      <c r="C43" t="s">
        <v>111</v>
      </c>
      <c r="D43">
        <v>804</v>
      </c>
      <c r="E43">
        <v>84</v>
      </c>
      <c r="F43">
        <v>720</v>
      </c>
      <c r="G43">
        <v>517</v>
      </c>
      <c r="H43">
        <v>287</v>
      </c>
      <c r="I43">
        <v>546</v>
      </c>
      <c r="J43">
        <v>134</v>
      </c>
      <c r="K43">
        <v>412</v>
      </c>
      <c r="L43">
        <v>369</v>
      </c>
      <c r="M43">
        <v>177</v>
      </c>
    </row>
    <row r="44" spans="1:13" x14ac:dyDescent="0.25">
      <c r="A44" s="27">
        <v>2017</v>
      </c>
      <c r="B44" s="23">
        <v>403</v>
      </c>
      <c r="C44" t="s">
        <v>112</v>
      </c>
      <c r="D44">
        <v>2743</v>
      </c>
      <c r="E44">
        <v>430</v>
      </c>
      <c r="F44">
        <v>2313</v>
      </c>
      <c r="G44">
        <v>1578</v>
      </c>
      <c r="H44">
        <v>1165</v>
      </c>
      <c r="I44">
        <v>2645</v>
      </c>
      <c r="J44">
        <v>814</v>
      </c>
      <c r="K44">
        <v>1831</v>
      </c>
      <c r="L44">
        <v>1646</v>
      </c>
      <c r="M44">
        <v>999</v>
      </c>
    </row>
    <row r="45" spans="1:13" x14ac:dyDescent="0.25">
      <c r="A45" s="27">
        <v>2017</v>
      </c>
      <c r="B45" s="23">
        <v>404</v>
      </c>
      <c r="C45" t="s">
        <v>113</v>
      </c>
      <c r="D45">
        <v>2718</v>
      </c>
      <c r="E45">
        <v>359</v>
      </c>
      <c r="F45">
        <v>2359</v>
      </c>
      <c r="G45">
        <v>1461</v>
      </c>
      <c r="H45">
        <v>1257</v>
      </c>
      <c r="I45">
        <v>2427</v>
      </c>
      <c r="J45">
        <v>589</v>
      </c>
      <c r="K45">
        <v>1838</v>
      </c>
      <c r="L45">
        <v>1516</v>
      </c>
      <c r="M45">
        <v>911</v>
      </c>
    </row>
    <row r="46" spans="1:13" x14ac:dyDescent="0.25">
      <c r="A46" s="27">
        <v>2017</v>
      </c>
      <c r="B46" s="23">
        <v>405</v>
      </c>
      <c r="C46" t="s">
        <v>114</v>
      </c>
      <c r="D46">
        <v>1166</v>
      </c>
      <c r="E46">
        <v>224</v>
      </c>
      <c r="F46">
        <v>942</v>
      </c>
      <c r="G46">
        <v>788</v>
      </c>
      <c r="H46">
        <v>378</v>
      </c>
      <c r="I46">
        <v>1002</v>
      </c>
      <c r="J46">
        <v>325</v>
      </c>
      <c r="K46">
        <v>677</v>
      </c>
      <c r="L46">
        <v>771</v>
      </c>
      <c r="M46">
        <v>231</v>
      </c>
    </row>
    <row r="47" spans="1:13" x14ac:dyDescent="0.25">
      <c r="A47" s="27">
        <v>2017</v>
      </c>
      <c r="B47" s="23">
        <v>451</v>
      </c>
      <c r="C47" t="s">
        <v>115</v>
      </c>
      <c r="D47">
        <v>1677</v>
      </c>
      <c r="E47">
        <v>132</v>
      </c>
      <c r="F47">
        <v>1545</v>
      </c>
      <c r="G47">
        <v>1053</v>
      </c>
      <c r="H47">
        <v>624</v>
      </c>
      <c r="I47">
        <v>1436</v>
      </c>
      <c r="J47">
        <v>208</v>
      </c>
      <c r="K47">
        <v>1228</v>
      </c>
      <c r="L47">
        <v>967</v>
      </c>
      <c r="M47">
        <v>469</v>
      </c>
    </row>
    <row r="48" spans="1:13" x14ac:dyDescent="0.25">
      <c r="A48" s="27">
        <v>2017</v>
      </c>
      <c r="B48" s="23">
        <v>452</v>
      </c>
      <c r="C48" t="s">
        <v>116</v>
      </c>
      <c r="D48">
        <v>1851</v>
      </c>
      <c r="E48">
        <v>180</v>
      </c>
      <c r="F48">
        <v>1671</v>
      </c>
      <c r="G48">
        <v>1044</v>
      </c>
      <c r="H48">
        <v>807</v>
      </c>
      <c r="I48">
        <v>1585</v>
      </c>
      <c r="J48">
        <v>376</v>
      </c>
      <c r="K48">
        <v>1209</v>
      </c>
      <c r="L48">
        <v>995</v>
      </c>
      <c r="M48">
        <v>590</v>
      </c>
    </row>
    <row r="49" spans="1:13" x14ac:dyDescent="0.25">
      <c r="A49" s="27">
        <v>2017</v>
      </c>
      <c r="B49" s="23">
        <v>453</v>
      </c>
      <c r="C49" t="s">
        <v>117</v>
      </c>
      <c r="D49">
        <v>9352</v>
      </c>
      <c r="E49">
        <v>147</v>
      </c>
      <c r="F49">
        <v>9205</v>
      </c>
      <c r="G49">
        <v>6109</v>
      </c>
      <c r="H49">
        <v>3243</v>
      </c>
      <c r="I49">
        <v>8307</v>
      </c>
      <c r="J49">
        <v>273</v>
      </c>
      <c r="K49">
        <v>8034</v>
      </c>
      <c r="L49">
        <v>5544</v>
      </c>
      <c r="M49">
        <v>2763</v>
      </c>
    </row>
    <row r="50" spans="1:13" x14ac:dyDescent="0.25">
      <c r="A50" s="27">
        <v>2017</v>
      </c>
      <c r="B50" s="23">
        <v>454</v>
      </c>
      <c r="C50" t="s">
        <v>118</v>
      </c>
      <c r="D50">
        <v>8740</v>
      </c>
      <c r="E50">
        <v>405</v>
      </c>
      <c r="F50">
        <v>8335</v>
      </c>
      <c r="G50">
        <v>6289</v>
      </c>
      <c r="H50">
        <v>2451</v>
      </c>
      <c r="I50">
        <v>6817</v>
      </c>
      <c r="J50">
        <v>607</v>
      </c>
      <c r="K50">
        <v>6210</v>
      </c>
      <c r="L50">
        <v>5240</v>
      </c>
      <c r="M50">
        <v>1577</v>
      </c>
    </row>
    <row r="51" spans="1:13" x14ac:dyDescent="0.25">
      <c r="A51" s="27">
        <v>2017</v>
      </c>
      <c r="B51" s="23">
        <v>455</v>
      </c>
      <c r="C51" t="s">
        <v>119</v>
      </c>
      <c r="D51">
        <v>690</v>
      </c>
      <c r="E51">
        <v>155</v>
      </c>
      <c r="F51">
        <v>535</v>
      </c>
      <c r="G51">
        <v>402</v>
      </c>
      <c r="H51">
        <v>288</v>
      </c>
      <c r="I51">
        <v>631</v>
      </c>
      <c r="J51">
        <v>226</v>
      </c>
      <c r="K51">
        <v>405</v>
      </c>
      <c r="L51">
        <v>403</v>
      </c>
      <c r="M51">
        <v>228</v>
      </c>
    </row>
    <row r="52" spans="1:13" x14ac:dyDescent="0.25">
      <c r="A52" s="27">
        <v>2017</v>
      </c>
      <c r="B52" s="23">
        <v>456</v>
      </c>
      <c r="C52" t="s">
        <v>120</v>
      </c>
      <c r="D52">
        <v>2094</v>
      </c>
      <c r="E52">
        <v>190</v>
      </c>
      <c r="F52">
        <v>1904</v>
      </c>
      <c r="G52">
        <v>1308</v>
      </c>
      <c r="H52">
        <v>786</v>
      </c>
      <c r="I52">
        <v>1607</v>
      </c>
      <c r="J52">
        <v>236</v>
      </c>
      <c r="K52">
        <v>1371</v>
      </c>
      <c r="L52">
        <v>1063</v>
      </c>
      <c r="M52">
        <v>544</v>
      </c>
    </row>
    <row r="53" spans="1:13" x14ac:dyDescent="0.25">
      <c r="A53" s="27">
        <v>2017</v>
      </c>
      <c r="B53" s="23">
        <v>457</v>
      </c>
      <c r="C53" t="s">
        <v>121</v>
      </c>
      <c r="D53">
        <v>1899</v>
      </c>
      <c r="E53">
        <v>203</v>
      </c>
      <c r="F53">
        <v>1696</v>
      </c>
      <c r="G53">
        <v>1328</v>
      </c>
      <c r="H53">
        <v>571</v>
      </c>
      <c r="I53">
        <v>1699</v>
      </c>
      <c r="J53">
        <v>326</v>
      </c>
      <c r="K53">
        <v>1373</v>
      </c>
      <c r="L53">
        <v>1259</v>
      </c>
      <c r="M53">
        <v>440</v>
      </c>
    </row>
    <row r="54" spans="1:13" x14ac:dyDescent="0.25">
      <c r="A54" s="27">
        <v>2017</v>
      </c>
      <c r="B54" s="23">
        <v>458</v>
      </c>
      <c r="C54" t="s">
        <v>122</v>
      </c>
      <c r="D54">
        <v>4824</v>
      </c>
      <c r="E54">
        <v>177</v>
      </c>
      <c r="F54">
        <v>4647</v>
      </c>
      <c r="G54">
        <v>2495</v>
      </c>
      <c r="H54">
        <v>2329</v>
      </c>
      <c r="I54">
        <v>4049</v>
      </c>
      <c r="J54">
        <v>268</v>
      </c>
      <c r="K54">
        <v>3781</v>
      </c>
      <c r="L54">
        <v>2140</v>
      </c>
      <c r="M54">
        <v>1909</v>
      </c>
    </row>
    <row r="55" spans="1:13" x14ac:dyDescent="0.25">
      <c r="A55" s="27">
        <v>2017</v>
      </c>
      <c r="B55" s="23">
        <v>459</v>
      </c>
      <c r="C55" t="s">
        <v>123</v>
      </c>
      <c r="D55">
        <v>9795</v>
      </c>
      <c r="E55">
        <v>363</v>
      </c>
      <c r="F55">
        <v>9432</v>
      </c>
      <c r="G55">
        <v>6277</v>
      </c>
      <c r="H55">
        <v>3518</v>
      </c>
      <c r="I55">
        <v>4009</v>
      </c>
      <c r="J55">
        <v>636</v>
      </c>
      <c r="K55">
        <v>3373</v>
      </c>
      <c r="L55">
        <v>2609</v>
      </c>
      <c r="M55">
        <v>1400</v>
      </c>
    </row>
    <row r="56" spans="1:13" x14ac:dyDescent="0.25">
      <c r="A56" s="27">
        <v>2017</v>
      </c>
      <c r="B56" s="23">
        <v>460</v>
      </c>
      <c r="C56" t="s">
        <v>124</v>
      </c>
      <c r="D56">
        <v>6103</v>
      </c>
      <c r="E56">
        <v>180</v>
      </c>
      <c r="F56">
        <v>5923</v>
      </c>
      <c r="G56">
        <v>3126</v>
      </c>
      <c r="H56">
        <v>2977</v>
      </c>
      <c r="I56">
        <v>5552</v>
      </c>
      <c r="J56">
        <v>330</v>
      </c>
      <c r="K56">
        <v>5222</v>
      </c>
      <c r="L56">
        <v>2917</v>
      </c>
      <c r="M56">
        <v>2635</v>
      </c>
    </row>
    <row r="57" spans="1:13" x14ac:dyDescent="0.25">
      <c r="A57" s="27">
        <v>2017</v>
      </c>
      <c r="B57" s="23">
        <v>461</v>
      </c>
      <c r="C57" t="s">
        <v>125</v>
      </c>
      <c r="D57">
        <v>1059</v>
      </c>
      <c r="E57">
        <v>137</v>
      </c>
      <c r="F57">
        <v>922</v>
      </c>
      <c r="G57">
        <v>752</v>
      </c>
      <c r="H57">
        <v>307</v>
      </c>
      <c r="I57">
        <v>943</v>
      </c>
      <c r="J57">
        <v>254</v>
      </c>
      <c r="K57">
        <v>689</v>
      </c>
      <c r="L57">
        <v>671</v>
      </c>
      <c r="M57">
        <v>272</v>
      </c>
    </row>
    <row r="58" spans="1:13" x14ac:dyDescent="0.25">
      <c r="A58" s="27">
        <v>2017</v>
      </c>
      <c r="B58" s="23">
        <v>462</v>
      </c>
      <c r="C58" t="s">
        <v>126</v>
      </c>
      <c r="D58">
        <v>504</v>
      </c>
      <c r="E58">
        <v>53</v>
      </c>
      <c r="F58">
        <v>451</v>
      </c>
      <c r="G58">
        <v>278</v>
      </c>
      <c r="H58">
        <v>226</v>
      </c>
      <c r="I58">
        <v>456</v>
      </c>
      <c r="J58">
        <v>118</v>
      </c>
      <c r="K58">
        <v>338</v>
      </c>
      <c r="L58">
        <v>267</v>
      </c>
      <c r="M58">
        <v>189</v>
      </c>
    </row>
    <row r="59" spans="1:13" x14ac:dyDescent="0.25">
      <c r="A59" s="27">
        <v>2017</v>
      </c>
      <c r="B59" s="23">
        <v>4</v>
      </c>
      <c r="C59" t="s">
        <v>127</v>
      </c>
      <c r="D59">
        <v>57617</v>
      </c>
      <c r="E59">
        <v>3607</v>
      </c>
      <c r="F59">
        <v>54010</v>
      </c>
      <c r="G59">
        <v>35739</v>
      </c>
      <c r="H59">
        <v>21878</v>
      </c>
      <c r="I59">
        <v>44947</v>
      </c>
      <c r="J59">
        <v>6053</v>
      </c>
      <c r="K59">
        <v>38894</v>
      </c>
      <c r="L59">
        <v>29204</v>
      </c>
      <c r="M59">
        <v>15743</v>
      </c>
    </row>
    <row r="60" spans="1:13" x14ac:dyDescent="0.25">
      <c r="A60" s="27">
        <v>2017</v>
      </c>
      <c r="B60" s="23" t="s">
        <v>136</v>
      </c>
      <c r="C60" t="s">
        <v>128</v>
      </c>
      <c r="D60">
        <v>145901</v>
      </c>
      <c r="E60">
        <v>18522</v>
      </c>
      <c r="F60">
        <v>127379</v>
      </c>
      <c r="G60">
        <v>88173</v>
      </c>
      <c r="H60">
        <v>57728</v>
      </c>
      <c r="I60">
        <v>107296</v>
      </c>
      <c r="J60">
        <v>21811</v>
      </c>
      <c r="K60">
        <v>85485</v>
      </c>
      <c r="L60">
        <v>70965</v>
      </c>
      <c r="M60">
        <v>36331</v>
      </c>
    </row>
  </sheetData>
  <mergeCells count="8">
    <mergeCell ref="A4:A6"/>
    <mergeCell ref="B4:C6"/>
    <mergeCell ref="D4:H4"/>
    <mergeCell ref="I4:M4"/>
    <mergeCell ref="D5:D6"/>
    <mergeCell ref="E5:H5"/>
    <mergeCell ref="I5:I6"/>
    <mergeCell ref="J5:M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0"/>
  <sheetViews>
    <sheetView workbookViewId="0"/>
  </sheetViews>
  <sheetFormatPr baseColWidth="10" defaultRowHeight="15" x14ac:dyDescent="0.25"/>
  <cols>
    <col min="1" max="1" width="11.42578125" style="27"/>
    <col min="2" max="2" width="11.42578125" style="23"/>
    <col min="3" max="3" width="20.85546875" bestFit="1" customWidth="1"/>
    <col min="6" max="6" width="13.28515625" customWidth="1"/>
    <col min="11" max="11" width="12.5703125" customWidth="1"/>
    <col min="259" max="259" width="20.85546875" bestFit="1" customWidth="1"/>
    <col min="262" max="262" width="13.28515625" customWidth="1"/>
    <col min="267" max="267" width="12.5703125" customWidth="1"/>
    <col min="515" max="515" width="20.85546875" bestFit="1" customWidth="1"/>
    <col min="518" max="518" width="13.28515625" customWidth="1"/>
    <col min="523" max="523" width="12.5703125" customWidth="1"/>
    <col min="771" max="771" width="20.85546875" bestFit="1" customWidth="1"/>
    <col min="774" max="774" width="13.28515625" customWidth="1"/>
    <col min="779" max="779" width="12.5703125" customWidth="1"/>
    <col min="1027" max="1027" width="20.85546875" bestFit="1" customWidth="1"/>
    <col min="1030" max="1030" width="13.28515625" customWidth="1"/>
    <col min="1035" max="1035" width="12.5703125" customWidth="1"/>
    <col min="1283" max="1283" width="20.85546875" bestFit="1" customWidth="1"/>
    <col min="1286" max="1286" width="13.28515625" customWidth="1"/>
    <col min="1291" max="1291" width="12.5703125" customWidth="1"/>
    <col min="1539" max="1539" width="20.85546875" bestFit="1" customWidth="1"/>
    <col min="1542" max="1542" width="13.28515625" customWidth="1"/>
    <col min="1547" max="1547" width="12.5703125" customWidth="1"/>
    <col min="1795" max="1795" width="20.85546875" bestFit="1" customWidth="1"/>
    <col min="1798" max="1798" width="13.28515625" customWidth="1"/>
    <col min="1803" max="1803" width="12.5703125" customWidth="1"/>
    <col min="2051" max="2051" width="20.85546875" bestFit="1" customWidth="1"/>
    <col min="2054" max="2054" width="13.28515625" customWidth="1"/>
    <col min="2059" max="2059" width="12.5703125" customWidth="1"/>
    <col min="2307" max="2307" width="20.85546875" bestFit="1" customWidth="1"/>
    <col min="2310" max="2310" width="13.28515625" customWidth="1"/>
    <col min="2315" max="2315" width="12.5703125" customWidth="1"/>
    <col min="2563" max="2563" width="20.85546875" bestFit="1" customWidth="1"/>
    <col min="2566" max="2566" width="13.28515625" customWidth="1"/>
    <col min="2571" max="2571" width="12.5703125" customWidth="1"/>
    <col min="2819" max="2819" width="20.85546875" bestFit="1" customWidth="1"/>
    <col min="2822" max="2822" width="13.28515625" customWidth="1"/>
    <col min="2827" max="2827" width="12.5703125" customWidth="1"/>
    <col min="3075" max="3075" width="20.85546875" bestFit="1" customWidth="1"/>
    <col min="3078" max="3078" width="13.28515625" customWidth="1"/>
    <col min="3083" max="3083" width="12.5703125" customWidth="1"/>
    <col min="3331" max="3331" width="20.85546875" bestFit="1" customWidth="1"/>
    <col min="3334" max="3334" width="13.28515625" customWidth="1"/>
    <col min="3339" max="3339" width="12.5703125" customWidth="1"/>
    <col min="3587" max="3587" width="20.85546875" bestFit="1" customWidth="1"/>
    <col min="3590" max="3590" width="13.28515625" customWidth="1"/>
    <col min="3595" max="3595" width="12.5703125" customWidth="1"/>
    <col min="3843" max="3843" width="20.85546875" bestFit="1" customWidth="1"/>
    <col min="3846" max="3846" width="13.28515625" customWidth="1"/>
    <col min="3851" max="3851" width="12.5703125" customWidth="1"/>
    <col min="4099" max="4099" width="20.85546875" bestFit="1" customWidth="1"/>
    <col min="4102" max="4102" width="13.28515625" customWidth="1"/>
    <col min="4107" max="4107" width="12.5703125" customWidth="1"/>
    <col min="4355" max="4355" width="20.85546875" bestFit="1" customWidth="1"/>
    <col min="4358" max="4358" width="13.28515625" customWidth="1"/>
    <col min="4363" max="4363" width="12.5703125" customWidth="1"/>
    <col min="4611" max="4611" width="20.85546875" bestFit="1" customWidth="1"/>
    <col min="4614" max="4614" width="13.28515625" customWidth="1"/>
    <col min="4619" max="4619" width="12.5703125" customWidth="1"/>
    <col min="4867" max="4867" width="20.85546875" bestFit="1" customWidth="1"/>
    <col min="4870" max="4870" width="13.28515625" customWidth="1"/>
    <col min="4875" max="4875" width="12.5703125" customWidth="1"/>
    <col min="5123" max="5123" width="20.85546875" bestFit="1" customWidth="1"/>
    <col min="5126" max="5126" width="13.28515625" customWidth="1"/>
    <col min="5131" max="5131" width="12.5703125" customWidth="1"/>
    <col min="5379" max="5379" width="20.85546875" bestFit="1" customWidth="1"/>
    <col min="5382" max="5382" width="13.28515625" customWidth="1"/>
    <col min="5387" max="5387" width="12.5703125" customWidth="1"/>
    <col min="5635" max="5635" width="20.85546875" bestFit="1" customWidth="1"/>
    <col min="5638" max="5638" width="13.28515625" customWidth="1"/>
    <col min="5643" max="5643" width="12.5703125" customWidth="1"/>
    <col min="5891" max="5891" width="20.85546875" bestFit="1" customWidth="1"/>
    <col min="5894" max="5894" width="13.28515625" customWidth="1"/>
    <col min="5899" max="5899" width="12.5703125" customWidth="1"/>
    <col min="6147" max="6147" width="20.85546875" bestFit="1" customWidth="1"/>
    <col min="6150" max="6150" width="13.28515625" customWidth="1"/>
    <col min="6155" max="6155" width="12.5703125" customWidth="1"/>
    <col min="6403" max="6403" width="20.85546875" bestFit="1" customWidth="1"/>
    <col min="6406" max="6406" width="13.28515625" customWidth="1"/>
    <col min="6411" max="6411" width="12.5703125" customWidth="1"/>
    <col min="6659" max="6659" width="20.85546875" bestFit="1" customWidth="1"/>
    <col min="6662" max="6662" width="13.28515625" customWidth="1"/>
    <col min="6667" max="6667" width="12.5703125" customWidth="1"/>
    <col min="6915" max="6915" width="20.85546875" bestFit="1" customWidth="1"/>
    <col min="6918" max="6918" width="13.28515625" customWidth="1"/>
    <col min="6923" max="6923" width="12.5703125" customWidth="1"/>
    <col min="7171" max="7171" width="20.85546875" bestFit="1" customWidth="1"/>
    <col min="7174" max="7174" width="13.28515625" customWidth="1"/>
    <col min="7179" max="7179" width="12.5703125" customWidth="1"/>
    <col min="7427" max="7427" width="20.85546875" bestFit="1" customWidth="1"/>
    <col min="7430" max="7430" width="13.28515625" customWidth="1"/>
    <col min="7435" max="7435" width="12.5703125" customWidth="1"/>
    <col min="7683" max="7683" width="20.85546875" bestFit="1" customWidth="1"/>
    <col min="7686" max="7686" width="13.28515625" customWidth="1"/>
    <col min="7691" max="7691" width="12.5703125" customWidth="1"/>
    <col min="7939" max="7939" width="20.85546875" bestFit="1" customWidth="1"/>
    <col min="7942" max="7942" width="13.28515625" customWidth="1"/>
    <col min="7947" max="7947" width="12.5703125" customWidth="1"/>
    <col min="8195" max="8195" width="20.85546875" bestFit="1" customWidth="1"/>
    <col min="8198" max="8198" width="13.28515625" customWidth="1"/>
    <col min="8203" max="8203" width="12.5703125" customWidth="1"/>
    <col min="8451" max="8451" width="20.85546875" bestFit="1" customWidth="1"/>
    <col min="8454" max="8454" width="13.28515625" customWidth="1"/>
    <col min="8459" max="8459" width="12.5703125" customWidth="1"/>
    <col min="8707" max="8707" width="20.85546875" bestFit="1" customWidth="1"/>
    <col min="8710" max="8710" width="13.28515625" customWidth="1"/>
    <col min="8715" max="8715" width="12.5703125" customWidth="1"/>
    <col min="8963" max="8963" width="20.85546875" bestFit="1" customWidth="1"/>
    <col min="8966" max="8966" width="13.28515625" customWidth="1"/>
    <col min="8971" max="8971" width="12.5703125" customWidth="1"/>
    <col min="9219" max="9219" width="20.85546875" bestFit="1" customWidth="1"/>
    <col min="9222" max="9222" width="13.28515625" customWidth="1"/>
    <col min="9227" max="9227" width="12.5703125" customWidth="1"/>
    <col min="9475" max="9475" width="20.85546875" bestFit="1" customWidth="1"/>
    <col min="9478" max="9478" width="13.28515625" customWidth="1"/>
    <col min="9483" max="9483" width="12.5703125" customWidth="1"/>
    <col min="9731" max="9731" width="20.85546875" bestFit="1" customWidth="1"/>
    <col min="9734" max="9734" width="13.28515625" customWidth="1"/>
    <col min="9739" max="9739" width="12.5703125" customWidth="1"/>
    <col min="9987" max="9987" width="20.85546875" bestFit="1" customWidth="1"/>
    <col min="9990" max="9990" width="13.28515625" customWidth="1"/>
    <col min="9995" max="9995" width="12.5703125" customWidth="1"/>
    <col min="10243" max="10243" width="20.85546875" bestFit="1" customWidth="1"/>
    <col min="10246" max="10246" width="13.28515625" customWidth="1"/>
    <col min="10251" max="10251" width="12.5703125" customWidth="1"/>
    <col min="10499" max="10499" width="20.85546875" bestFit="1" customWidth="1"/>
    <col min="10502" max="10502" width="13.28515625" customWidth="1"/>
    <col min="10507" max="10507" width="12.5703125" customWidth="1"/>
    <col min="10755" max="10755" width="20.85546875" bestFit="1" customWidth="1"/>
    <col min="10758" max="10758" width="13.28515625" customWidth="1"/>
    <col min="10763" max="10763" width="12.5703125" customWidth="1"/>
    <col min="11011" max="11011" width="20.85546875" bestFit="1" customWidth="1"/>
    <col min="11014" max="11014" width="13.28515625" customWidth="1"/>
    <col min="11019" max="11019" width="12.5703125" customWidth="1"/>
    <col min="11267" max="11267" width="20.85546875" bestFit="1" customWidth="1"/>
    <col min="11270" max="11270" width="13.28515625" customWidth="1"/>
    <col min="11275" max="11275" width="12.5703125" customWidth="1"/>
    <col min="11523" max="11523" width="20.85546875" bestFit="1" customWidth="1"/>
    <col min="11526" max="11526" width="13.28515625" customWidth="1"/>
    <col min="11531" max="11531" width="12.5703125" customWidth="1"/>
    <col min="11779" max="11779" width="20.85546875" bestFit="1" customWidth="1"/>
    <col min="11782" max="11782" width="13.28515625" customWidth="1"/>
    <col min="11787" max="11787" width="12.5703125" customWidth="1"/>
    <col min="12035" max="12035" width="20.85546875" bestFit="1" customWidth="1"/>
    <col min="12038" max="12038" width="13.28515625" customWidth="1"/>
    <col min="12043" max="12043" width="12.5703125" customWidth="1"/>
    <col min="12291" max="12291" width="20.85546875" bestFit="1" customWidth="1"/>
    <col min="12294" max="12294" width="13.28515625" customWidth="1"/>
    <col min="12299" max="12299" width="12.5703125" customWidth="1"/>
    <col min="12547" max="12547" width="20.85546875" bestFit="1" customWidth="1"/>
    <col min="12550" max="12550" width="13.28515625" customWidth="1"/>
    <col min="12555" max="12555" width="12.5703125" customWidth="1"/>
    <col min="12803" max="12803" width="20.85546875" bestFit="1" customWidth="1"/>
    <col min="12806" max="12806" width="13.28515625" customWidth="1"/>
    <col min="12811" max="12811" width="12.5703125" customWidth="1"/>
    <col min="13059" max="13059" width="20.85546875" bestFit="1" customWidth="1"/>
    <col min="13062" max="13062" width="13.28515625" customWidth="1"/>
    <col min="13067" max="13067" width="12.5703125" customWidth="1"/>
    <col min="13315" max="13315" width="20.85546875" bestFit="1" customWidth="1"/>
    <col min="13318" max="13318" width="13.28515625" customWidth="1"/>
    <col min="13323" max="13323" width="12.5703125" customWidth="1"/>
    <col min="13571" max="13571" width="20.85546875" bestFit="1" customWidth="1"/>
    <col min="13574" max="13574" width="13.28515625" customWidth="1"/>
    <col min="13579" max="13579" width="12.5703125" customWidth="1"/>
    <col min="13827" max="13827" width="20.85546875" bestFit="1" customWidth="1"/>
    <col min="13830" max="13830" width="13.28515625" customWidth="1"/>
    <col min="13835" max="13835" width="12.5703125" customWidth="1"/>
    <col min="14083" max="14083" width="20.85546875" bestFit="1" customWidth="1"/>
    <col min="14086" max="14086" width="13.28515625" customWidth="1"/>
    <col min="14091" max="14091" width="12.5703125" customWidth="1"/>
    <col min="14339" max="14339" width="20.85546875" bestFit="1" customWidth="1"/>
    <col min="14342" max="14342" width="13.28515625" customWidth="1"/>
    <col min="14347" max="14347" width="12.5703125" customWidth="1"/>
    <col min="14595" max="14595" width="20.85546875" bestFit="1" customWidth="1"/>
    <col min="14598" max="14598" width="13.28515625" customWidth="1"/>
    <col min="14603" max="14603" width="12.5703125" customWidth="1"/>
    <col min="14851" max="14851" width="20.85546875" bestFit="1" customWidth="1"/>
    <col min="14854" max="14854" width="13.28515625" customWidth="1"/>
    <col min="14859" max="14859" width="12.5703125" customWidth="1"/>
    <col min="15107" max="15107" width="20.85546875" bestFit="1" customWidth="1"/>
    <col min="15110" max="15110" width="13.28515625" customWidth="1"/>
    <col min="15115" max="15115" width="12.5703125" customWidth="1"/>
    <col min="15363" max="15363" width="20.85546875" bestFit="1" customWidth="1"/>
    <col min="15366" max="15366" width="13.28515625" customWidth="1"/>
    <col min="15371" max="15371" width="12.5703125" customWidth="1"/>
    <col min="15619" max="15619" width="20.85546875" bestFit="1" customWidth="1"/>
    <col min="15622" max="15622" width="13.28515625" customWidth="1"/>
    <col min="15627" max="15627" width="12.5703125" customWidth="1"/>
    <col min="15875" max="15875" width="20.85546875" bestFit="1" customWidth="1"/>
    <col min="15878" max="15878" width="13.28515625" customWidth="1"/>
    <col min="15883" max="15883" width="12.5703125" customWidth="1"/>
    <col min="16131" max="16131" width="20.85546875" bestFit="1" customWidth="1"/>
    <col min="16134" max="16134" width="13.28515625" customWidth="1"/>
    <col min="16139" max="16139" width="12.5703125" customWidth="1"/>
  </cols>
  <sheetData>
    <row r="1" spans="1:13" x14ac:dyDescent="0.25">
      <c r="A1" s="22" t="s">
        <v>130</v>
      </c>
    </row>
    <row r="2" spans="1:13" x14ac:dyDescent="0.25">
      <c r="A2" s="24" t="s">
        <v>131</v>
      </c>
    </row>
    <row r="3" spans="1:13" x14ac:dyDescent="0.25">
      <c r="A3" s="24" t="s">
        <v>132</v>
      </c>
    </row>
    <row r="4" spans="1:13" s="25" customFormat="1" ht="21" customHeight="1" x14ac:dyDescent="0.25">
      <c r="A4" s="84" t="s">
        <v>75</v>
      </c>
      <c r="B4" s="84" t="s">
        <v>133</v>
      </c>
      <c r="C4" s="84"/>
      <c r="D4" s="84" t="s">
        <v>2</v>
      </c>
      <c r="E4" s="84"/>
      <c r="F4" s="84"/>
      <c r="G4" s="84"/>
      <c r="H4" s="84"/>
      <c r="I4" s="84" t="s">
        <v>3</v>
      </c>
      <c r="J4" s="84"/>
      <c r="K4" s="84"/>
      <c r="L4" s="84"/>
      <c r="M4" s="84"/>
    </row>
    <row r="5" spans="1:13" s="25" customFormat="1" ht="19.5" customHeight="1" x14ac:dyDescent="0.25">
      <c r="A5" s="84"/>
      <c r="B5" s="84"/>
      <c r="C5" s="84"/>
      <c r="D5" s="84" t="s">
        <v>134</v>
      </c>
      <c r="E5" s="84" t="s">
        <v>6</v>
      </c>
      <c r="F5" s="84"/>
      <c r="G5" s="84"/>
      <c r="H5" s="84"/>
      <c r="I5" s="84" t="s">
        <v>134</v>
      </c>
      <c r="J5" s="84" t="s">
        <v>6</v>
      </c>
      <c r="K5" s="84"/>
      <c r="L5" s="84"/>
      <c r="M5" s="84"/>
    </row>
    <row r="6" spans="1:13" s="25" customFormat="1" ht="45" x14ac:dyDescent="0.25">
      <c r="A6" s="84"/>
      <c r="B6" s="84"/>
      <c r="C6" s="84"/>
      <c r="D6" s="84"/>
      <c r="E6" s="26" t="s">
        <v>7</v>
      </c>
      <c r="F6" s="26" t="s">
        <v>8</v>
      </c>
      <c r="G6" s="26" t="s">
        <v>9</v>
      </c>
      <c r="H6" s="26" t="s">
        <v>10</v>
      </c>
      <c r="I6" s="84"/>
      <c r="J6" s="26" t="s">
        <v>7</v>
      </c>
      <c r="K6" s="26" t="s">
        <v>8</v>
      </c>
      <c r="L6" s="26" t="s">
        <v>9</v>
      </c>
      <c r="M6" s="26" t="s">
        <v>10</v>
      </c>
    </row>
    <row r="7" spans="1:13" x14ac:dyDescent="0.25">
      <c r="A7" s="27">
        <v>2018</v>
      </c>
      <c r="B7" s="23" t="s">
        <v>137</v>
      </c>
      <c r="C7" t="s">
        <v>76</v>
      </c>
      <c r="D7">
        <v>4169</v>
      </c>
      <c r="E7">
        <v>657</v>
      </c>
      <c r="F7">
        <v>3512</v>
      </c>
      <c r="G7">
        <v>2504</v>
      </c>
      <c r="H7">
        <v>1665</v>
      </c>
      <c r="I7">
        <v>3601</v>
      </c>
      <c r="J7">
        <v>806</v>
      </c>
      <c r="K7">
        <v>2795</v>
      </c>
      <c r="L7">
        <v>2339</v>
      </c>
      <c r="M7">
        <v>1262</v>
      </c>
    </row>
    <row r="8" spans="1:13" x14ac:dyDescent="0.25">
      <c r="A8" s="27">
        <v>2018</v>
      </c>
      <c r="B8" s="23" t="s">
        <v>138</v>
      </c>
      <c r="C8" t="s">
        <v>77</v>
      </c>
      <c r="D8">
        <v>2713</v>
      </c>
      <c r="E8">
        <v>306</v>
      </c>
      <c r="F8">
        <v>2407</v>
      </c>
      <c r="G8">
        <v>1737</v>
      </c>
      <c r="H8">
        <v>976</v>
      </c>
      <c r="I8">
        <v>1872</v>
      </c>
      <c r="J8">
        <v>378</v>
      </c>
      <c r="K8">
        <v>1494</v>
      </c>
      <c r="L8">
        <v>1313</v>
      </c>
      <c r="M8">
        <v>559</v>
      </c>
    </row>
    <row r="9" spans="1:13" x14ac:dyDescent="0.25">
      <c r="A9" s="27">
        <v>2018</v>
      </c>
      <c r="B9" s="23" t="s">
        <v>139</v>
      </c>
      <c r="C9" t="s">
        <v>78</v>
      </c>
      <c r="D9">
        <v>2139</v>
      </c>
      <c r="E9">
        <v>245</v>
      </c>
      <c r="F9">
        <v>1894</v>
      </c>
      <c r="G9">
        <v>1264</v>
      </c>
      <c r="H9">
        <v>875</v>
      </c>
      <c r="I9">
        <v>1475</v>
      </c>
      <c r="J9">
        <v>246</v>
      </c>
      <c r="K9">
        <v>1229</v>
      </c>
      <c r="L9">
        <v>928</v>
      </c>
      <c r="M9">
        <v>547</v>
      </c>
    </row>
    <row r="10" spans="1:13" x14ac:dyDescent="0.25">
      <c r="A10" s="27">
        <v>2018</v>
      </c>
      <c r="B10" s="23" t="s">
        <v>140</v>
      </c>
      <c r="C10" t="s">
        <v>79</v>
      </c>
      <c r="D10">
        <v>1464</v>
      </c>
      <c r="E10">
        <v>304</v>
      </c>
      <c r="F10">
        <v>1160</v>
      </c>
      <c r="G10">
        <v>928</v>
      </c>
      <c r="H10">
        <v>536</v>
      </c>
      <c r="I10">
        <v>1322</v>
      </c>
      <c r="J10">
        <v>378</v>
      </c>
      <c r="K10">
        <v>944</v>
      </c>
      <c r="L10">
        <v>943</v>
      </c>
      <c r="M10">
        <v>379</v>
      </c>
    </row>
    <row r="11" spans="1:13" x14ac:dyDescent="0.25">
      <c r="A11" s="27">
        <v>2018</v>
      </c>
      <c r="B11" s="23" t="s">
        <v>141</v>
      </c>
      <c r="C11" t="s">
        <v>80</v>
      </c>
      <c r="D11">
        <v>2836</v>
      </c>
      <c r="E11">
        <v>261</v>
      </c>
      <c r="F11">
        <v>2575</v>
      </c>
      <c r="G11">
        <v>1819</v>
      </c>
      <c r="H11">
        <v>1017</v>
      </c>
      <c r="I11">
        <v>1453</v>
      </c>
      <c r="J11">
        <v>361</v>
      </c>
      <c r="K11">
        <v>1092</v>
      </c>
      <c r="L11">
        <v>970</v>
      </c>
      <c r="M11">
        <v>483</v>
      </c>
    </row>
    <row r="12" spans="1:13" x14ac:dyDescent="0.25">
      <c r="A12" s="27">
        <v>2018</v>
      </c>
      <c r="B12" s="23" t="s">
        <v>142</v>
      </c>
      <c r="C12" t="s">
        <v>81</v>
      </c>
      <c r="D12">
        <v>806</v>
      </c>
      <c r="E12">
        <v>188</v>
      </c>
      <c r="F12">
        <v>618</v>
      </c>
      <c r="G12">
        <v>535</v>
      </c>
      <c r="H12">
        <v>271</v>
      </c>
      <c r="I12">
        <v>788</v>
      </c>
      <c r="J12">
        <v>262</v>
      </c>
      <c r="K12">
        <v>526</v>
      </c>
      <c r="L12">
        <v>570</v>
      </c>
      <c r="M12">
        <v>218</v>
      </c>
    </row>
    <row r="13" spans="1:13" x14ac:dyDescent="0.25">
      <c r="A13" s="27">
        <v>2018</v>
      </c>
      <c r="B13" s="23" t="s">
        <v>143</v>
      </c>
      <c r="C13" t="s">
        <v>82</v>
      </c>
      <c r="D13">
        <v>1104</v>
      </c>
      <c r="E13">
        <v>227</v>
      </c>
      <c r="F13">
        <v>877</v>
      </c>
      <c r="G13">
        <v>670</v>
      </c>
      <c r="H13">
        <v>434</v>
      </c>
      <c r="I13">
        <v>778</v>
      </c>
      <c r="J13">
        <v>267</v>
      </c>
      <c r="K13">
        <v>511</v>
      </c>
      <c r="L13">
        <v>533</v>
      </c>
      <c r="M13">
        <v>245</v>
      </c>
    </row>
    <row r="14" spans="1:13" x14ac:dyDescent="0.25">
      <c r="A14" s="27">
        <v>2018</v>
      </c>
      <c r="B14" s="23" t="s">
        <v>144</v>
      </c>
      <c r="C14" t="s">
        <v>83</v>
      </c>
      <c r="D14">
        <v>1461</v>
      </c>
      <c r="E14">
        <v>250</v>
      </c>
      <c r="F14">
        <v>1211</v>
      </c>
      <c r="G14">
        <v>979</v>
      </c>
      <c r="H14">
        <v>482</v>
      </c>
      <c r="I14">
        <v>1203</v>
      </c>
      <c r="J14">
        <v>366</v>
      </c>
      <c r="K14">
        <v>837</v>
      </c>
      <c r="L14">
        <v>841</v>
      </c>
      <c r="M14">
        <v>362</v>
      </c>
    </row>
    <row r="15" spans="1:13" x14ac:dyDescent="0.25">
      <c r="A15" s="27">
        <v>2018</v>
      </c>
      <c r="B15" s="23" t="s">
        <v>145</v>
      </c>
      <c r="C15" t="s">
        <v>84</v>
      </c>
      <c r="D15">
        <v>957</v>
      </c>
      <c r="E15">
        <v>222</v>
      </c>
      <c r="F15">
        <v>735</v>
      </c>
      <c r="G15">
        <v>620</v>
      </c>
      <c r="H15">
        <v>337</v>
      </c>
      <c r="I15">
        <v>800</v>
      </c>
      <c r="J15">
        <v>277</v>
      </c>
      <c r="K15">
        <v>523</v>
      </c>
      <c r="L15">
        <v>549</v>
      </c>
      <c r="M15">
        <v>251</v>
      </c>
    </row>
    <row r="16" spans="1:13" x14ac:dyDescent="0.25">
      <c r="A16" s="27">
        <v>2018</v>
      </c>
      <c r="B16" s="23" t="s">
        <v>146</v>
      </c>
      <c r="C16" t="s">
        <v>85</v>
      </c>
      <c r="D16">
        <v>14983</v>
      </c>
      <c r="E16">
        <v>6487</v>
      </c>
      <c r="F16">
        <v>8496</v>
      </c>
      <c r="G16">
        <v>7411</v>
      </c>
      <c r="H16">
        <v>7572</v>
      </c>
      <c r="I16">
        <v>3568</v>
      </c>
      <c r="J16">
        <v>941</v>
      </c>
      <c r="K16">
        <v>2627</v>
      </c>
      <c r="L16">
        <v>1977</v>
      </c>
      <c r="M16">
        <v>1591</v>
      </c>
    </row>
    <row r="17" spans="1:13" x14ac:dyDescent="0.25">
      <c r="A17" s="27">
        <v>2018</v>
      </c>
      <c r="B17" s="23" t="s">
        <v>135</v>
      </c>
      <c r="C17" t="s">
        <v>86</v>
      </c>
      <c r="D17">
        <v>3160</v>
      </c>
      <c r="E17">
        <v>377</v>
      </c>
      <c r="F17">
        <v>2783</v>
      </c>
      <c r="G17">
        <v>1558</v>
      </c>
      <c r="H17">
        <v>1602</v>
      </c>
      <c r="I17">
        <v>2306</v>
      </c>
      <c r="J17">
        <v>466</v>
      </c>
      <c r="K17">
        <v>1840</v>
      </c>
      <c r="L17">
        <v>1198</v>
      </c>
      <c r="M17">
        <v>1108</v>
      </c>
    </row>
    <row r="18" spans="1:13" x14ac:dyDescent="0.25">
      <c r="A18" s="27">
        <v>2018</v>
      </c>
      <c r="B18" s="23" t="s">
        <v>135</v>
      </c>
      <c r="C18" t="s">
        <v>87</v>
      </c>
      <c r="D18">
        <v>11823</v>
      </c>
      <c r="E18">
        <v>6110</v>
      </c>
      <c r="F18">
        <v>5713</v>
      </c>
      <c r="G18">
        <v>5853</v>
      </c>
      <c r="H18">
        <v>5970</v>
      </c>
      <c r="I18">
        <v>1262</v>
      </c>
      <c r="J18">
        <v>475</v>
      </c>
      <c r="K18">
        <v>787</v>
      </c>
      <c r="L18">
        <v>779</v>
      </c>
      <c r="M18">
        <v>483</v>
      </c>
    </row>
    <row r="19" spans="1:13" x14ac:dyDescent="0.25">
      <c r="A19" s="27">
        <v>2018</v>
      </c>
      <c r="B19" s="23" t="s">
        <v>147</v>
      </c>
      <c r="C19" t="s">
        <v>88</v>
      </c>
      <c r="D19">
        <v>32632</v>
      </c>
      <c r="E19">
        <v>9147</v>
      </c>
      <c r="F19">
        <v>23485</v>
      </c>
      <c r="G19">
        <v>18467</v>
      </c>
      <c r="H19">
        <v>14165</v>
      </c>
      <c r="I19">
        <v>16860</v>
      </c>
      <c r="J19">
        <v>4282</v>
      </c>
      <c r="K19">
        <v>12578</v>
      </c>
      <c r="L19">
        <v>10963</v>
      </c>
      <c r="M19">
        <v>5897</v>
      </c>
    </row>
    <row r="20" spans="1:13" x14ac:dyDescent="0.25">
      <c r="A20" s="27">
        <v>2018</v>
      </c>
      <c r="B20" s="23" t="s">
        <v>148</v>
      </c>
      <c r="C20" t="s">
        <v>89</v>
      </c>
      <c r="D20">
        <v>19254</v>
      </c>
      <c r="E20">
        <v>3452</v>
      </c>
      <c r="F20">
        <v>15802</v>
      </c>
      <c r="G20">
        <v>11958</v>
      </c>
      <c r="H20">
        <v>7296</v>
      </c>
      <c r="I20">
        <v>14434</v>
      </c>
      <c r="J20">
        <v>4336</v>
      </c>
      <c r="K20">
        <v>10098</v>
      </c>
      <c r="L20">
        <v>9568</v>
      </c>
      <c r="M20">
        <v>4866</v>
      </c>
    </row>
    <row r="21" spans="1:13" x14ac:dyDescent="0.25">
      <c r="A21" s="27">
        <v>2018</v>
      </c>
      <c r="B21" s="23" t="s">
        <v>135</v>
      </c>
      <c r="C21" t="s">
        <v>90</v>
      </c>
      <c r="D21">
        <v>11562</v>
      </c>
      <c r="E21">
        <v>2011</v>
      </c>
      <c r="F21">
        <v>9551</v>
      </c>
      <c r="G21">
        <v>6978</v>
      </c>
      <c r="H21">
        <v>4584</v>
      </c>
      <c r="I21">
        <v>8419</v>
      </c>
      <c r="J21">
        <v>2574</v>
      </c>
      <c r="K21">
        <v>5845</v>
      </c>
      <c r="L21">
        <v>5482</v>
      </c>
      <c r="M21">
        <v>2937</v>
      </c>
    </row>
    <row r="22" spans="1:13" x14ac:dyDescent="0.25">
      <c r="A22" s="27">
        <v>2018</v>
      </c>
      <c r="B22" s="23" t="s">
        <v>135</v>
      </c>
      <c r="C22" t="s">
        <v>91</v>
      </c>
      <c r="D22">
        <v>7692</v>
      </c>
      <c r="E22">
        <v>1441</v>
      </c>
      <c r="F22">
        <v>6251</v>
      </c>
      <c r="G22">
        <v>4980</v>
      </c>
      <c r="H22">
        <v>2712</v>
      </c>
      <c r="I22">
        <v>6015</v>
      </c>
      <c r="J22">
        <v>1762</v>
      </c>
      <c r="K22">
        <v>4253</v>
      </c>
      <c r="L22">
        <v>4086</v>
      </c>
      <c r="M22">
        <v>1929</v>
      </c>
    </row>
    <row r="23" spans="1:13" x14ac:dyDescent="0.25">
      <c r="A23" s="27">
        <v>2018</v>
      </c>
      <c r="B23" s="23" t="s">
        <v>149</v>
      </c>
      <c r="C23" t="s">
        <v>92</v>
      </c>
      <c r="D23">
        <v>5166</v>
      </c>
      <c r="E23">
        <v>498</v>
      </c>
      <c r="F23">
        <v>4668</v>
      </c>
      <c r="G23">
        <v>2921</v>
      </c>
      <c r="H23">
        <v>2245</v>
      </c>
      <c r="I23">
        <v>4564</v>
      </c>
      <c r="J23">
        <v>540</v>
      </c>
      <c r="K23">
        <v>4024</v>
      </c>
      <c r="L23">
        <v>2614</v>
      </c>
      <c r="M23">
        <v>1950</v>
      </c>
    </row>
    <row r="24" spans="1:13" x14ac:dyDescent="0.25">
      <c r="A24" s="27">
        <v>2018</v>
      </c>
      <c r="B24" s="23" t="s">
        <v>150</v>
      </c>
      <c r="C24" t="s">
        <v>93</v>
      </c>
      <c r="D24">
        <v>1845</v>
      </c>
      <c r="E24">
        <v>407</v>
      </c>
      <c r="F24">
        <v>1438</v>
      </c>
      <c r="G24">
        <v>1178</v>
      </c>
      <c r="H24">
        <v>667</v>
      </c>
      <c r="I24">
        <v>1408</v>
      </c>
      <c r="J24">
        <v>412</v>
      </c>
      <c r="K24">
        <v>996</v>
      </c>
      <c r="L24">
        <v>974</v>
      </c>
      <c r="M24">
        <v>434</v>
      </c>
    </row>
    <row r="25" spans="1:13" x14ac:dyDescent="0.25">
      <c r="A25" s="27">
        <v>2018</v>
      </c>
      <c r="B25" s="23" t="s">
        <v>151</v>
      </c>
      <c r="C25" t="s">
        <v>94</v>
      </c>
      <c r="D25">
        <v>3135</v>
      </c>
      <c r="E25">
        <v>466</v>
      </c>
      <c r="F25">
        <v>2669</v>
      </c>
      <c r="G25">
        <v>1896</v>
      </c>
      <c r="H25">
        <v>1239</v>
      </c>
      <c r="I25">
        <v>2320</v>
      </c>
      <c r="J25">
        <v>581</v>
      </c>
      <c r="K25">
        <v>1739</v>
      </c>
      <c r="L25">
        <v>1505</v>
      </c>
      <c r="M25">
        <v>815</v>
      </c>
    </row>
    <row r="26" spans="1:13" x14ac:dyDescent="0.25">
      <c r="A26" s="27">
        <v>2018</v>
      </c>
      <c r="B26" s="23" t="s">
        <v>152</v>
      </c>
      <c r="C26" t="s">
        <v>95</v>
      </c>
      <c r="D26">
        <v>810</v>
      </c>
      <c r="E26">
        <v>134</v>
      </c>
      <c r="F26">
        <v>676</v>
      </c>
      <c r="G26">
        <v>483</v>
      </c>
      <c r="H26">
        <v>327</v>
      </c>
      <c r="I26">
        <v>622</v>
      </c>
      <c r="J26">
        <v>185</v>
      </c>
      <c r="K26">
        <v>437</v>
      </c>
      <c r="L26">
        <v>407</v>
      </c>
      <c r="M26">
        <v>215</v>
      </c>
    </row>
    <row r="27" spans="1:13" x14ac:dyDescent="0.25">
      <c r="A27" s="27">
        <v>2018</v>
      </c>
      <c r="B27" s="23" t="s">
        <v>153</v>
      </c>
      <c r="C27" t="s">
        <v>96</v>
      </c>
      <c r="D27">
        <v>3495</v>
      </c>
      <c r="E27">
        <v>270</v>
      </c>
      <c r="F27">
        <v>3225</v>
      </c>
      <c r="G27">
        <v>2174</v>
      </c>
      <c r="H27">
        <v>1321</v>
      </c>
      <c r="I27">
        <v>3192</v>
      </c>
      <c r="J27">
        <v>395</v>
      </c>
      <c r="K27">
        <v>2797</v>
      </c>
      <c r="L27">
        <v>2003</v>
      </c>
      <c r="M27">
        <v>1189</v>
      </c>
    </row>
    <row r="28" spans="1:13" x14ac:dyDescent="0.25">
      <c r="A28" s="27">
        <v>2018</v>
      </c>
      <c r="B28" s="23" t="s">
        <v>154</v>
      </c>
      <c r="C28" t="s">
        <v>97</v>
      </c>
      <c r="D28">
        <v>1769</v>
      </c>
      <c r="E28">
        <v>371</v>
      </c>
      <c r="F28">
        <v>1398</v>
      </c>
      <c r="G28">
        <v>1198</v>
      </c>
      <c r="H28">
        <v>571</v>
      </c>
      <c r="I28">
        <v>1641</v>
      </c>
      <c r="J28">
        <v>466</v>
      </c>
      <c r="K28">
        <v>1175</v>
      </c>
      <c r="L28">
        <v>1170</v>
      </c>
      <c r="M28">
        <v>471</v>
      </c>
    </row>
    <row r="29" spans="1:13" x14ac:dyDescent="0.25">
      <c r="A29" s="27">
        <v>2018</v>
      </c>
      <c r="B29" s="23" t="s">
        <v>155</v>
      </c>
      <c r="C29" t="s">
        <v>98</v>
      </c>
      <c r="D29">
        <v>35474</v>
      </c>
      <c r="E29">
        <v>5598</v>
      </c>
      <c r="F29">
        <v>29876</v>
      </c>
      <c r="G29">
        <v>21808</v>
      </c>
      <c r="H29">
        <v>13666</v>
      </c>
      <c r="I29">
        <v>28181</v>
      </c>
      <c r="J29">
        <v>6915</v>
      </c>
      <c r="K29">
        <v>21266</v>
      </c>
      <c r="L29">
        <v>18241</v>
      </c>
      <c r="M29">
        <v>9940</v>
      </c>
    </row>
    <row r="30" spans="1:13" x14ac:dyDescent="0.25">
      <c r="A30" s="27">
        <v>2018</v>
      </c>
      <c r="B30" s="23" t="s">
        <v>156</v>
      </c>
      <c r="C30" t="s">
        <v>99</v>
      </c>
      <c r="D30">
        <v>2089</v>
      </c>
      <c r="E30">
        <v>478</v>
      </c>
      <c r="F30">
        <v>1611</v>
      </c>
      <c r="G30">
        <v>1290</v>
      </c>
      <c r="H30">
        <v>799</v>
      </c>
      <c r="I30">
        <v>1882</v>
      </c>
      <c r="J30">
        <v>628</v>
      </c>
      <c r="K30">
        <v>1254</v>
      </c>
      <c r="L30">
        <v>1193</v>
      </c>
      <c r="M30">
        <v>689</v>
      </c>
    </row>
    <row r="31" spans="1:13" x14ac:dyDescent="0.25">
      <c r="A31" s="27">
        <v>2018</v>
      </c>
      <c r="B31" s="23" t="s">
        <v>157</v>
      </c>
      <c r="C31" t="s">
        <v>100</v>
      </c>
      <c r="D31">
        <v>1849</v>
      </c>
      <c r="E31">
        <v>430</v>
      </c>
      <c r="F31">
        <v>1419</v>
      </c>
      <c r="G31">
        <v>1164</v>
      </c>
      <c r="H31">
        <v>685</v>
      </c>
      <c r="I31">
        <v>1528</v>
      </c>
      <c r="J31">
        <v>502</v>
      </c>
      <c r="K31">
        <v>1026</v>
      </c>
      <c r="L31">
        <v>1025</v>
      </c>
      <c r="M31">
        <v>503</v>
      </c>
    </row>
    <row r="32" spans="1:13" x14ac:dyDescent="0.25">
      <c r="A32" s="27">
        <v>2018</v>
      </c>
      <c r="B32" s="23" t="s">
        <v>158</v>
      </c>
      <c r="C32" t="s">
        <v>101</v>
      </c>
      <c r="D32">
        <v>3671</v>
      </c>
      <c r="E32">
        <v>582</v>
      </c>
      <c r="F32">
        <v>3089</v>
      </c>
      <c r="G32">
        <v>2451</v>
      </c>
      <c r="H32">
        <v>1220</v>
      </c>
      <c r="I32">
        <v>3021</v>
      </c>
      <c r="J32">
        <v>747</v>
      </c>
      <c r="K32">
        <v>2274</v>
      </c>
      <c r="L32">
        <v>2221</v>
      </c>
      <c r="M32">
        <v>800</v>
      </c>
    </row>
    <row r="33" spans="1:13" x14ac:dyDescent="0.25">
      <c r="A33" s="27">
        <v>2018</v>
      </c>
      <c r="B33" s="23" t="s">
        <v>159</v>
      </c>
      <c r="C33" t="s">
        <v>102</v>
      </c>
      <c r="D33">
        <v>474</v>
      </c>
      <c r="E33">
        <v>125</v>
      </c>
      <c r="F33">
        <v>349</v>
      </c>
      <c r="G33">
        <v>306</v>
      </c>
      <c r="H33">
        <v>168</v>
      </c>
      <c r="I33">
        <v>415</v>
      </c>
      <c r="J33">
        <v>153</v>
      </c>
      <c r="K33">
        <v>262</v>
      </c>
      <c r="L33">
        <v>265</v>
      </c>
      <c r="M33">
        <v>150</v>
      </c>
    </row>
    <row r="34" spans="1:13" x14ac:dyDescent="0.25">
      <c r="A34" s="27">
        <v>2018</v>
      </c>
      <c r="B34" s="23" t="s">
        <v>160</v>
      </c>
      <c r="C34" t="s">
        <v>103</v>
      </c>
      <c r="D34">
        <v>2357</v>
      </c>
      <c r="E34">
        <v>562</v>
      </c>
      <c r="F34">
        <v>1795</v>
      </c>
      <c r="G34">
        <v>1464</v>
      </c>
      <c r="H34">
        <v>893</v>
      </c>
      <c r="I34">
        <v>2082</v>
      </c>
      <c r="J34">
        <v>742</v>
      </c>
      <c r="K34">
        <v>1340</v>
      </c>
      <c r="L34">
        <v>1380</v>
      </c>
      <c r="M34">
        <v>702</v>
      </c>
    </row>
    <row r="35" spans="1:13" x14ac:dyDescent="0.25">
      <c r="A35" s="27">
        <v>2018</v>
      </c>
      <c r="B35" s="23" t="s">
        <v>161</v>
      </c>
      <c r="C35" t="s">
        <v>104</v>
      </c>
      <c r="D35">
        <v>721</v>
      </c>
      <c r="E35">
        <v>214</v>
      </c>
      <c r="F35">
        <v>507</v>
      </c>
      <c r="G35">
        <v>418</v>
      </c>
      <c r="H35">
        <v>303</v>
      </c>
      <c r="I35">
        <v>564</v>
      </c>
      <c r="J35">
        <v>228</v>
      </c>
      <c r="K35">
        <v>336</v>
      </c>
      <c r="L35">
        <v>357</v>
      </c>
      <c r="M35">
        <v>207</v>
      </c>
    </row>
    <row r="36" spans="1:13" x14ac:dyDescent="0.25">
      <c r="A36" s="27">
        <v>2018</v>
      </c>
      <c r="B36" s="23" t="s">
        <v>162</v>
      </c>
      <c r="C36" t="s">
        <v>105</v>
      </c>
      <c r="D36">
        <v>1734</v>
      </c>
      <c r="E36">
        <v>353</v>
      </c>
      <c r="F36">
        <v>1381</v>
      </c>
      <c r="G36">
        <v>1077</v>
      </c>
      <c r="H36">
        <v>657</v>
      </c>
      <c r="I36">
        <v>1419</v>
      </c>
      <c r="J36">
        <v>386</v>
      </c>
      <c r="K36">
        <v>1033</v>
      </c>
      <c r="L36">
        <v>964</v>
      </c>
      <c r="M36">
        <v>455</v>
      </c>
    </row>
    <row r="37" spans="1:13" x14ac:dyDescent="0.25">
      <c r="A37" s="27">
        <v>2018</v>
      </c>
      <c r="B37" s="23" t="s">
        <v>163</v>
      </c>
      <c r="C37" t="s">
        <v>106</v>
      </c>
      <c r="D37">
        <v>7574</v>
      </c>
      <c r="E37">
        <v>328</v>
      </c>
      <c r="F37">
        <v>7246</v>
      </c>
      <c r="G37">
        <v>4514</v>
      </c>
      <c r="H37">
        <v>3060</v>
      </c>
      <c r="I37">
        <v>1805</v>
      </c>
      <c r="J37">
        <v>347</v>
      </c>
      <c r="K37">
        <v>1458</v>
      </c>
      <c r="L37">
        <v>1222</v>
      </c>
      <c r="M37">
        <v>583</v>
      </c>
    </row>
    <row r="38" spans="1:13" x14ac:dyDescent="0.25">
      <c r="A38" s="27">
        <v>2018</v>
      </c>
      <c r="B38" s="23" t="s">
        <v>164</v>
      </c>
      <c r="C38" t="s">
        <v>107</v>
      </c>
      <c r="D38">
        <v>3222</v>
      </c>
      <c r="E38">
        <v>499</v>
      </c>
      <c r="F38">
        <v>2723</v>
      </c>
      <c r="G38">
        <v>2085</v>
      </c>
      <c r="H38">
        <v>1137</v>
      </c>
      <c r="I38">
        <v>2490</v>
      </c>
      <c r="J38">
        <v>537</v>
      </c>
      <c r="K38">
        <v>1953</v>
      </c>
      <c r="L38">
        <v>1760</v>
      </c>
      <c r="M38">
        <v>730</v>
      </c>
    </row>
    <row r="39" spans="1:13" x14ac:dyDescent="0.25">
      <c r="A39" s="27">
        <v>2018</v>
      </c>
      <c r="B39" s="23" t="s">
        <v>165</v>
      </c>
      <c r="C39" t="s">
        <v>108</v>
      </c>
      <c r="D39">
        <v>951</v>
      </c>
      <c r="E39">
        <v>232</v>
      </c>
      <c r="F39">
        <v>719</v>
      </c>
      <c r="G39">
        <v>607</v>
      </c>
      <c r="H39">
        <v>344</v>
      </c>
      <c r="I39">
        <v>757</v>
      </c>
      <c r="J39">
        <v>263</v>
      </c>
      <c r="K39">
        <v>494</v>
      </c>
      <c r="L39">
        <v>519</v>
      </c>
      <c r="M39">
        <v>238</v>
      </c>
    </row>
    <row r="40" spans="1:13" x14ac:dyDescent="0.25">
      <c r="A40" s="27">
        <v>2018</v>
      </c>
      <c r="B40" s="23" t="s">
        <v>166</v>
      </c>
      <c r="C40" t="s">
        <v>109</v>
      </c>
      <c r="D40">
        <v>1369</v>
      </c>
      <c r="E40">
        <v>245</v>
      </c>
      <c r="F40">
        <v>1124</v>
      </c>
      <c r="G40">
        <v>864</v>
      </c>
      <c r="H40">
        <v>505</v>
      </c>
      <c r="I40">
        <v>1040</v>
      </c>
      <c r="J40">
        <v>320</v>
      </c>
      <c r="K40">
        <v>720</v>
      </c>
      <c r="L40">
        <v>734</v>
      </c>
      <c r="M40">
        <v>306</v>
      </c>
    </row>
    <row r="41" spans="1:13" x14ac:dyDescent="0.25">
      <c r="A41" s="27">
        <v>2018</v>
      </c>
      <c r="B41" s="23" t="s">
        <v>167</v>
      </c>
      <c r="C41" t="s">
        <v>103</v>
      </c>
      <c r="D41">
        <v>26011</v>
      </c>
      <c r="E41">
        <v>4048</v>
      </c>
      <c r="F41">
        <v>21963</v>
      </c>
      <c r="G41">
        <v>16240</v>
      </c>
      <c r="H41">
        <v>9771</v>
      </c>
      <c r="I41">
        <v>17003</v>
      </c>
      <c r="J41">
        <v>4853</v>
      </c>
      <c r="K41">
        <v>12150</v>
      </c>
      <c r="L41">
        <v>11640</v>
      </c>
      <c r="M41">
        <v>5363</v>
      </c>
    </row>
    <row r="42" spans="1:13" x14ac:dyDescent="0.25">
      <c r="A42" s="27">
        <v>2018</v>
      </c>
      <c r="B42" s="23" t="s">
        <v>168</v>
      </c>
      <c r="C42" t="s">
        <v>110</v>
      </c>
      <c r="D42">
        <v>1788</v>
      </c>
      <c r="E42">
        <v>253</v>
      </c>
      <c r="F42">
        <v>1535</v>
      </c>
      <c r="G42">
        <v>1080</v>
      </c>
      <c r="H42">
        <v>708</v>
      </c>
      <c r="I42">
        <v>1335</v>
      </c>
      <c r="J42">
        <v>339</v>
      </c>
      <c r="K42">
        <v>996</v>
      </c>
      <c r="L42">
        <v>868</v>
      </c>
      <c r="M42">
        <v>467</v>
      </c>
    </row>
    <row r="43" spans="1:13" x14ac:dyDescent="0.25">
      <c r="A43" s="27">
        <v>2018</v>
      </c>
      <c r="B43" s="23" t="s">
        <v>169</v>
      </c>
      <c r="C43" t="s">
        <v>111</v>
      </c>
      <c r="D43">
        <v>740</v>
      </c>
      <c r="E43">
        <v>155</v>
      </c>
      <c r="F43">
        <v>585</v>
      </c>
      <c r="G43">
        <v>482</v>
      </c>
      <c r="H43">
        <v>258</v>
      </c>
      <c r="I43">
        <v>725</v>
      </c>
      <c r="J43">
        <v>201</v>
      </c>
      <c r="K43">
        <v>524</v>
      </c>
      <c r="L43">
        <v>504</v>
      </c>
      <c r="M43">
        <v>221</v>
      </c>
    </row>
    <row r="44" spans="1:13" x14ac:dyDescent="0.25">
      <c r="A44" s="27">
        <v>2018</v>
      </c>
      <c r="B44" s="23" t="s">
        <v>170</v>
      </c>
      <c r="C44" t="s">
        <v>112</v>
      </c>
      <c r="D44">
        <v>2922</v>
      </c>
      <c r="E44">
        <v>530</v>
      </c>
      <c r="F44">
        <v>2392</v>
      </c>
      <c r="G44">
        <v>1744</v>
      </c>
      <c r="H44">
        <v>1178</v>
      </c>
      <c r="I44">
        <v>2059</v>
      </c>
      <c r="J44">
        <v>629</v>
      </c>
      <c r="K44">
        <v>1430</v>
      </c>
      <c r="L44">
        <v>1321</v>
      </c>
      <c r="M44">
        <v>738</v>
      </c>
    </row>
    <row r="45" spans="1:13" x14ac:dyDescent="0.25">
      <c r="A45" s="27">
        <v>2018</v>
      </c>
      <c r="B45" s="23" t="s">
        <v>171</v>
      </c>
      <c r="C45" t="s">
        <v>113</v>
      </c>
      <c r="D45">
        <v>2487</v>
      </c>
      <c r="E45">
        <v>442</v>
      </c>
      <c r="F45">
        <v>2045</v>
      </c>
      <c r="G45">
        <v>1359</v>
      </c>
      <c r="H45">
        <v>1128</v>
      </c>
      <c r="I45">
        <v>2098</v>
      </c>
      <c r="J45">
        <v>468</v>
      </c>
      <c r="K45">
        <v>1630</v>
      </c>
      <c r="L45">
        <v>1269</v>
      </c>
      <c r="M45">
        <v>829</v>
      </c>
    </row>
    <row r="46" spans="1:13" x14ac:dyDescent="0.25">
      <c r="A46" s="27">
        <v>2018</v>
      </c>
      <c r="B46" s="23" t="s">
        <v>172</v>
      </c>
      <c r="C46" t="s">
        <v>114</v>
      </c>
      <c r="D46">
        <v>1364</v>
      </c>
      <c r="E46">
        <v>310</v>
      </c>
      <c r="F46">
        <v>1054</v>
      </c>
      <c r="G46">
        <v>912</v>
      </c>
      <c r="H46">
        <v>452</v>
      </c>
      <c r="I46">
        <v>1025</v>
      </c>
      <c r="J46">
        <v>359</v>
      </c>
      <c r="K46">
        <v>666</v>
      </c>
      <c r="L46">
        <v>732</v>
      </c>
      <c r="M46">
        <v>293</v>
      </c>
    </row>
    <row r="47" spans="1:13" x14ac:dyDescent="0.25">
      <c r="A47" s="27">
        <v>2018</v>
      </c>
      <c r="B47" s="23" t="s">
        <v>173</v>
      </c>
      <c r="C47" t="s">
        <v>115</v>
      </c>
      <c r="D47">
        <v>1896</v>
      </c>
      <c r="E47">
        <v>191</v>
      </c>
      <c r="F47">
        <v>1705</v>
      </c>
      <c r="G47">
        <v>1245</v>
      </c>
      <c r="H47">
        <v>651</v>
      </c>
      <c r="I47">
        <v>1509</v>
      </c>
      <c r="J47">
        <v>194</v>
      </c>
      <c r="K47">
        <v>1315</v>
      </c>
      <c r="L47">
        <v>1054</v>
      </c>
      <c r="M47">
        <v>455</v>
      </c>
    </row>
    <row r="48" spans="1:13" x14ac:dyDescent="0.25">
      <c r="A48" s="27">
        <v>2018</v>
      </c>
      <c r="B48" s="23" t="s">
        <v>174</v>
      </c>
      <c r="C48" t="s">
        <v>116</v>
      </c>
      <c r="D48">
        <v>2078</v>
      </c>
      <c r="E48">
        <v>350</v>
      </c>
      <c r="F48">
        <v>1728</v>
      </c>
      <c r="G48">
        <v>1169</v>
      </c>
      <c r="H48">
        <v>909</v>
      </c>
      <c r="I48">
        <v>1595</v>
      </c>
      <c r="J48">
        <v>370</v>
      </c>
      <c r="K48">
        <v>1225</v>
      </c>
      <c r="L48">
        <v>970</v>
      </c>
      <c r="M48">
        <v>625</v>
      </c>
    </row>
    <row r="49" spans="1:13" x14ac:dyDescent="0.25">
      <c r="A49" s="27">
        <v>2018</v>
      </c>
      <c r="B49" s="23" t="s">
        <v>175</v>
      </c>
      <c r="C49" t="s">
        <v>117</v>
      </c>
      <c r="D49">
        <v>9749</v>
      </c>
      <c r="E49">
        <v>252</v>
      </c>
      <c r="F49">
        <v>9497</v>
      </c>
      <c r="G49">
        <v>6428</v>
      </c>
      <c r="H49">
        <v>3321</v>
      </c>
      <c r="I49">
        <v>8825</v>
      </c>
      <c r="J49">
        <v>310</v>
      </c>
      <c r="K49">
        <v>8515</v>
      </c>
      <c r="L49">
        <v>5974</v>
      </c>
      <c r="M49">
        <v>2851</v>
      </c>
    </row>
    <row r="50" spans="1:13" x14ac:dyDescent="0.25">
      <c r="A50" s="27">
        <v>2018</v>
      </c>
      <c r="B50" s="23" t="s">
        <v>176</v>
      </c>
      <c r="C50" t="s">
        <v>118</v>
      </c>
      <c r="D50">
        <v>10262</v>
      </c>
      <c r="E50">
        <v>521</v>
      </c>
      <c r="F50">
        <v>9741</v>
      </c>
      <c r="G50">
        <v>7564</v>
      </c>
      <c r="H50">
        <v>2698</v>
      </c>
      <c r="I50">
        <v>7979</v>
      </c>
      <c r="J50">
        <v>615</v>
      </c>
      <c r="K50">
        <v>7364</v>
      </c>
      <c r="L50">
        <v>6163</v>
      </c>
      <c r="M50">
        <v>1816</v>
      </c>
    </row>
    <row r="51" spans="1:13" x14ac:dyDescent="0.25">
      <c r="A51" s="27">
        <v>2018</v>
      </c>
      <c r="B51" s="23" t="s">
        <v>177</v>
      </c>
      <c r="C51" t="s">
        <v>119</v>
      </c>
      <c r="D51">
        <v>724</v>
      </c>
      <c r="E51">
        <v>181</v>
      </c>
      <c r="F51">
        <v>543</v>
      </c>
      <c r="G51">
        <v>428</v>
      </c>
      <c r="H51">
        <v>296</v>
      </c>
      <c r="I51">
        <v>722</v>
      </c>
      <c r="J51">
        <v>227</v>
      </c>
      <c r="K51">
        <v>495</v>
      </c>
      <c r="L51">
        <v>425</v>
      </c>
      <c r="M51">
        <v>297</v>
      </c>
    </row>
    <row r="52" spans="1:13" x14ac:dyDescent="0.25">
      <c r="A52" s="27">
        <v>2018</v>
      </c>
      <c r="B52" s="23" t="s">
        <v>178</v>
      </c>
      <c r="C52" t="s">
        <v>120</v>
      </c>
      <c r="D52">
        <v>2078</v>
      </c>
      <c r="E52">
        <v>196</v>
      </c>
      <c r="F52">
        <v>1882</v>
      </c>
      <c r="G52">
        <v>1284</v>
      </c>
      <c r="H52">
        <v>794</v>
      </c>
      <c r="I52">
        <v>1663</v>
      </c>
      <c r="J52">
        <v>266</v>
      </c>
      <c r="K52">
        <v>1397</v>
      </c>
      <c r="L52">
        <v>1088</v>
      </c>
      <c r="M52">
        <v>575</v>
      </c>
    </row>
    <row r="53" spans="1:13" x14ac:dyDescent="0.25">
      <c r="A53" s="27">
        <v>2018</v>
      </c>
      <c r="B53" s="23" t="s">
        <v>179</v>
      </c>
      <c r="C53" t="s">
        <v>121</v>
      </c>
      <c r="D53">
        <v>2342</v>
      </c>
      <c r="E53">
        <v>322</v>
      </c>
      <c r="F53">
        <v>2020</v>
      </c>
      <c r="G53">
        <v>1666</v>
      </c>
      <c r="H53">
        <v>676</v>
      </c>
      <c r="I53">
        <v>1840</v>
      </c>
      <c r="J53">
        <v>415</v>
      </c>
      <c r="K53">
        <v>1425</v>
      </c>
      <c r="L53">
        <v>1317</v>
      </c>
      <c r="M53">
        <v>523</v>
      </c>
    </row>
    <row r="54" spans="1:13" x14ac:dyDescent="0.25">
      <c r="A54" s="27">
        <v>2018</v>
      </c>
      <c r="B54" s="23" t="s">
        <v>180</v>
      </c>
      <c r="C54" t="s">
        <v>122</v>
      </c>
      <c r="D54">
        <v>4917</v>
      </c>
      <c r="E54">
        <v>219</v>
      </c>
      <c r="F54">
        <v>4698</v>
      </c>
      <c r="G54">
        <v>2615</v>
      </c>
      <c r="H54">
        <v>2302</v>
      </c>
      <c r="I54">
        <v>4281</v>
      </c>
      <c r="J54">
        <v>277</v>
      </c>
      <c r="K54">
        <v>4004</v>
      </c>
      <c r="L54">
        <v>2313</v>
      </c>
      <c r="M54">
        <v>1968</v>
      </c>
    </row>
    <row r="55" spans="1:13" x14ac:dyDescent="0.25">
      <c r="A55" s="27">
        <v>2018</v>
      </c>
      <c r="B55" s="23" t="s">
        <v>181</v>
      </c>
      <c r="C55" t="s">
        <v>123</v>
      </c>
      <c r="D55">
        <v>8772</v>
      </c>
      <c r="E55">
        <v>459</v>
      </c>
      <c r="F55">
        <v>8313</v>
      </c>
      <c r="G55">
        <v>5319</v>
      </c>
      <c r="H55">
        <v>3453</v>
      </c>
      <c r="I55">
        <v>4437</v>
      </c>
      <c r="J55">
        <v>656</v>
      </c>
      <c r="K55">
        <v>3781</v>
      </c>
      <c r="L55">
        <v>2907</v>
      </c>
      <c r="M55">
        <v>1530</v>
      </c>
    </row>
    <row r="56" spans="1:13" x14ac:dyDescent="0.25">
      <c r="A56" s="27">
        <v>2018</v>
      </c>
      <c r="B56" s="23" t="s">
        <v>182</v>
      </c>
      <c r="C56" t="s">
        <v>124</v>
      </c>
      <c r="D56">
        <v>6285</v>
      </c>
      <c r="E56">
        <v>256</v>
      </c>
      <c r="F56">
        <v>6029</v>
      </c>
      <c r="G56">
        <v>3434</v>
      </c>
      <c r="H56">
        <v>2851</v>
      </c>
      <c r="I56">
        <v>5579</v>
      </c>
      <c r="J56">
        <v>328</v>
      </c>
      <c r="K56">
        <v>5251</v>
      </c>
      <c r="L56">
        <v>3199</v>
      </c>
      <c r="M56">
        <v>2380</v>
      </c>
    </row>
    <row r="57" spans="1:13" x14ac:dyDescent="0.25">
      <c r="A57" s="27">
        <v>2018</v>
      </c>
      <c r="B57" s="23" t="s">
        <v>183</v>
      </c>
      <c r="C57" t="s">
        <v>125</v>
      </c>
      <c r="D57">
        <v>1235</v>
      </c>
      <c r="E57">
        <v>232</v>
      </c>
      <c r="F57">
        <v>1003</v>
      </c>
      <c r="G57">
        <v>850</v>
      </c>
      <c r="H57">
        <v>385</v>
      </c>
      <c r="I57">
        <v>1150</v>
      </c>
      <c r="J57">
        <v>360</v>
      </c>
      <c r="K57">
        <v>790</v>
      </c>
      <c r="L57">
        <v>835</v>
      </c>
      <c r="M57">
        <v>315</v>
      </c>
    </row>
    <row r="58" spans="1:13" x14ac:dyDescent="0.25">
      <c r="A58" s="27">
        <v>2018</v>
      </c>
      <c r="B58" s="23" t="s">
        <v>184</v>
      </c>
      <c r="C58" t="s">
        <v>126</v>
      </c>
      <c r="D58">
        <v>616</v>
      </c>
      <c r="E58">
        <v>112</v>
      </c>
      <c r="F58">
        <v>504</v>
      </c>
      <c r="G58">
        <v>365</v>
      </c>
      <c r="H58">
        <v>251</v>
      </c>
      <c r="I58">
        <v>497</v>
      </c>
      <c r="J58">
        <v>135</v>
      </c>
      <c r="K58">
        <v>362</v>
      </c>
      <c r="L58">
        <v>291</v>
      </c>
      <c r="M58">
        <v>206</v>
      </c>
    </row>
    <row r="59" spans="1:13" x14ac:dyDescent="0.25">
      <c r="A59" s="27">
        <v>2018</v>
      </c>
      <c r="B59" s="23" t="s">
        <v>185</v>
      </c>
      <c r="C59" t="s">
        <v>127</v>
      </c>
      <c r="D59">
        <v>60255</v>
      </c>
      <c r="E59">
        <v>4981</v>
      </c>
      <c r="F59">
        <v>55274</v>
      </c>
      <c r="G59">
        <v>37944</v>
      </c>
      <c r="H59">
        <v>22311</v>
      </c>
      <c r="I59">
        <v>47319</v>
      </c>
      <c r="J59">
        <v>6149</v>
      </c>
      <c r="K59">
        <v>41170</v>
      </c>
      <c r="L59">
        <v>31230</v>
      </c>
      <c r="M59">
        <v>16089</v>
      </c>
    </row>
    <row r="60" spans="1:13" x14ac:dyDescent="0.25">
      <c r="A60" s="27">
        <v>2018</v>
      </c>
      <c r="B60" s="23" t="s">
        <v>136</v>
      </c>
      <c r="C60" t="s">
        <v>128</v>
      </c>
      <c r="D60">
        <v>154372</v>
      </c>
      <c r="E60">
        <v>23774</v>
      </c>
      <c r="F60">
        <v>130598</v>
      </c>
      <c r="G60">
        <v>94459</v>
      </c>
      <c r="H60">
        <v>59913</v>
      </c>
      <c r="I60">
        <v>109363</v>
      </c>
      <c r="J60">
        <v>22199</v>
      </c>
      <c r="K60">
        <v>87164</v>
      </c>
      <c r="L60">
        <v>72074</v>
      </c>
      <c r="M60">
        <v>37289</v>
      </c>
    </row>
  </sheetData>
  <mergeCells count="8">
    <mergeCell ref="A4:A6"/>
    <mergeCell ref="B4:C6"/>
    <mergeCell ref="D4:H4"/>
    <mergeCell ref="I4:M4"/>
    <mergeCell ref="D5:D6"/>
    <mergeCell ref="E5:H5"/>
    <mergeCell ref="I5:I6"/>
    <mergeCell ref="J5:M5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7D4B-E6B5-48C6-8663-4E14D56FD21C}">
  <dimension ref="A1:M56"/>
  <sheetViews>
    <sheetView workbookViewId="0"/>
  </sheetViews>
  <sheetFormatPr baseColWidth="10" defaultRowHeight="15" x14ac:dyDescent="0.25"/>
  <cols>
    <col min="3" max="3" width="30.5703125" customWidth="1"/>
  </cols>
  <sheetData>
    <row r="1" spans="1:13" x14ac:dyDescent="0.25">
      <c r="D1" t="s">
        <v>2</v>
      </c>
      <c r="E1" t="s">
        <v>7</v>
      </c>
      <c r="F1" t="s">
        <v>206</v>
      </c>
      <c r="G1" t="s">
        <v>9</v>
      </c>
      <c r="H1" t="s">
        <v>10</v>
      </c>
      <c r="I1" t="s">
        <v>3</v>
      </c>
      <c r="J1" t="s">
        <v>7</v>
      </c>
      <c r="K1" t="s">
        <v>206</v>
      </c>
      <c r="L1" t="s">
        <v>9</v>
      </c>
      <c r="M1" t="s">
        <v>10</v>
      </c>
    </row>
    <row r="2" spans="1:13" x14ac:dyDescent="0.25">
      <c r="A2" s="88">
        <v>2019</v>
      </c>
      <c r="B2" s="87">
        <v>101</v>
      </c>
      <c r="C2" s="86" t="s">
        <v>76</v>
      </c>
      <c r="D2" s="86">
        <v>3914</v>
      </c>
      <c r="E2" s="86">
        <v>613</v>
      </c>
      <c r="F2" s="86">
        <v>3301</v>
      </c>
      <c r="G2" s="86">
        <v>2378</v>
      </c>
      <c r="H2" s="86">
        <v>1536</v>
      </c>
      <c r="I2" s="86">
        <v>3009</v>
      </c>
      <c r="J2" s="86">
        <v>764</v>
      </c>
      <c r="K2" s="86">
        <v>2245</v>
      </c>
      <c r="L2" s="86">
        <v>1974</v>
      </c>
      <c r="M2" s="86">
        <v>1035</v>
      </c>
    </row>
    <row r="3" spans="1:13" x14ac:dyDescent="0.25">
      <c r="A3" s="88">
        <v>2019</v>
      </c>
      <c r="B3" s="87">
        <v>102</v>
      </c>
      <c r="C3" s="86" t="s">
        <v>77</v>
      </c>
      <c r="D3" s="86">
        <v>2470</v>
      </c>
      <c r="E3" s="86">
        <v>290</v>
      </c>
      <c r="F3" s="86">
        <v>2180</v>
      </c>
      <c r="G3" s="86">
        <v>1561</v>
      </c>
      <c r="H3" s="86">
        <v>909</v>
      </c>
      <c r="I3" s="86">
        <v>2629</v>
      </c>
      <c r="J3" s="86">
        <v>467</v>
      </c>
      <c r="K3" s="86">
        <v>2162</v>
      </c>
      <c r="L3" s="86">
        <v>1791</v>
      </c>
      <c r="M3" s="86">
        <v>838</v>
      </c>
    </row>
    <row r="4" spans="1:13" x14ac:dyDescent="0.25">
      <c r="A4" s="88">
        <v>2019</v>
      </c>
      <c r="B4" s="87">
        <v>103</v>
      </c>
      <c r="C4" s="86" t="s">
        <v>78</v>
      </c>
      <c r="D4" s="86">
        <v>2342</v>
      </c>
      <c r="E4" s="86">
        <v>241</v>
      </c>
      <c r="F4" s="86">
        <v>2101</v>
      </c>
      <c r="G4" s="86">
        <v>1426</v>
      </c>
      <c r="H4" s="86">
        <v>916</v>
      </c>
      <c r="I4" s="86">
        <v>1550</v>
      </c>
      <c r="J4" s="86">
        <v>247</v>
      </c>
      <c r="K4" s="86">
        <v>1303</v>
      </c>
      <c r="L4" s="86">
        <v>1028</v>
      </c>
      <c r="M4" s="86">
        <v>522</v>
      </c>
    </row>
    <row r="5" spans="1:13" x14ac:dyDescent="0.25">
      <c r="A5" s="88">
        <v>2019</v>
      </c>
      <c r="B5" s="87">
        <v>151</v>
      </c>
      <c r="C5" s="86" t="s">
        <v>79</v>
      </c>
      <c r="D5" s="86">
        <v>1589</v>
      </c>
      <c r="E5" s="86">
        <v>299</v>
      </c>
      <c r="F5" s="86">
        <v>1290</v>
      </c>
      <c r="G5" s="86">
        <v>1021</v>
      </c>
      <c r="H5" s="86">
        <v>568</v>
      </c>
      <c r="I5" s="86">
        <v>1277</v>
      </c>
      <c r="J5" s="86">
        <v>397</v>
      </c>
      <c r="K5" s="86">
        <v>880</v>
      </c>
      <c r="L5" s="86">
        <v>938</v>
      </c>
      <c r="M5" s="86">
        <v>339</v>
      </c>
    </row>
    <row r="6" spans="1:13" x14ac:dyDescent="0.25">
      <c r="A6" s="88">
        <v>2019</v>
      </c>
      <c r="B6" s="87">
        <v>153</v>
      </c>
      <c r="C6" s="86" t="s">
        <v>80</v>
      </c>
      <c r="D6" s="86">
        <v>3065</v>
      </c>
      <c r="E6" s="86">
        <v>288</v>
      </c>
      <c r="F6" s="86">
        <v>2777</v>
      </c>
      <c r="G6" s="86">
        <v>2009</v>
      </c>
      <c r="H6" s="86">
        <v>1056</v>
      </c>
      <c r="I6" s="86">
        <v>1710</v>
      </c>
      <c r="J6" s="86">
        <v>359</v>
      </c>
      <c r="K6" s="86">
        <v>1351</v>
      </c>
      <c r="L6" s="86">
        <v>1116</v>
      </c>
      <c r="M6" s="86">
        <v>594</v>
      </c>
    </row>
    <row r="7" spans="1:13" x14ac:dyDescent="0.25">
      <c r="A7" s="88">
        <v>2019</v>
      </c>
      <c r="B7" s="87">
        <v>154</v>
      </c>
      <c r="C7" s="86" t="s">
        <v>81</v>
      </c>
      <c r="D7" s="86">
        <v>965</v>
      </c>
      <c r="E7" s="86">
        <v>213</v>
      </c>
      <c r="F7" s="86">
        <v>752</v>
      </c>
      <c r="G7" s="86">
        <v>636</v>
      </c>
      <c r="H7" s="86">
        <v>329</v>
      </c>
      <c r="I7" s="86">
        <v>798</v>
      </c>
      <c r="J7" s="86">
        <v>266</v>
      </c>
      <c r="K7" s="86">
        <v>532</v>
      </c>
      <c r="L7" s="86">
        <v>555</v>
      </c>
      <c r="M7" s="86">
        <v>243</v>
      </c>
    </row>
    <row r="8" spans="1:13" x14ac:dyDescent="0.25">
      <c r="A8" s="88">
        <v>2019</v>
      </c>
      <c r="B8" s="87">
        <v>155</v>
      </c>
      <c r="C8" s="86" t="s">
        <v>82</v>
      </c>
      <c r="D8" s="86">
        <v>1021</v>
      </c>
      <c r="E8" s="86">
        <v>233</v>
      </c>
      <c r="F8" s="86">
        <v>788</v>
      </c>
      <c r="G8" s="86">
        <v>649</v>
      </c>
      <c r="H8" s="86">
        <v>372</v>
      </c>
      <c r="I8" s="86">
        <v>867</v>
      </c>
      <c r="J8" s="86">
        <v>270</v>
      </c>
      <c r="K8" s="86">
        <v>597</v>
      </c>
      <c r="L8" s="86">
        <v>571</v>
      </c>
      <c r="M8" s="86">
        <v>296</v>
      </c>
    </row>
    <row r="9" spans="1:13" x14ac:dyDescent="0.25">
      <c r="A9" s="88">
        <v>2019</v>
      </c>
      <c r="B9" s="87">
        <v>157</v>
      </c>
      <c r="C9" s="86" t="s">
        <v>83</v>
      </c>
      <c r="D9" s="86">
        <v>1603</v>
      </c>
      <c r="E9" s="86">
        <v>272</v>
      </c>
      <c r="F9" s="86">
        <v>1331</v>
      </c>
      <c r="G9" s="86">
        <v>996</v>
      </c>
      <c r="H9" s="86">
        <v>607</v>
      </c>
      <c r="I9" s="86">
        <v>1332</v>
      </c>
      <c r="J9" s="86">
        <v>310</v>
      </c>
      <c r="K9" s="86">
        <v>1022</v>
      </c>
      <c r="L9" s="86">
        <v>874</v>
      </c>
      <c r="M9" s="86">
        <v>458</v>
      </c>
    </row>
    <row r="10" spans="1:13" x14ac:dyDescent="0.25">
      <c r="A10" s="88">
        <v>2019</v>
      </c>
      <c r="B10" s="87">
        <v>158</v>
      </c>
      <c r="C10" s="86" t="s">
        <v>84</v>
      </c>
      <c r="D10" s="86">
        <v>841</v>
      </c>
      <c r="E10" s="86">
        <v>229</v>
      </c>
      <c r="F10" s="86">
        <v>612</v>
      </c>
      <c r="G10" s="86">
        <v>495</v>
      </c>
      <c r="H10" s="86">
        <v>346</v>
      </c>
      <c r="I10" s="86">
        <v>705</v>
      </c>
      <c r="J10" s="86">
        <v>270</v>
      </c>
      <c r="K10" s="86">
        <v>435</v>
      </c>
      <c r="L10" s="86">
        <v>465</v>
      </c>
      <c r="M10" s="86">
        <v>240</v>
      </c>
    </row>
    <row r="11" spans="1:13" x14ac:dyDescent="0.25">
      <c r="A11" s="88">
        <v>2019</v>
      </c>
      <c r="B11" s="87">
        <v>159</v>
      </c>
      <c r="C11" s="86" t="s">
        <v>85</v>
      </c>
      <c r="D11" s="86">
        <v>16693</v>
      </c>
      <c r="E11" s="86">
        <v>6667</v>
      </c>
      <c r="F11" s="86">
        <v>10026</v>
      </c>
      <c r="G11" s="86">
        <v>8243</v>
      </c>
      <c r="H11" s="86">
        <v>8450</v>
      </c>
      <c r="I11" s="86">
        <v>4209</v>
      </c>
      <c r="J11" s="86">
        <v>1255</v>
      </c>
      <c r="K11" s="86">
        <v>2954</v>
      </c>
      <c r="L11" s="86">
        <v>2365</v>
      </c>
      <c r="M11" s="86">
        <v>1844</v>
      </c>
    </row>
    <row r="12" spans="1:13" x14ac:dyDescent="0.25">
      <c r="A12" s="88">
        <v>2019</v>
      </c>
      <c r="B12" s="87">
        <v>159016</v>
      </c>
      <c r="C12" s="86" t="s">
        <v>86</v>
      </c>
      <c r="D12" s="86">
        <v>3172</v>
      </c>
      <c r="E12" s="86">
        <v>401</v>
      </c>
      <c r="F12" s="86">
        <v>2771</v>
      </c>
      <c r="G12" s="86">
        <v>1609</v>
      </c>
      <c r="H12" s="86">
        <v>1563</v>
      </c>
      <c r="I12" s="86">
        <v>2770</v>
      </c>
      <c r="J12" s="86">
        <v>687</v>
      </c>
      <c r="K12" s="86">
        <v>2083</v>
      </c>
      <c r="L12" s="86">
        <v>1449</v>
      </c>
      <c r="M12" s="86">
        <v>1321</v>
      </c>
    </row>
    <row r="13" spans="1:13" x14ac:dyDescent="0.25">
      <c r="A13" s="88">
        <v>2019</v>
      </c>
      <c r="B13" s="87">
        <v>159999</v>
      </c>
      <c r="C13" s="86" t="s">
        <v>87</v>
      </c>
      <c r="D13" s="86">
        <v>13521</v>
      </c>
      <c r="E13" s="86">
        <v>6266</v>
      </c>
      <c r="F13" s="86">
        <v>7255</v>
      </c>
      <c r="G13" s="86">
        <v>6634</v>
      </c>
      <c r="H13" s="86">
        <v>6887</v>
      </c>
      <c r="I13" s="86">
        <v>1439</v>
      </c>
      <c r="J13" s="86">
        <v>568</v>
      </c>
      <c r="K13" s="86">
        <v>871</v>
      </c>
      <c r="L13" s="86">
        <v>916</v>
      </c>
      <c r="M13" s="86">
        <v>523</v>
      </c>
    </row>
    <row r="14" spans="1:13" x14ac:dyDescent="0.25">
      <c r="A14" s="88">
        <v>2019</v>
      </c>
      <c r="B14" s="87">
        <v>1</v>
      </c>
      <c r="C14" s="86" t="s">
        <v>88</v>
      </c>
      <c r="D14" s="86">
        <v>34503</v>
      </c>
      <c r="E14" s="86">
        <v>9345</v>
      </c>
      <c r="F14" s="86">
        <v>25158</v>
      </c>
      <c r="G14" s="86">
        <v>19414</v>
      </c>
      <c r="H14" s="86">
        <v>15089</v>
      </c>
      <c r="I14" s="86">
        <v>18086</v>
      </c>
      <c r="J14" s="86">
        <v>4605</v>
      </c>
      <c r="K14" s="86">
        <v>13481</v>
      </c>
      <c r="L14" s="86">
        <v>11677</v>
      </c>
      <c r="M14" s="86">
        <v>6409</v>
      </c>
    </row>
    <row r="15" spans="1:13" x14ac:dyDescent="0.25">
      <c r="A15" s="88">
        <v>2019</v>
      </c>
      <c r="B15" s="87">
        <v>241</v>
      </c>
      <c r="C15" s="86" t="s">
        <v>89</v>
      </c>
      <c r="D15" s="86">
        <v>18400</v>
      </c>
      <c r="E15" s="86">
        <v>3365</v>
      </c>
      <c r="F15" s="86">
        <v>15035</v>
      </c>
      <c r="G15" s="86">
        <v>11438</v>
      </c>
      <c r="H15" s="86">
        <v>6962</v>
      </c>
      <c r="I15" s="86">
        <v>15212</v>
      </c>
      <c r="J15" s="86">
        <v>4444</v>
      </c>
      <c r="K15" s="86">
        <v>10768</v>
      </c>
      <c r="L15" s="86">
        <v>10161</v>
      </c>
      <c r="M15" s="86">
        <v>5051</v>
      </c>
    </row>
    <row r="16" spans="1:13" x14ac:dyDescent="0.25">
      <c r="A16" s="88">
        <v>2019</v>
      </c>
      <c r="B16" s="87">
        <v>241001</v>
      </c>
      <c r="C16" s="86" t="s">
        <v>90</v>
      </c>
      <c r="D16" s="86">
        <v>10855</v>
      </c>
      <c r="E16" s="86">
        <v>1905</v>
      </c>
      <c r="F16" s="86">
        <v>8950</v>
      </c>
      <c r="G16" s="86">
        <v>6542</v>
      </c>
      <c r="H16" s="86">
        <v>4313</v>
      </c>
      <c r="I16" s="86">
        <v>8801</v>
      </c>
      <c r="J16" s="86">
        <v>2626</v>
      </c>
      <c r="K16" s="86">
        <v>6175</v>
      </c>
      <c r="L16" s="86">
        <v>5716</v>
      </c>
      <c r="M16" s="86">
        <v>3085</v>
      </c>
    </row>
    <row r="17" spans="1:13" x14ac:dyDescent="0.25">
      <c r="A17" s="88">
        <v>2019</v>
      </c>
      <c r="B17" s="87">
        <v>241999</v>
      </c>
      <c r="C17" s="86" t="s">
        <v>91</v>
      </c>
      <c r="D17" s="86">
        <v>7545</v>
      </c>
      <c r="E17" s="86">
        <v>1460</v>
      </c>
      <c r="F17" s="86">
        <v>6085</v>
      </c>
      <c r="G17" s="86">
        <v>4896</v>
      </c>
      <c r="H17" s="86">
        <v>2649</v>
      </c>
      <c r="I17" s="86">
        <v>6411</v>
      </c>
      <c r="J17" s="86">
        <v>1818</v>
      </c>
      <c r="K17" s="86">
        <v>4593</v>
      </c>
      <c r="L17" s="86">
        <v>4445</v>
      </c>
      <c r="M17" s="86">
        <v>1966</v>
      </c>
    </row>
    <row r="18" spans="1:13" x14ac:dyDescent="0.25">
      <c r="A18" s="88">
        <v>2019</v>
      </c>
      <c r="B18" s="87">
        <v>251</v>
      </c>
      <c r="C18" s="86" t="s">
        <v>92</v>
      </c>
      <c r="D18" s="86">
        <v>3473</v>
      </c>
      <c r="E18" s="86">
        <v>519</v>
      </c>
      <c r="F18" s="86">
        <v>2954</v>
      </c>
      <c r="G18" s="86">
        <v>2147</v>
      </c>
      <c r="H18" s="86">
        <v>1326</v>
      </c>
      <c r="I18" s="86">
        <v>3118</v>
      </c>
      <c r="J18" s="86">
        <v>686</v>
      </c>
      <c r="K18" s="86">
        <v>2432</v>
      </c>
      <c r="L18" s="86">
        <v>2013</v>
      </c>
      <c r="M18" s="86">
        <v>1105</v>
      </c>
    </row>
    <row r="19" spans="1:13" x14ac:dyDescent="0.25">
      <c r="A19" s="88">
        <v>2019</v>
      </c>
      <c r="B19" s="87">
        <v>252</v>
      </c>
      <c r="C19" s="86" t="s">
        <v>93</v>
      </c>
      <c r="D19" s="86">
        <v>1923</v>
      </c>
      <c r="E19" s="86">
        <v>425</v>
      </c>
      <c r="F19" s="86">
        <v>1498</v>
      </c>
      <c r="G19" s="86">
        <v>1270</v>
      </c>
      <c r="H19" s="86">
        <v>653</v>
      </c>
      <c r="I19" s="86">
        <v>1648</v>
      </c>
      <c r="J19" s="86">
        <v>445</v>
      </c>
      <c r="K19" s="86">
        <v>1203</v>
      </c>
      <c r="L19" s="86">
        <v>1145</v>
      </c>
      <c r="M19" s="86">
        <v>503</v>
      </c>
    </row>
    <row r="20" spans="1:13" x14ac:dyDescent="0.25">
      <c r="A20" s="88">
        <v>2019</v>
      </c>
      <c r="B20" s="87">
        <v>254</v>
      </c>
      <c r="C20" s="86" t="s">
        <v>94</v>
      </c>
      <c r="D20" s="86">
        <v>3060</v>
      </c>
      <c r="E20" s="86">
        <v>528</v>
      </c>
      <c r="F20" s="86">
        <v>2532</v>
      </c>
      <c r="G20" s="86">
        <v>1884</v>
      </c>
      <c r="H20" s="86">
        <v>1176</v>
      </c>
      <c r="I20" s="86">
        <v>2555</v>
      </c>
      <c r="J20" s="86">
        <v>643</v>
      </c>
      <c r="K20" s="86">
        <v>1912</v>
      </c>
      <c r="L20" s="86">
        <v>1683</v>
      </c>
      <c r="M20" s="86">
        <v>872</v>
      </c>
    </row>
    <row r="21" spans="1:13" x14ac:dyDescent="0.25">
      <c r="A21" s="88">
        <v>2019</v>
      </c>
      <c r="B21" s="87">
        <v>255</v>
      </c>
      <c r="C21" s="86" t="s">
        <v>95</v>
      </c>
      <c r="D21" s="86">
        <v>812</v>
      </c>
      <c r="E21" s="86">
        <v>173</v>
      </c>
      <c r="F21" s="86">
        <v>639</v>
      </c>
      <c r="G21" s="86">
        <v>523</v>
      </c>
      <c r="H21" s="86">
        <v>289</v>
      </c>
      <c r="I21" s="86">
        <v>664</v>
      </c>
      <c r="J21" s="86">
        <v>198</v>
      </c>
      <c r="K21" s="86">
        <v>466</v>
      </c>
      <c r="L21" s="86">
        <v>465</v>
      </c>
      <c r="M21" s="86">
        <v>199</v>
      </c>
    </row>
    <row r="22" spans="1:13" x14ac:dyDescent="0.25">
      <c r="A22" s="88">
        <v>2019</v>
      </c>
      <c r="B22" s="87">
        <v>256</v>
      </c>
      <c r="C22" s="86" t="s">
        <v>96</v>
      </c>
      <c r="D22" s="86">
        <v>2845</v>
      </c>
      <c r="E22" s="86">
        <v>279</v>
      </c>
      <c r="F22" s="86">
        <v>2566</v>
      </c>
      <c r="G22" s="86">
        <v>1807</v>
      </c>
      <c r="H22" s="86">
        <v>1038</v>
      </c>
      <c r="I22" s="86">
        <v>2845</v>
      </c>
      <c r="J22" s="86">
        <v>363</v>
      </c>
      <c r="K22" s="86">
        <v>2482</v>
      </c>
      <c r="L22" s="86">
        <v>1892</v>
      </c>
      <c r="M22" s="86">
        <v>953</v>
      </c>
    </row>
    <row r="23" spans="1:13" x14ac:dyDescent="0.25">
      <c r="A23" s="88">
        <v>2019</v>
      </c>
      <c r="B23" s="87">
        <v>257</v>
      </c>
      <c r="C23" s="86" t="s">
        <v>97</v>
      </c>
      <c r="D23" s="86">
        <v>1828</v>
      </c>
      <c r="E23" s="86">
        <v>355</v>
      </c>
      <c r="F23" s="86">
        <v>1473</v>
      </c>
      <c r="G23" s="86">
        <v>1213</v>
      </c>
      <c r="H23" s="86">
        <v>615</v>
      </c>
      <c r="I23" s="86">
        <v>1452</v>
      </c>
      <c r="J23" s="86">
        <v>422</v>
      </c>
      <c r="K23" s="86">
        <v>1030</v>
      </c>
      <c r="L23" s="86">
        <v>997</v>
      </c>
      <c r="M23" s="86">
        <v>455</v>
      </c>
    </row>
    <row r="24" spans="1:13" x14ac:dyDescent="0.25">
      <c r="A24" s="88">
        <v>2019</v>
      </c>
      <c r="B24" s="87">
        <v>2</v>
      </c>
      <c r="C24" s="86" t="s">
        <v>98</v>
      </c>
      <c r="D24" s="86">
        <v>32341</v>
      </c>
      <c r="E24" s="86">
        <v>5644</v>
      </c>
      <c r="F24" s="86">
        <v>26697</v>
      </c>
      <c r="G24" s="86">
        <v>20282</v>
      </c>
      <c r="H24" s="86">
        <v>12059</v>
      </c>
      <c r="I24" s="86">
        <v>27494</v>
      </c>
      <c r="J24" s="86">
        <v>7201</v>
      </c>
      <c r="K24" s="86">
        <v>20293</v>
      </c>
      <c r="L24" s="86">
        <v>18356</v>
      </c>
      <c r="M24" s="86">
        <v>9138</v>
      </c>
    </row>
    <row r="25" spans="1:13" x14ac:dyDescent="0.25">
      <c r="A25" s="88">
        <v>2019</v>
      </c>
      <c r="B25" s="87">
        <v>351</v>
      </c>
      <c r="C25" s="86" t="s">
        <v>99</v>
      </c>
      <c r="D25" s="86">
        <v>2366</v>
      </c>
      <c r="E25" s="86">
        <v>553</v>
      </c>
      <c r="F25" s="86">
        <v>1813</v>
      </c>
      <c r="G25" s="86">
        <v>1486</v>
      </c>
      <c r="H25" s="86">
        <v>880</v>
      </c>
      <c r="I25" s="86">
        <v>2142</v>
      </c>
      <c r="J25" s="86">
        <v>587</v>
      </c>
      <c r="K25" s="86">
        <v>1555</v>
      </c>
      <c r="L25" s="86">
        <v>1393</v>
      </c>
      <c r="M25" s="86">
        <v>749</v>
      </c>
    </row>
    <row r="26" spans="1:13" x14ac:dyDescent="0.25">
      <c r="A26" s="88">
        <v>2019</v>
      </c>
      <c r="B26" s="87">
        <v>352</v>
      </c>
      <c r="C26" s="86" t="s">
        <v>100</v>
      </c>
      <c r="D26" s="86">
        <v>1871</v>
      </c>
      <c r="E26" s="86">
        <v>444</v>
      </c>
      <c r="F26" s="86">
        <v>1427</v>
      </c>
      <c r="G26" s="86">
        <v>1220</v>
      </c>
      <c r="H26" s="86">
        <v>651</v>
      </c>
      <c r="I26" s="86">
        <v>1708</v>
      </c>
      <c r="J26" s="86">
        <v>600</v>
      </c>
      <c r="K26" s="86">
        <v>1108</v>
      </c>
      <c r="L26" s="86">
        <v>1173</v>
      </c>
      <c r="M26" s="86">
        <v>535</v>
      </c>
    </row>
    <row r="27" spans="1:13" x14ac:dyDescent="0.25">
      <c r="A27" s="88">
        <v>2019</v>
      </c>
      <c r="B27" s="87">
        <v>353</v>
      </c>
      <c r="C27" s="86" t="s">
        <v>101</v>
      </c>
      <c r="D27" s="86">
        <v>3909</v>
      </c>
      <c r="E27" s="86">
        <v>607</v>
      </c>
      <c r="F27" s="86">
        <v>3302</v>
      </c>
      <c r="G27" s="86">
        <v>2588</v>
      </c>
      <c r="H27" s="86">
        <v>1321</v>
      </c>
      <c r="I27" s="86">
        <v>3310</v>
      </c>
      <c r="J27" s="86">
        <v>699</v>
      </c>
      <c r="K27" s="86">
        <v>2611</v>
      </c>
      <c r="L27" s="86">
        <v>2431</v>
      </c>
      <c r="M27" s="86">
        <v>879</v>
      </c>
    </row>
    <row r="28" spans="1:13" x14ac:dyDescent="0.25">
      <c r="A28" s="88">
        <v>2019</v>
      </c>
      <c r="B28" s="87">
        <v>354</v>
      </c>
      <c r="C28" s="86" t="s">
        <v>102</v>
      </c>
      <c r="D28" s="86">
        <v>521</v>
      </c>
      <c r="E28" s="86">
        <v>149</v>
      </c>
      <c r="F28" s="86">
        <v>372</v>
      </c>
      <c r="G28" s="86">
        <v>323</v>
      </c>
      <c r="H28" s="86">
        <v>198</v>
      </c>
      <c r="I28" s="86">
        <v>456</v>
      </c>
      <c r="J28" s="86">
        <v>188</v>
      </c>
      <c r="K28" s="86">
        <v>268</v>
      </c>
      <c r="L28" s="86">
        <v>286</v>
      </c>
      <c r="M28" s="86">
        <v>170</v>
      </c>
    </row>
    <row r="29" spans="1:13" x14ac:dyDescent="0.25">
      <c r="A29" s="88">
        <v>2019</v>
      </c>
      <c r="B29" s="87">
        <v>355</v>
      </c>
      <c r="C29" s="86" t="s">
        <v>103</v>
      </c>
      <c r="D29" s="86">
        <v>2212</v>
      </c>
      <c r="E29" s="86">
        <v>598</v>
      </c>
      <c r="F29" s="86">
        <v>1614</v>
      </c>
      <c r="G29" s="86">
        <v>1373</v>
      </c>
      <c r="H29" s="86">
        <v>839</v>
      </c>
      <c r="I29" s="86">
        <v>2130</v>
      </c>
      <c r="J29" s="86">
        <v>786</v>
      </c>
      <c r="K29" s="86">
        <v>1344</v>
      </c>
      <c r="L29" s="86">
        <v>1399</v>
      </c>
      <c r="M29" s="86">
        <v>731</v>
      </c>
    </row>
    <row r="30" spans="1:13" x14ac:dyDescent="0.25">
      <c r="A30" s="88">
        <v>2019</v>
      </c>
      <c r="B30" s="87">
        <v>356</v>
      </c>
      <c r="C30" s="86" t="s">
        <v>104</v>
      </c>
      <c r="D30" s="86">
        <v>696</v>
      </c>
      <c r="E30" s="86">
        <v>216</v>
      </c>
      <c r="F30" s="86">
        <v>480</v>
      </c>
      <c r="G30" s="86">
        <v>415</v>
      </c>
      <c r="H30" s="86">
        <v>281</v>
      </c>
      <c r="I30" s="86">
        <v>562</v>
      </c>
      <c r="J30" s="86">
        <v>233</v>
      </c>
      <c r="K30" s="86">
        <v>329</v>
      </c>
      <c r="L30" s="86">
        <v>341</v>
      </c>
      <c r="M30" s="86">
        <v>221</v>
      </c>
    </row>
    <row r="31" spans="1:13" x14ac:dyDescent="0.25">
      <c r="A31" s="88">
        <v>2019</v>
      </c>
      <c r="B31" s="87">
        <v>357</v>
      </c>
      <c r="C31" s="86" t="s">
        <v>105</v>
      </c>
      <c r="D31" s="86">
        <v>1889</v>
      </c>
      <c r="E31" s="86">
        <v>300</v>
      </c>
      <c r="F31" s="86">
        <v>1589</v>
      </c>
      <c r="G31" s="86">
        <v>1181</v>
      </c>
      <c r="H31" s="86">
        <v>708</v>
      </c>
      <c r="I31" s="86">
        <v>1484</v>
      </c>
      <c r="J31" s="86">
        <v>398</v>
      </c>
      <c r="K31" s="86">
        <v>1086</v>
      </c>
      <c r="L31" s="86">
        <v>972</v>
      </c>
      <c r="M31" s="86">
        <v>512</v>
      </c>
    </row>
    <row r="32" spans="1:13" x14ac:dyDescent="0.25">
      <c r="A32" s="88">
        <v>2019</v>
      </c>
      <c r="B32" s="87">
        <v>358</v>
      </c>
      <c r="C32" s="86" t="s">
        <v>106</v>
      </c>
      <c r="D32" s="86">
        <v>6278</v>
      </c>
      <c r="E32" s="86">
        <v>317</v>
      </c>
      <c r="F32" s="86">
        <v>5961</v>
      </c>
      <c r="G32" s="86">
        <v>3766</v>
      </c>
      <c r="H32" s="86">
        <v>2512</v>
      </c>
      <c r="I32" s="86">
        <v>1823</v>
      </c>
      <c r="J32" s="86">
        <v>352</v>
      </c>
      <c r="K32" s="86">
        <v>1471</v>
      </c>
      <c r="L32" s="86">
        <v>1200</v>
      </c>
      <c r="M32" s="86">
        <v>623</v>
      </c>
    </row>
    <row r="33" spans="1:13" x14ac:dyDescent="0.25">
      <c r="A33" s="88">
        <v>2019</v>
      </c>
      <c r="B33" s="87">
        <v>359</v>
      </c>
      <c r="C33" s="86" t="s">
        <v>107</v>
      </c>
      <c r="D33" s="86">
        <v>3345</v>
      </c>
      <c r="E33" s="86">
        <v>514</v>
      </c>
      <c r="F33" s="86">
        <v>2831</v>
      </c>
      <c r="G33" s="86">
        <v>2142</v>
      </c>
      <c r="H33" s="86">
        <v>1203</v>
      </c>
      <c r="I33" s="86">
        <v>2757</v>
      </c>
      <c r="J33" s="86">
        <v>587</v>
      </c>
      <c r="K33" s="86">
        <v>2170</v>
      </c>
      <c r="L33" s="86">
        <v>1906</v>
      </c>
      <c r="M33" s="86">
        <v>851</v>
      </c>
    </row>
    <row r="34" spans="1:13" x14ac:dyDescent="0.25">
      <c r="A34" s="88">
        <v>2019</v>
      </c>
      <c r="B34" s="87">
        <v>360</v>
      </c>
      <c r="C34" s="86" t="s">
        <v>108</v>
      </c>
      <c r="D34" s="86">
        <v>1020</v>
      </c>
      <c r="E34" s="86">
        <v>261</v>
      </c>
      <c r="F34" s="86">
        <v>759</v>
      </c>
      <c r="G34" s="86">
        <v>636</v>
      </c>
      <c r="H34" s="86">
        <v>384</v>
      </c>
      <c r="I34" s="86">
        <v>881</v>
      </c>
      <c r="J34" s="86">
        <v>275</v>
      </c>
      <c r="K34" s="86">
        <v>606</v>
      </c>
      <c r="L34" s="86">
        <v>610</v>
      </c>
      <c r="M34" s="86">
        <v>271</v>
      </c>
    </row>
    <row r="35" spans="1:13" x14ac:dyDescent="0.25">
      <c r="A35" s="88">
        <v>2019</v>
      </c>
      <c r="B35" s="87">
        <v>361</v>
      </c>
      <c r="C35" s="86" t="s">
        <v>109</v>
      </c>
      <c r="D35" s="86">
        <v>1482</v>
      </c>
      <c r="E35" s="86">
        <v>300</v>
      </c>
      <c r="F35" s="86">
        <v>1182</v>
      </c>
      <c r="G35" s="86">
        <v>908</v>
      </c>
      <c r="H35" s="86">
        <v>574</v>
      </c>
      <c r="I35" s="86">
        <v>1262</v>
      </c>
      <c r="J35" s="86">
        <v>380</v>
      </c>
      <c r="K35" s="86">
        <v>882</v>
      </c>
      <c r="L35" s="86">
        <v>841</v>
      </c>
      <c r="M35" s="86">
        <v>421</v>
      </c>
    </row>
    <row r="36" spans="1:13" x14ac:dyDescent="0.25">
      <c r="A36" s="88">
        <v>2019</v>
      </c>
      <c r="B36" s="87">
        <v>3</v>
      </c>
      <c r="C36" s="86" t="s">
        <v>103</v>
      </c>
      <c r="D36" s="86">
        <v>25589</v>
      </c>
      <c r="E36" s="86">
        <v>4259</v>
      </c>
      <c r="F36" s="86">
        <v>21330</v>
      </c>
      <c r="G36" s="86">
        <v>16038</v>
      </c>
      <c r="H36" s="86">
        <v>9551</v>
      </c>
      <c r="I36" s="86">
        <v>18515</v>
      </c>
      <c r="J36" s="86">
        <v>5085</v>
      </c>
      <c r="K36" s="86">
        <v>13430</v>
      </c>
      <c r="L36" s="86">
        <v>12552</v>
      </c>
      <c r="M36" s="86">
        <v>5963</v>
      </c>
    </row>
    <row r="37" spans="1:13" x14ac:dyDescent="0.25">
      <c r="A37" s="88">
        <v>2019</v>
      </c>
      <c r="B37" s="87">
        <v>401</v>
      </c>
      <c r="C37" s="86" t="s">
        <v>110</v>
      </c>
      <c r="D37" s="86">
        <v>1633</v>
      </c>
      <c r="E37" s="86">
        <v>285</v>
      </c>
      <c r="F37" s="86">
        <v>1348</v>
      </c>
      <c r="G37" s="86">
        <v>980</v>
      </c>
      <c r="H37" s="86">
        <v>653</v>
      </c>
      <c r="I37" s="86">
        <v>1350</v>
      </c>
      <c r="J37" s="86">
        <v>337</v>
      </c>
      <c r="K37" s="86">
        <v>1013</v>
      </c>
      <c r="L37" s="86">
        <v>924</v>
      </c>
      <c r="M37" s="86">
        <v>426</v>
      </c>
    </row>
    <row r="38" spans="1:13" x14ac:dyDescent="0.25">
      <c r="A38" s="88">
        <v>2019</v>
      </c>
      <c r="B38" s="87">
        <v>402</v>
      </c>
      <c r="C38" s="86" t="s">
        <v>111</v>
      </c>
      <c r="D38" s="86">
        <v>742</v>
      </c>
      <c r="E38" s="86">
        <v>137</v>
      </c>
      <c r="F38" s="86">
        <v>605</v>
      </c>
      <c r="G38" s="86">
        <v>504</v>
      </c>
      <c r="H38" s="86">
        <v>238</v>
      </c>
      <c r="I38" s="86">
        <v>599</v>
      </c>
      <c r="J38" s="86">
        <v>202</v>
      </c>
      <c r="K38" s="86">
        <v>397</v>
      </c>
      <c r="L38" s="86">
        <v>424</v>
      </c>
      <c r="M38" s="86">
        <v>175</v>
      </c>
    </row>
    <row r="39" spans="1:13" x14ac:dyDescent="0.25">
      <c r="A39" s="88">
        <v>2019</v>
      </c>
      <c r="B39" s="87">
        <v>403</v>
      </c>
      <c r="C39" s="86" t="s">
        <v>112</v>
      </c>
      <c r="D39" s="86">
        <v>2794</v>
      </c>
      <c r="E39" s="86">
        <v>555</v>
      </c>
      <c r="F39" s="86">
        <v>2239</v>
      </c>
      <c r="G39" s="86">
        <v>1713</v>
      </c>
      <c r="H39" s="86">
        <v>1081</v>
      </c>
      <c r="I39" s="86">
        <v>2082</v>
      </c>
      <c r="J39" s="86">
        <v>647</v>
      </c>
      <c r="K39" s="86">
        <v>1435</v>
      </c>
      <c r="L39" s="86">
        <v>1334</v>
      </c>
      <c r="M39" s="86">
        <v>748</v>
      </c>
    </row>
    <row r="40" spans="1:13" x14ac:dyDescent="0.25">
      <c r="A40" s="88">
        <v>2019</v>
      </c>
      <c r="B40" s="87">
        <v>404</v>
      </c>
      <c r="C40" s="86" t="s">
        <v>113</v>
      </c>
      <c r="D40" s="86">
        <v>2650</v>
      </c>
      <c r="E40" s="86">
        <v>412</v>
      </c>
      <c r="F40" s="86">
        <v>2238</v>
      </c>
      <c r="G40" s="86">
        <v>1395</v>
      </c>
      <c r="H40" s="86">
        <v>1255</v>
      </c>
      <c r="I40" s="86">
        <v>2066</v>
      </c>
      <c r="J40" s="86">
        <v>488</v>
      </c>
      <c r="K40" s="86">
        <v>1578</v>
      </c>
      <c r="L40" s="86">
        <v>1242</v>
      </c>
      <c r="M40" s="86">
        <v>824</v>
      </c>
    </row>
    <row r="41" spans="1:13" x14ac:dyDescent="0.25">
      <c r="A41" s="88">
        <v>2019</v>
      </c>
      <c r="B41" s="87">
        <v>405</v>
      </c>
      <c r="C41" s="86" t="s">
        <v>114</v>
      </c>
      <c r="D41" s="86">
        <v>1550</v>
      </c>
      <c r="E41" s="86">
        <v>338</v>
      </c>
      <c r="F41" s="86">
        <v>1212</v>
      </c>
      <c r="G41" s="86">
        <v>1067</v>
      </c>
      <c r="H41" s="86">
        <v>483</v>
      </c>
      <c r="I41" s="86">
        <v>1242</v>
      </c>
      <c r="J41" s="86">
        <v>370</v>
      </c>
      <c r="K41" s="86">
        <v>872</v>
      </c>
      <c r="L41" s="86">
        <v>951</v>
      </c>
      <c r="M41" s="86">
        <v>291</v>
      </c>
    </row>
    <row r="42" spans="1:13" x14ac:dyDescent="0.25">
      <c r="A42" s="88">
        <v>2019</v>
      </c>
      <c r="B42" s="87">
        <v>451</v>
      </c>
      <c r="C42" s="86" t="s">
        <v>115</v>
      </c>
      <c r="D42" s="86">
        <v>1900</v>
      </c>
      <c r="E42" s="86">
        <v>203</v>
      </c>
      <c r="F42" s="86">
        <v>1697</v>
      </c>
      <c r="G42" s="86">
        <v>1192</v>
      </c>
      <c r="H42" s="86">
        <v>708</v>
      </c>
      <c r="I42" s="86">
        <v>1557</v>
      </c>
      <c r="J42" s="86">
        <v>203</v>
      </c>
      <c r="K42" s="86">
        <v>1354</v>
      </c>
      <c r="L42" s="86">
        <v>1062</v>
      </c>
      <c r="M42" s="86">
        <v>495</v>
      </c>
    </row>
    <row r="43" spans="1:13" x14ac:dyDescent="0.25">
      <c r="A43" s="88">
        <v>2019</v>
      </c>
      <c r="B43" s="87">
        <v>452</v>
      </c>
      <c r="C43" s="86" t="s">
        <v>116</v>
      </c>
      <c r="D43" s="86">
        <v>1925</v>
      </c>
      <c r="E43" s="86">
        <v>338</v>
      </c>
      <c r="F43" s="86">
        <v>1587</v>
      </c>
      <c r="G43" s="86">
        <v>1142</v>
      </c>
      <c r="H43" s="86">
        <v>783</v>
      </c>
      <c r="I43" s="86">
        <v>2041</v>
      </c>
      <c r="J43" s="86">
        <v>403</v>
      </c>
      <c r="K43" s="86">
        <v>1638</v>
      </c>
      <c r="L43" s="86">
        <v>1292</v>
      </c>
      <c r="M43" s="86">
        <v>749</v>
      </c>
    </row>
    <row r="44" spans="1:13" x14ac:dyDescent="0.25">
      <c r="A44" s="88">
        <v>2019</v>
      </c>
      <c r="B44" s="87">
        <v>453</v>
      </c>
      <c r="C44" s="86" t="s">
        <v>117</v>
      </c>
      <c r="D44" s="86">
        <v>9970</v>
      </c>
      <c r="E44" s="86">
        <v>241</v>
      </c>
      <c r="F44" s="86">
        <v>9729</v>
      </c>
      <c r="G44" s="86">
        <v>6630</v>
      </c>
      <c r="H44" s="86">
        <v>3340</v>
      </c>
      <c r="I44" s="86">
        <v>9364</v>
      </c>
      <c r="J44" s="86">
        <v>269</v>
      </c>
      <c r="K44" s="86">
        <v>9095</v>
      </c>
      <c r="L44" s="86">
        <v>6371</v>
      </c>
      <c r="M44" s="86">
        <v>2993</v>
      </c>
    </row>
    <row r="45" spans="1:13" x14ac:dyDescent="0.25">
      <c r="A45" s="88">
        <v>2019</v>
      </c>
      <c r="B45" s="87">
        <v>454</v>
      </c>
      <c r="C45" s="86" t="s">
        <v>118</v>
      </c>
      <c r="D45" s="86">
        <v>10377</v>
      </c>
      <c r="E45" s="86">
        <v>540</v>
      </c>
      <c r="F45" s="86">
        <v>9837</v>
      </c>
      <c r="G45" s="86">
        <v>7291</v>
      </c>
      <c r="H45" s="86">
        <v>3086</v>
      </c>
      <c r="I45" s="86">
        <v>9157</v>
      </c>
      <c r="J45" s="86">
        <v>656</v>
      </c>
      <c r="K45" s="86">
        <v>8501</v>
      </c>
      <c r="L45" s="86">
        <v>6875</v>
      </c>
      <c r="M45" s="86">
        <v>2282</v>
      </c>
    </row>
    <row r="46" spans="1:13" x14ac:dyDescent="0.25">
      <c r="A46" s="88">
        <v>2019</v>
      </c>
      <c r="B46" s="87">
        <v>455</v>
      </c>
      <c r="C46" s="86" t="s">
        <v>119</v>
      </c>
      <c r="D46" s="86">
        <v>823</v>
      </c>
      <c r="E46" s="86">
        <v>231</v>
      </c>
      <c r="F46" s="86">
        <v>592</v>
      </c>
      <c r="G46" s="86">
        <v>525</v>
      </c>
      <c r="H46" s="86">
        <v>298</v>
      </c>
      <c r="I46" s="86">
        <v>751</v>
      </c>
      <c r="J46" s="86">
        <v>227</v>
      </c>
      <c r="K46" s="86">
        <v>524</v>
      </c>
      <c r="L46" s="86">
        <v>493</v>
      </c>
      <c r="M46" s="86">
        <v>258</v>
      </c>
    </row>
    <row r="47" spans="1:13" x14ac:dyDescent="0.25">
      <c r="A47" s="88">
        <v>2019</v>
      </c>
      <c r="B47" s="87">
        <v>456</v>
      </c>
      <c r="C47" s="86" t="s">
        <v>120</v>
      </c>
      <c r="D47" s="86">
        <v>2185</v>
      </c>
      <c r="E47" s="86">
        <v>192</v>
      </c>
      <c r="F47" s="86">
        <v>1993</v>
      </c>
      <c r="G47" s="86">
        <v>1397</v>
      </c>
      <c r="H47" s="86">
        <v>788</v>
      </c>
      <c r="I47" s="86">
        <v>1712</v>
      </c>
      <c r="J47" s="86">
        <v>227</v>
      </c>
      <c r="K47" s="86">
        <v>1485</v>
      </c>
      <c r="L47" s="86">
        <v>1117</v>
      </c>
      <c r="M47" s="86">
        <v>595</v>
      </c>
    </row>
    <row r="48" spans="1:13" x14ac:dyDescent="0.25">
      <c r="A48" s="88">
        <v>2019</v>
      </c>
      <c r="B48" s="87">
        <v>457</v>
      </c>
      <c r="C48" s="86" t="s">
        <v>121</v>
      </c>
      <c r="D48" s="86">
        <v>2601</v>
      </c>
      <c r="E48" s="86">
        <v>331</v>
      </c>
      <c r="F48" s="86">
        <v>2270</v>
      </c>
      <c r="G48" s="86">
        <v>1835</v>
      </c>
      <c r="H48" s="86">
        <v>766</v>
      </c>
      <c r="I48" s="86">
        <v>2171</v>
      </c>
      <c r="J48" s="86">
        <v>410</v>
      </c>
      <c r="K48" s="86">
        <v>1761</v>
      </c>
      <c r="L48" s="86">
        <v>1662</v>
      </c>
      <c r="M48" s="86">
        <v>509</v>
      </c>
    </row>
    <row r="49" spans="1:13" x14ac:dyDescent="0.25">
      <c r="A49" s="88">
        <v>2019</v>
      </c>
      <c r="B49" s="87">
        <v>458</v>
      </c>
      <c r="C49" s="86" t="s">
        <v>122</v>
      </c>
      <c r="D49" s="86">
        <v>5014</v>
      </c>
      <c r="E49" s="86">
        <v>235</v>
      </c>
      <c r="F49" s="86">
        <v>4779</v>
      </c>
      <c r="G49" s="86">
        <v>2605</v>
      </c>
      <c r="H49" s="86">
        <v>2409</v>
      </c>
      <c r="I49" s="86">
        <v>4535</v>
      </c>
      <c r="J49" s="86">
        <v>297</v>
      </c>
      <c r="K49" s="86">
        <v>4238</v>
      </c>
      <c r="L49" s="86">
        <v>2380</v>
      </c>
      <c r="M49" s="86">
        <v>2155</v>
      </c>
    </row>
    <row r="50" spans="1:13" x14ac:dyDescent="0.25">
      <c r="A50" s="88">
        <v>2019</v>
      </c>
      <c r="B50" s="87">
        <v>459</v>
      </c>
      <c r="C50" s="86" t="s">
        <v>123</v>
      </c>
      <c r="D50" s="86">
        <v>8425</v>
      </c>
      <c r="E50" s="86">
        <v>540</v>
      </c>
      <c r="F50" s="86">
        <v>7885</v>
      </c>
      <c r="G50" s="86">
        <v>5151</v>
      </c>
      <c r="H50" s="86">
        <v>3274</v>
      </c>
      <c r="I50" s="86">
        <v>4859</v>
      </c>
      <c r="J50" s="86">
        <v>754</v>
      </c>
      <c r="K50" s="86">
        <v>4105</v>
      </c>
      <c r="L50" s="86">
        <v>3219</v>
      </c>
      <c r="M50" s="86">
        <v>1640</v>
      </c>
    </row>
    <row r="51" spans="1:13" x14ac:dyDescent="0.25">
      <c r="A51" s="88">
        <v>2019</v>
      </c>
      <c r="B51" s="87">
        <v>460</v>
      </c>
      <c r="C51" s="86" t="s">
        <v>124</v>
      </c>
      <c r="D51" s="86">
        <v>4323</v>
      </c>
      <c r="E51" s="86">
        <v>322</v>
      </c>
      <c r="F51" s="86">
        <v>4001</v>
      </c>
      <c r="G51" s="86">
        <v>2481</v>
      </c>
      <c r="H51" s="86">
        <v>1842</v>
      </c>
      <c r="I51" s="86">
        <v>3812</v>
      </c>
      <c r="J51" s="86">
        <v>438</v>
      </c>
      <c r="K51" s="86">
        <v>3374</v>
      </c>
      <c r="L51" s="86">
        <v>2321</v>
      </c>
      <c r="M51" s="86">
        <v>1491</v>
      </c>
    </row>
    <row r="52" spans="1:13" x14ac:dyDescent="0.25">
      <c r="A52" s="88">
        <v>2019</v>
      </c>
      <c r="B52" s="87">
        <v>461</v>
      </c>
      <c r="C52" s="86" t="s">
        <v>125</v>
      </c>
      <c r="D52" s="86">
        <v>1214</v>
      </c>
      <c r="E52" s="86">
        <v>231</v>
      </c>
      <c r="F52" s="86">
        <v>983</v>
      </c>
      <c r="G52" s="86">
        <v>861</v>
      </c>
      <c r="H52" s="86">
        <v>353</v>
      </c>
      <c r="I52" s="86">
        <v>1096</v>
      </c>
      <c r="J52" s="86">
        <v>289</v>
      </c>
      <c r="K52" s="86">
        <v>807</v>
      </c>
      <c r="L52" s="86">
        <v>798</v>
      </c>
      <c r="M52" s="86">
        <v>298</v>
      </c>
    </row>
    <row r="53" spans="1:13" x14ac:dyDescent="0.25">
      <c r="A53" s="88">
        <v>2019</v>
      </c>
      <c r="B53" s="87">
        <v>462</v>
      </c>
      <c r="C53" s="86" t="s">
        <v>126</v>
      </c>
      <c r="D53" s="86">
        <v>590</v>
      </c>
      <c r="E53" s="86">
        <v>131</v>
      </c>
      <c r="F53" s="86">
        <v>459</v>
      </c>
      <c r="G53" s="86">
        <v>329</v>
      </c>
      <c r="H53" s="86">
        <v>261</v>
      </c>
      <c r="I53" s="86">
        <v>444</v>
      </c>
      <c r="J53" s="86">
        <v>115</v>
      </c>
      <c r="K53" s="86">
        <v>329</v>
      </c>
      <c r="L53" s="86">
        <v>255</v>
      </c>
      <c r="M53" s="86">
        <v>189</v>
      </c>
    </row>
    <row r="54" spans="1:13" x14ac:dyDescent="0.25">
      <c r="A54" s="88">
        <v>2019</v>
      </c>
      <c r="B54" s="87">
        <v>4</v>
      </c>
      <c r="C54" s="86" t="s">
        <v>127</v>
      </c>
      <c r="D54" s="86">
        <v>58716</v>
      </c>
      <c r="E54" s="86">
        <v>5262</v>
      </c>
      <c r="F54" s="86">
        <v>53454</v>
      </c>
      <c r="G54" s="86">
        <v>37098</v>
      </c>
      <c r="H54" s="86">
        <v>21618</v>
      </c>
      <c r="I54" s="86">
        <v>48838</v>
      </c>
      <c r="J54" s="86">
        <v>6332</v>
      </c>
      <c r="K54" s="86">
        <v>42506</v>
      </c>
      <c r="L54" s="86">
        <v>32720</v>
      </c>
      <c r="M54" s="86">
        <v>16118</v>
      </c>
    </row>
    <row r="55" spans="1:13" x14ac:dyDescent="0.25">
      <c r="A55" s="88">
        <v>2019</v>
      </c>
      <c r="B55" s="87">
        <v>0</v>
      </c>
      <c r="C55" s="86" t="s">
        <v>128</v>
      </c>
      <c r="D55" s="86">
        <v>151149</v>
      </c>
      <c r="E55" s="86">
        <v>24510</v>
      </c>
      <c r="F55" s="86">
        <v>126639</v>
      </c>
      <c r="G55" s="86">
        <v>92832</v>
      </c>
      <c r="H55" s="86">
        <v>58317</v>
      </c>
      <c r="I55" s="86">
        <v>112933</v>
      </c>
      <c r="J55" s="86">
        <v>23223</v>
      </c>
      <c r="K55" s="86">
        <v>89710</v>
      </c>
      <c r="L55" s="86">
        <v>75305</v>
      </c>
      <c r="M55" s="86">
        <v>37628</v>
      </c>
    </row>
    <row r="56" spans="1:13" x14ac:dyDescent="0.25">
      <c r="A56" s="88" t="s">
        <v>205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A22_2019_Zeitreihe</vt:lpstr>
      <vt:lpstr>2019_A22_Karte_Berechnung</vt:lpstr>
      <vt:lpstr>A1_2019</vt:lpstr>
      <vt:lpstr>2019_A22_Karte</vt:lpstr>
      <vt:lpstr>2018_A22_Rand</vt:lpstr>
      <vt:lpstr>A22_2017_roh</vt:lpstr>
      <vt:lpstr>A22_2018_roh</vt:lpstr>
      <vt:lpstr>A22_2019_roh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2019-08-13T10:14:17Z</dcterms:created>
  <dcterms:modified xsi:type="dcterms:W3CDTF">2020-10-07T10:48:30Z</dcterms:modified>
</cp:coreProperties>
</file>