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25654E76-36D8-4B9A-94EF-4A4638971EF6}" xr6:coauthVersionLast="36" xr6:coauthVersionMax="36" xr10:uidLastSave="{00000000-0000-0000-0000-000000000000}"/>
  <bookViews>
    <workbookView minimized="1" xWindow="0" yWindow="0" windowWidth="28800" windowHeight="14025" activeTab="3" xr2:uid="{0A63C520-0373-4110-AD89-FD89FB727EC4}"/>
  </bookViews>
  <sheets>
    <sheet name="2019_A4" sheetId="7" r:id="rId1"/>
    <sheet name="A4_bearbeitet" sheetId="3" r:id="rId2"/>
    <sheet name="2018_A4-Karte_Berechnung" sheetId="4" r:id="rId3"/>
    <sheet name="2018_Zeitreihe" sheetId="8" r:id="rId4"/>
    <sheet name="2018_A4_Karte" sheetId="5" r:id="rId5"/>
    <sheet name="Rohdaten_2019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4" i="8" l="1"/>
  <c r="J474" i="8"/>
  <c r="K474" i="8"/>
  <c r="L474" i="8"/>
  <c r="M474" i="8"/>
  <c r="I475" i="8"/>
  <c r="J475" i="8"/>
  <c r="K475" i="8"/>
  <c r="L475" i="8"/>
  <c r="M475" i="8"/>
  <c r="I476" i="8"/>
  <c r="J476" i="8"/>
  <c r="K476" i="8"/>
  <c r="L476" i="8"/>
  <c r="M476" i="8"/>
  <c r="I477" i="8"/>
  <c r="J477" i="8"/>
  <c r="K477" i="8"/>
  <c r="L477" i="8"/>
  <c r="M477" i="8"/>
  <c r="I478" i="8"/>
  <c r="J478" i="8"/>
  <c r="K478" i="8"/>
  <c r="L478" i="8"/>
  <c r="M478" i="8"/>
  <c r="I479" i="8"/>
  <c r="J479" i="8"/>
  <c r="K479" i="8"/>
  <c r="L479" i="8"/>
  <c r="M479" i="8"/>
  <c r="I480" i="8"/>
  <c r="J480" i="8"/>
  <c r="K480" i="8"/>
  <c r="L480" i="8"/>
  <c r="M480" i="8"/>
  <c r="I481" i="8"/>
  <c r="J481" i="8"/>
  <c r="K481" i="8"/>
  <c r="L481" i="8"/>
  <c r="M481" i="8"/>
  <c r="I482" i="8"/>
  <c r="J482" i="8"/>
  <c r="K482" i="8"/>
  <c r="L482" i="8"/>
  <c r="M482" i="8"/>
  <c r="I483" i="8"/>
  <c r="J483" i="8"/>
  <c r="K483" i="8"/>
  <c r="L483" i="8"/>
  <c r="M483" i="8"/>
  <c r="I484" i="8"/>
  <c r="J484" i="8"/>
  <c r="K484" i="8"/>
  <c r="L484" i="8"/>
  <c r="M484" i="8"/>
  <c r="I485" i="8"/>
  <c r="J485" i="8"/>
  <c r="K485" i="8"/>
  <c r="L485" i="8"/>
  <c r="M485" i="8"/>
  <c r="I486" i="8"/>
  <c r="J486" i="8"/>
  <c r="K486" i="8"/>
  <c r="L486" i="8"/>
  <c r="M486" i="8"/>
  <c r="I487" i="8"/>
  <c r="J487" i="8"/>
  <c r="K487" i="8"/>
  <c r="L487" i="8"/>
  <c r="M487" i="8"/>
  <c r="I488" i="8"/>
  <c r="J488" i="8"/>
  <c r="K488" i="8"/>
  <c r="L488" i="8"/>
  <c r="M488" i="8"/>
  <c r="I489" i="8"/>
  <c r="J489" i="8"/>
  <c r="K489" i="8"/>
  <c r="L489" i="8"/>
  <c r="M489" i="8"/>
  <c r="I490" i="8"/>
  <c r="J490" i="8"/>
  <c r="K490" i="8"/>
  <c r="L490" i="8"/>
  <c r="M490" i="8"/>
  <c r="I491" i="8"/>
  <c r="J491" i="8"/>
  <c r="K491" i="8"/>
  <c r="L491" i="8"/>
  <c r="M491" i="8"/>
  <c r="I492" i="8"/>
  <c r="J492" i="8"/>
  <c r="K492" i="8"/>
  <c r="L492" i="8"/>
  <c r="M492" i="8"/>
  <c r="I493" i="8"/>
  <c r="J493" i="8"/>
  <c r="K493" i="8"/>
  <c r="L493" i="8"/>
  <c r="M493" i="8"/>
  <c r="I494" i="8"/>
  <c r="J494" i="8"/>
  <c r="K494" i="8"/>
  <c r="L494" i="8"/>
  <c r="M494" i="8"/>
  <c r="I495" i="8"/>
  <c r="J495" i="8"/>
  <c r="K495" i="8"/>
  <c r="L495" i="8"/>
  <c r="M495" i="8"/>
  <c r="I496" i="8"/>
  <c r="J496" i="8"/>
  <c r="K496" i="8"/>
  <c r="L496" i="8"/>
  <c r="M496" i="8"/>
  <c r="I497" i="8"/>
  <c r="J497" i="8"/>
  <c r="K497" i="8"/>
  <c r="L497" i="8"/>
  <c r="M497" i="8"/>
  <c r="I498" i="8"/>
  <c r="J498" i="8"/>
  <c r="K498" i="8"/>
  <c r="L498" i="8"/>
  <c r="M498" i="8"/>
  <c r="I499" i="8"/>
  <c r="J499" i="8"/>
  <c r="K499" i="8"/>
  <c r="L499" i="8"/>
  <c r="M499" i="8"/>
  <c r="I500" i="8"/>
  <c r="J500" i="8"/>
  <c r="K500" i="8"/>
  <c r="L500" i="8"/>
  <c r="M500" i="8"/>
  <c r="I501" i="8"/>
  <c r="J501" i="8"/>
  <c r="K501" i="8"/>
  <c r="L501" i="8"/>
  <c r="M501" i="8"/>
  <c r="I502" i="8"/>
  <c r="J502" i="8"/>
  <c r="K502" i="8"/>
  <c r="L502" i="8"/>
  <c r="M502" i="8"/>
  <c r="I503" i="8"/>
  <c r="J503" i="8"/>
  <c r="K503" i="8"/>
  <c r="L503" i="8"/>
  <c r="M503" i="8"/>
  <c r="I504" i="8"/>
  <c r="J504" i="8"/>
  <c r="K504" i="8"/>
  <c r="L504" i="8"/>
  <c r="M504" i="8"/>
  <c r="I505" i="8"/>
  <c r="J505" i="8"/>
  <c r="K505" i="8"/>
  <c r="L505" i="8"/>
  <c r="M505" i="8"/>
  <c r="I506" i="8"/>
  <c r="J506" i="8"/>
  <c r="K506" i="8"/>
  <c r="L506" i="8"/>
  <c r="M506" i="8"/>
  <c r="I507" i="8"/>
  <c r="J507" i="8"/>
  <c r="K507" i="8"/>
  <c r="L507" i="8"/>
  <c r="M507" i="8"/>
  <c r="I508" i="8"/>
  <c r="J508" i="8"/>
  <c r="K508" i="8"/>
  <c r="L508" i="8"/>
  <c r="M508" i="8"/>
  <c r="I509" i="8"/>
  <c r="J509" i="8"/>
  <c r="K509" i="8"/>
  <c r="L509" i="8"/>
  <c r="M509" i="8"/>
  <c r="I510" i="8"/>
  <c r="J510" i="8"/>
  <c r="K510" i="8"/>
  <c r="L510" i="8"/>
  <c r="M510" i="8"/>
  <c r="I511" i="8"/>
  <c r="J511" i="8"/>
  <c r="K511" i="8"/>
  <c r="L511" i="8"/>
  <c r="M511" i="8"/>
  <c r="I512" i="8"/>
  <c r="J512" i="8"/>
  <c r="K512" i="8"/>
  <c r="L512" i="8"/>
  <c r="M512" i="8"/>
  <c r="I513" i="8"/>
  <c r="J513" i="8"/>
  <c r="K513" i="8"/>
  <c r="L513" i="8"/>
  <c r="M513" i="8"/>
  <c r="I514" i="8"/>
  <c r="J514" i="8"/>
  <c r="K514" i="8"/>
  <c r="L514" i="8"/>
  <c r="M514" i="8"/>
  <c r="I515" i="8"/>
  <c r="J515" i="8"/>
  <c r="K515" i="8"/>
  <c r="L515" i="8"/>
  <c r="M515" i="8"/>
  <c r="I516" i="8"/>
  <c r="J516" i="8"/>
  <c r="K516" i="8"/>
  <c r="L516" i="8"/>
  <c r="M516" i="8"/>
  <c r="I517" i="8"/>
  <c r="J517" i="8"/>
  <c r="K517" i="8"/>
  <c r="L517" i="8"/>
  <c r="M517" i="8"/>
  <c r="I518" i="8"/>
  <c r="J518" i="8"/>
  <c r="K518" i="8"/>
  <c r="L518" i="8"/>
  <c r="M518" i="8"/>
  <c r="I519" i="8"/>
  <c r="J519" i="8"/>
  <c r="K519" i="8"/>
  <c r="L519" i="8"/>
  <c r="M519" i="8"/>
  <c r="I520" i="8"/>
  <c r="J520" i="8"/>
  <c r="K520" i="8"/>
  <c r="L520" i="8"/>
  <c r="M520" i="8"/>
  <c r="I521" i="8"/>
  <c r="J521" i="8"/>
  <c r="K521" i="8"/>
  <c r="L521" i="8"/>
  <c r="M521" i="8"/>
  <c r="I522" i="8"/>
  <c r="J522" i="8"/>
  <c r="K522" i="8"/>
  <c r="L522" i="8"/>
  <c r="M522" i="8"/>
  <c r="I523" i="8"/>
  <c r="J523" i="8"/>
  <c r="K523" i="8"/>
  <c r="L523" i="8"/>
  <c r="M523" i="8"/>
  <c r="I524" i="8"/>
  <c r="J524" i="8"/>
  <c r="K524" i="8"/>
  <c r="L524" i="8"/>
  <c r="M524" i="8"/>
  <c r="J473" i="8"/>
  <c r="K473" i="8"/>
  <c r="L473" i="8"/>
  <c r="M473" i="8"/>
  <c r="I473" i="8"/>
  <c r="I422" i="8"/>
  <c r="J422" i="8"/>
  <c r="K422" i="8"/>
  <c r="L422" i="8"/>
  <c r="M422" i="8"/>
  <c r="I423" i="8"/>
  <c r="J423" i="8"/>
  <c r="K423" i="8"/>
  <c r="L423" i="8"/>
  <c r="M423" i="8"/>
  <c r="I424" i="8"/>
  <c r="J424" i="8"/>
  <c r="K424" i="8"/>
  <c r="L424" i="8"/>
  <c r="M424" i="8"/>
  <c r="I425" i="8"/>
  <c r="J425" i="8"/>
  <c r="K425" i="8"/>
  <c r="L425" i="8"/>
  <c r="M425" i="8"/>
  <c r="I426" i="8"/>
  <c r="J426" i="8"/>
  <c r="K426" i="8"/>
  <c r="L426" i="8"/>
  <c r="M426" i="8"/>
  <c r="I427" i="8"/>
  <c r="J427" i="8"/>
  <c r="K427" i="8"/>
  <c r="L427" i="8"/>
  <c r="M427" i="8"/>
  <c r="I428" i="8"/>
  <c r="J428" i="8"/>
  <c r="K428" i="8"/>
  <c r="L428" i="8"/>
  <c r="M428" i="8"/>
  <c r="I429" i="8"/>
  <c r="J429" i="8"/>
  <c r="K429" i="8"/>
  <c r="L429" i="8"/>
  <c r="M429" i="8"/>
  <c r="I430" i="8"/>
  <c r="J430" i="8"/>
  <c r="K430" i="8"/>
  <c r="L430" i="8"/>
  <c r="M430" i="8"/>
  <c r="I431" i="8"/>
  <c r="J431" i="8"/>
  <c r="K431" i="8"/>
  <c r="L431" i="8"/>
  <c r="M431" i="8"/>
  <c r="I432" i="8"/>
  <c r="J432" i="8"/>
  <c r="K432" i="8"/>
  <c r="L432" i="8"/>
  <c r="M432" i="8"/>
  <c r="I433" i="8"/>
  <c r="J433" i="8"/>
  <c r="K433" i="8"/>
  <c r="L433" i="8"/>
  <c r="M433" i="8"/>
  <c r="I434" i="8"/>
  <c r="J434" i="8"/>
  <c r="K434" i="8"/>
  <c r="L434" i="8"/>
  <c r="M434" i="8"/>
  <c r="I435" i="8"/>
  <c r="J435" i="8"/>
  <c r="K435" i="8"/>
  <c r="L435" i="8"/>
  <c r="M435" i="8"/>
  <c r="I436" i="8"/>
  <c r="J436" i="8"/>
  <c r="K436" i="8"/>
  <c r="L436" i="8"/>
  <c r="M436" i="8"/>
  <c r="I437" i="8"/>
  <c r="J437" i="8"/>
  <c r="K437" i="8"/>
  <c r="L437" i="8"/>
  <c r="M437" i="8"/>
  <c r="I438" i="8"/>
  <c r="J438" i="8"/>
  <c r="K438" i="8"/>
  <c r="L438" i="8"/>
  <c r="M438" i="8"/>
  <c r="I439" i="8"/>
  <c r="J439" i="8"/>
  <c r="K439" i="8"/>
  <c r="L439" i="8"/>
  <c r="M439" i="8"/>
  <c r="I440" i="8"/>
  <c r="J440" i="8"/>
  <c r="K440" i="8"/>
  <c r="L440" i="8"/>
  <c r="M440" i="8"/>
  <c r="I441" i="8"/>
  <c r="J441" i="8"/>
  <c r="K441" i="8"/>
  <c r="L441" i="8"/>
  <c r="M441" i="8"/>
  <c r="I442" i="8"/>
  <c r="J442" i="8"/>
  <c r="K442" i="8"/>
  <c r="L442" i="8"/>
  <c r="M442" i="8"/>
  <c r="I443" i="8"/>
  <c r="J443" i="8"/>
  <c r="K443" i="8"/>
  <c r="L443" i="8"/>
  <c r="M443" i="8"/>
  <c r="I444" i="8"/>
  <c r="J444" i="8"/>
  <c r="K444" i="8"/>
  <c r="L444" i="8"/>
  <c r="M444" i="8"/>
  <c r="I445" i="8"/>
  <c r="J445" i="8"/>
  <c r="K445" i="8"/>
  <c r="L445" i="8"/>
  <c r="M445" i="8"/>
  <c r="I446" i="8"/>
  <c r="J446" i="8"/>
  <c r="K446" i="8"/>
  <c r="L446" i="8"/>
  <c r="M446" i="8"/>
  <c r="I447" i="8"/>
  <c r="J447" i="8"/>
  <c r="K447" i="8"/>
  <c r="L447" i="8"/>
  <c r="M447" i="8"/>
  <c r="I448" i="8"/>
  <c r="J448" i="8"/>
  <c r="K448" i="8"/>
  <c r="L448" i="8"/>
  <c r="M448" i="8"/>
  <c r="I449" i="8"/>
  <c r="J449" i="8"/>
  <c r="K449" i="8"/>
  <c r="L449" i="8"/>
  <c r="M449" i="8"/>
  <c r="I450" i="8"/>
  <c r="J450" i="8"/>
  <c r="K450" i="8"/>
  <c r="L450" i="8"/>
  <c r="M450" i="8"/>
  <c r="I451" i="8"/>
  <c r="J451" i="8"/>
  <c r="K451" i="8"/>
  <c r="L451" i="8"/>
  <c r="M451" i="8"/>
  <c r="I452" i="8"/>
  <c r="J452" i="8"/>
  <c r="K452" i="8"/>
  <c r="L452" i="8"/>
  <c r="M452" i="8"/>
  <c r="I453" i="8"/>
  <c r="J453" i="8"/>
  <c r="K453" i="8"/>
  <c r="L453" i="8"/>
  <c r="M453" i="8"/>
  <c r="I454" i="8"/>
  <c r="J454" i="8"/>
  <c r="K454" i="8"/>
  <c r="L454" i="8"/>
  <c r="M454" i="8"/>
  <c r="I455" i="8"/>
  <c r="J455" i="8"/>
  <c r="K455" i="8"/>
  <c r="L455" i="8"/>
  <c r="M455" i="8"/>
  <c r="I456" i="8"/>
  <c r="J456" i="8"/>
  <c r="K456" i="8"/>
  <c r="L456" i="8"/>
  <c r="M456" i="8"/>
  <c r="I457" i="8"/>
  <c r="J457" i="8"/>
  <c r="K457" i="8"/>
  <c r="L457" i="8"/>
  <c r="M457" i="8"/>
  <c r="I458" i="8"/>
  <c r="J458" i="8"/>
  <c r="K458" i="8"/>
  <c r="L458" i="8"/>
  <c r="M458" i="8"/>
  <c r="I459" i="8"/>
  <c r="J459" i="8"/>
  <c r="K459" i="8"/>
  <c r="L459" i="8"/>
  <c r="M459" i="8"/>
  <c r="I460" i="8"/>
  <c r="J460" i="8"/>
  <c r="K460" i="8"/>
  <c r="L460" i="8"/>
  <c r="M460" i="8"/>
  <c r="I461" i="8"/>
  <c r="J461" i="8"/>
  <c r="K461" i="8"/>
  <c r="L461" i="8"/>
  <c r="M461" i="8"/>
  <c r="I462" i="8"/>
  <c r="J462" i="8"/>
  <c r="K462" i="8"/>
  <c r="L462" i="8"/>
  <c r="M462" i="8"/>
  <c r="I463" i="8"/>
  <c r="J463" i="8"/>
  <c r="K463" i="8"/>
  <c r="L463" i="8"/>
  <c r="M463" i="8"/>
  <c r="I464" i="8"/>
  <c r="J464" i="8"/>
  <c r="K464" i="8"/>
  <c r="L464" i="8"/>
  <c r="M464" i="8"/>
  <c r="I465" i="8"/>
  <c r="J465" i="8"/>
  <c r="K465" i="8"/>
  <c r="L465" i="8"/>
  <c r="M465" i="8"/>
  <c r="I466" i="8"/>
  <c r="J466" i="8"/>
  <c r="K466" i="8"/>
  <c r="L466" i="8"/>
  <c r="M466" i="8"/>
  <c r="I467" i="8"/>
  <c r="J467" i="8"/>
  <c r="K467" i="8"/>
  <c r="L467" i="8"/>
  <c r="M467" i="8"/>
  <c r="I468" i="8"/>
  <c r="J468" i="8"/>
  <c r="K468" i="8"/>
  <c r="L468" i="8"/>
  <c r="M468" i="8"/>
  <c r="I469" i="8"/>
  <c r="J469" i="8"/>
  <c r="K469" i="8"/>
  <c r="L469" i="8"/>
  <c r="M469" i="8"/>
  <c r="I470" i="8"/>
  <c r="J470" i="8"/>
  <c r="K470" i="8"/>
  <c r="L470" i="8"/>
  <c r="M470" i="8"/>
  <c r="I471" i="8"/>
  <c r="J471" i="8"/>
  <c r="K471" i="8"/>
  <c r="L471" i="8"/>
  <c r="M471" i="8"/>
  <c r="I472" i="8"/>
  <c r="J472" i="8"/>
  <c r="K472" i="8"/>
  <c r="L472" i="8"/>
  <c r="M472" i="8"/>
  <c r="J421" i="8"/>
  <c r="K421" i="8"/>
  <c r="L421" i="8"/>
  <c r="M421" i="8"/>
  <c r="I421" i="8"/>
  <c r="I370" i="8"/>
  <c r="J370" i="8"/>
  <c r="K370" i="8"/>
  <c r="L370" i="8"/>
  <c r="M370" i="8"/>
  <c r="I371" i="8"/>
  <c r="J371" i="8"/>
  <c r="K371" i="8"/>
  <c r="L371" i="8"/>
  <c r="M371" i="8"/>
  <c r="I372" i="8"/>
  <c r="J372" i="8"/>
  <c r="K372" i="8"/>
  <c r="L372" i="8"/>
  <c r="M372" i="8"/>
  <c r="I373" i="8"/>
  <c r="J373" i="8"/>
  <c r="K373" i="8"/>
  <c r="L373" i="8"/>
  <c r="M373" i="8"/>
  <c r="I374" i="8"/>
  <c r="J374" i="8"/>
  <c r="K374" i="8"/>
  <c r="L374" i="8"/>
  <c r="M374" i="8"/>
  <c r="I375" i="8"/>
  <c r="J375" i="8"/>
  <c r="K375" i="8"/>
  <c r="L375" i="8"/>
  <c r="M375" i="8"/>
  <c r="I376" i="8"/>
  <c r="J376" i="8"/>
  <c r="K376" i="8"/>
  <c r="L376" i="8"/>
  <c r="M376" i="8"/>
  <c r="I377" i="8"/>
  <c r="J377" i="8"/>
  <c r="K377" i="8"/>
  <c r="L377" i="8"/>
  <c r="M377" i="8"/>
  <c r="I378" i="8"/>
  <c r="J378" i="8"/>
  <c r="K378" i="8"/>
  <c r="L378" i="8"/>
  <c r="M378" i="8"/>
  <c r="I379" i="8"/>
  <c r="J379" i="8"/>
  <c r="K379" i="8"/>
  <c r="L379" i="8"/>
  <c r="M379" i="8"/>
  <c r="I380" i="8"/>
  <c r="J380" i="8"/>
  <c r="K380" i="8"/>
  <c r="L380" i="8"/>
  <c r="M380" i="8"/>
  <c r="I381" i="8"/>
  <c r="J381" i="8"/>
  <c r="K381" i="8"/>
  <c r="L381" i="8"/>
  <c r="M381" i="8"/>
  <c r="I382" i="8"/>
  <c r="J382" i="8"/>
  <c r="K382" i="8"/>
  <c r="L382" i="8"/>
  <c r="M382" i="8"/>
  <c r="I383" i="8"/>
  <c r="J383" i="8"/>
  <c r="K383" i="8"/>
  <c r="L383" i="8"/>
  <c r="M383" i="8"/>
  <c r="I384" i="8"/>
  <c r="J384" i="8"/>
  <c r="K384" i="8"/>
  <c r="L384" i="8"/>
  <c r="M384" i="8"/>
  <c r="I385" i="8"/>
  <c r="J385" i="8"/>
  <c r="K385" i="8"/>
  <c r="L385" i="8"/>
  <c r="M385" i="8"/>
  <c r="I386" i="8"/>
  <c r="J386" i="8"/>
  <c r="K386" i="8"/>
  <c r="L386" i="8"/>
  <c r="M386" i="8"/>
  <c r="I387" i="8"/>
  <c r="J387" i="8"/>
  <c r="K387" i="8"/>
  <c r="L387" i="8"/>
  <c r="M387" i="8"/>
  <c r="I388" i="8"/>
  <c r="J388" i="8"/>
  <c r="K388" i="8"/>
  <c r="L388" i="8"/>
  <c r="M388" i="8"/>
  <c r="I389" i="8"/>
  <c r="J389" i="8"/>
  <c r="K389" i="8"/>
  <c r="L389" i="8"/>
  <c r="M389" i="8"/>
  <c r="I390" i="8"/>
  <c r="J390" i="8"/>
  <c r="K390" i="8"/>
  <c r="L390" i="8"/>
  <c r="M390" i="8"/>
  <c r="I391" i="8"/>
  <c r="J391" i="8"/>
  <c r="K391" i="8"/>
  <c r="L391" i="8"/>
  <c r="M391" i="8"/>
  <c r="I392" i="8"/>
  <c r="J392" i="8"/>
  <c r="K392" i="8"/>
  <c r="L392" i="8"/>
  <c r="M392" i="8"/>
  <c r="I393" i="8"/>
  <c r="J393" i="8"/>
  <c r="K393" i="8"/>
  <c r="L393" i="8"/>
  <c r="M393" i="8"/>
  <c r="I394" i="8"/>
  <c r="J394" i="8"/>
  <c r="K394" i="8"/>
  <c r="L394" i="8"/>
  <c r="M394" i="8"/>
  <c r="I395" i="8"/>
  <c r="J395" i="8"/>
  <c r="K395" i="8"/>
  <c r="L395" i="8"/>
  <c r="M395" i="8"/>
  <c r="I396" i="8"/>
  <c r="J396" i="8"/>
  <c r="K396" i="8"/>
  <c r="L396" i="8"/>
  <c r="M396" i="8"/>
  <c r="I397" i="8"/>
  <c r="J397" i="8"/>
  <c r="K397" i="8"/>
  <c r="L397" i="8"/>
  <c r="M397" i="8"/>
  <c r="I398" i="8"/>
  <c r="J398" i="8"/>
  <c r="K398" i="8"/>
  <c r="L398" i="8"/>
  <c r="M398" i="8"/>
  <c r="I399" i="8"/>
  <c r="J399" i="8"/>
  <c r="K399" i="8"/>
  <c r="L399" i="8"/>
  <c r="M399" i="8"/>
  <c r="I400" i="8"/>
  <c r="J400" i="8"/>
  <c r="K400" i="8"/>
  <c r="L400" i="8"/>
  <c r="M400" i="8"/>
  <c r="I401" i="8"/>
  <c r="J401" i="8"/>
  <c r="K401" i="8"/>
  <c r="L401" i="8"/>
  <c r="M401" i="8"/>
  <c r="I402" i="8"/>
  <c r="J402" i="8"/>
  <c r="K402" i="8"/>
  <c r="L402" i="8"/>
  <c r="M402" i="8"/>
  <c r="I403" i="8"/>
  <c r="J403" i="8"/>
  <c r="K403" i="8"/>
  <c r="L403" i="8"/>
  <c r="M403" i="8"/>
  <c r="I404" i="8"/>
  <c r="J404" i="8"/>
  <c r="K404" i="8"/>
  <c r="L404" i="8"/>
  <c r="M404" i="8"/>
  <c r="I405" i="8"/>
  <c r="J405" i="8"/>
  <c r="K405" i="8"/>
  <c r="L405" i="8"/>
  <c r="M405" i="8"/>
  <c r="I406" i="8"/>
  <c r="J406" i="8"/>
  <c r="K406" i="8"/>
  <c r="L406" i="8"/>
  <c r="M406" i="8"/>
  <c r="I407" i="8"/>
  <c r="J407" i="8"/>
  <c r="K407" i="8"/>
  <c r="L407" i="8"/>
  <c r="M407" i="8"/>
  <c r="I408" i="8"/>
  <c r="J408" i="8"/>
  <c r="K408" i="8"/>
  <c r="L408" i="8"/>
  <c r="M408" i="8"/>
  <c r="I409" i="8"/>
  <c r="J409" i="8"/>
  <c r="K409" i="8"/>
  <c r="L409" i="8"/>
  <c r="M409" i="8"/>
  <c r="I410" i="8"/>
  <c r="J410" i="8"/>
  <c r="K410" i="8"/>
  <c r="L410" i="8"/>
  <c r="M410" i="8"/>
  <c r="I411" i="8"/>
  <c r="J411" i="8"/>
  <c r="K411" i="8"/>
  <c r="L411" i="8"/>
  <c r="M411" i="8"/>
  <c r="I412" i="8"/>
  <c r="J412" i="8"/>
  <c r="K412" i="8"/>
  <c r="L412" i="8"/>
  <c r="M412" i="8"/>
  <c r="I413" i="8"/>
  <c r="J413" i="8"/>
  <c r="K413" i="8"/>
  <c r="L413" i="8"/>
  <c r="M413" i="8"/>
  <c r="I414" i="8"/>
  <c r="J414" i="8"/>
  <c r="K414" i="8"/>
  <c r="L414" i="8"/>
  <c r="M414" i="8"/>
  <c r="I415" i="8"/>
  <c r="J415" i="8"/>
  <c r="K415" i="8"/>
  <c r="L415" i="8"/>
  <c r="M415" i="8"/>
  <c r="I416" i="8"/>
  <c r="J416" i="8"/>
  <c r="K416" i="8"/>
  <c r="L416" i="8"/>
  <c r="M416" i="8"/>
  <c r="I417" i="8"/>
  <c r="J417" i="8"/>
  <c r="K417" i="8"/>
  <c r="L417" i="8"/>
  <c r="M417" i="8"/>
  <c r="I418" i="8"/>
  <c r="J418" i="8"/>
  <c r="K418" i="8"/>
  <c r="L418" i="8"/>
  <c r="M418" i="8"/>
  <c r="I419" i="8"/>
  <c r="J419" i="8"/>
  <c r="K419" i="8"/>
  <c r="L419" i="8"/>
  <c r="M419" i="8"/>
  <c r="I420" i="8"/>
  <c r="J420" i="8"/>
  <c r="K420" i="8"/>
  <c r="L420" i="8"/>
  <c r="M420" i="8"/>
  <c r="J369" i="8"/>
  <c r="K369" i="8"/>
  <c r="L369" i="8"/>
  <c r="M369" i="8"/>
  <c r="I369" i="8"/>
  <c r="I318" i="8"/>
  <c r="J318" i="8"/>
  <c r="K318" i="8"/>
  <c r="L318" i="8"/>
  <c r="M318" i="8"/>
  <c r="I319" i="8"/>
  <c r="J319" i="8"/>
  <c r="K319" i="8"/>
  <c r="L319" i="8"/>
  <c r="M319" i="8"/>
  <c r="I320" i="8"/>
  <c r="J320" i="8"/>
  <c r="K320" i="8"/>
  <c r="L320" i="8"/>
  <c r="M320" i="8"/>
  <c r="I321" i="8"/>
  <c r="J321" i="8"/>
  <c r="K321" i="8"/>
  <c r="L321" i="8"/>
  <c r="M321" i="8"/>
  <c r="I322" i="8"/>
  <c r="J322" i="8"/>
  <c r="K322" i="8"/>
  <c r="L322" i="8"/>
  <c r="M322" i="8"/>
  <c r="I323" i="8"/>
  <c r="J323" i="8"/>
  <c r="K323" i="8"/>
  <c r="L323" i="8"/>
  <c r="M323" i="8"/>
  <c r="I324" i="8"/>
  <c r="J324" i="8"/>
  <c r="K324" i="8"/>
  <c r="L324" i="8"/>
  <c r="M324" i="8"/>
  <c r="I325" i="8"/>
  <c r="J325" i="8"/>
  <c r="K325" i="8"/>
  <c r="L325" i="8"/>
  <c r="M325" i="8"/>
  <c r="I326" i="8"/>
  <c r="J326" i="8"/>
  <c r="K326" i="8"/>
  <c r="L326" i="8"/>
  <c r="M326" i="8"/>
  <c r="I327" i="8"/>
  <c r="J327" i="8"/>
  <c r="K327" i="8"/>
  <c r="L327" i="8"/>
  <c r="M327" i="8"/>
  <c r="I328" i="8"/>
  <c r="J328" i="8"/>
  <c r="K328" i="8"/>
  <c r="L328" i="8"/>
  <c r="M328" i="8"/>
  <c r="I329" i="8"/>
  <c r="J329" i="8"/>
  <c r="K329" i="8"/>
  <c r="L329" i="8"/>
  <c r="M329" i="8"/>
  <c r="I330" i="8"/>
  <c r="J330" i="8"/>
  <c r="K330" i="8"/>
  <c r="L330" i="8"/>
  <c r="M330" i="8"/>
  <c r="I331" i="8"/>
  <c r="J331" i="8"/>
  <c r="K331" i="8"/>
  <c r="L331" i="8"/>
  <c r="M331" i="8"/>
  <c r="I332" i="8"/>
  <c r="J332" i="8"/>
  <c r="K332" i="8"/>
  <c r="L332" i="8"/>
  <c r="M332" i="8"/>
  <c r="I333" i="8"/>
  <c r="J333" i="8"/>
  <c r="K333" i="8"/>
  <c r="L333" i="8"/>
  <c r="M333" i="8"/>
  <c r="I334" i="8"/>
  <c r="J334" i="8"/>
  <c r="K334" i="8"/>
  <c r="L334" i="8"/>
  <c r="M334" i="8"/>
  <c r="I335" i="8"/>
  <c r="J335" i="8"/>
  <c r="K335" i="8"/>
  <c r="L335" i="8"/>
  <c r="M335" i="8"/>
  <c r="I336" i="8"/>
  <c r="J336" i="8"/>
  <c r="K336" i="8"/>
  <c r="L336" i="8"/>
  <c r="M336" i="8"/>
  <c r="I337" i="8"/>
  <c r="J337" i="8"/>
  <c r="K337" i="8"/>
  <c r="L337" i="8"/>
  <c r="M337" i="8"/>
  <c r="I338" i="8"/>
  <c r="J338" i="8"/>
  <c r="K338" i="8"/>
  <c r="L338" i="8"/>
  <c r="M338" i="8"/>
  <c r="I339" i="8"/>
  <c r="J339" i="8"/>
  <c r="K339" i="8"/>
  <c r="L339" i="8"/>
  <c r="M339" i="8"/>
  <c r="I340" i="8"/>
  <c r="J340" i="8"/>
  <c r="K340" i="8"/>
  <c r="L340" i="8"/>
  <c r="M340" i="8"/>
  <c r="I341" i="8"/>
  <c r="J341" i="8"/>
  <c r="K341" i="8"/>
  <c r="L341" i="8"/>
  <c r="M341" i="8"/>
  <c r="I342" i="8"/>
  <c r="J342" i="8"/>
  <c r="K342" i="8"/>
  <c r="L342" i="8"/>
  <c r="M342" i="8"/>
  <c r="I343" i="8"/>
  <c r="J343" i="8"/>
  <c r="K343" i="8"/>
  <c r="L343" i="8"/>
  <c r="M343" i="8"/>
  <c r="I344" i="8"/>
  <c r="J344" i="8"/>
  <c r="K344" i="8"/>
  <c r="L344" i="8"/>
  <c r="M344" i="8"/>
  <c r="I345" i="8"/>
  <c r="J345" i="8"/>
  <c r="K345" i="8"/>
  <c r="L345" i="8"/>
  <c r="M345" i="8"/>
  <c r="I346" i="8"/>
  <c r="J346" i="8"/>
  <c r="K346" i="8"/>
  <c r="L346" i="8"/>
  <c r="M346" i="8"/>
  <c r="I347" i="8"/>
  <c r="J347" i="8"/>
  <c r="K347" i="8"/>
  <c r="L347" i="8"/>
  <c r="M347" i="8"/>
  <c r="I348" i="8"/>
  <c r="J348" i="8"/>
  <c r="K348" i="8"/>
  <c r="L348" i="8"/>
  <c r="M348" i="8"/>
  <c r="I349" i="8"/>
  <c r="J349" i="8"/>
  <c r="K349" i="8"/>
  <c r="L349" i="8"/>
  <c r="M349" i="8"/>
  <c r="I350" i="8"/>
  <c r="J350" i="8"/>
  <c r="K350" i="8"/>
  <c r="L350" i="8"/>
  <c r="M350" i="8"/>
  <c r="I351" i="8"/>
  <c r="J351" i="8"/>
  <c r="K351" i="8"/>
  <c r="L351" i="8"/>
  <c r="M351" i="8"/>
  <c r="I352" i="8"/>
  <c r="J352" i="8"/>
  <c r="K352" i="8"/>
  <c r="L352" i="8"/>
  <c r="M352" i="8"/>
  <c r="I353" i="8"/>
  <c r="J353" i="8"/>
  <c r="K353" i="8"/>
  <c r="L353" i="8"/>
  <c r="M353" i="8"/>
  <c r="I354" i="8"/>
  <c r="J354" i="8"/>
  <c r="K354" i="8"/>
  <c r="L354" i="8"/>
  <c r="M354" i="8"/>
  <c r="I355" i="8"/>
  <c r="J355" i="8"/>
  <c r="K355" i="8"/>
  <c r="L355" i="8"/>
  <c r="M355" i="8"/>
  <c r="I356" i="8"/>
  <c r="J356" i="8"/>
  <c r="K356" i="8"/>
  <c r="L356" i="8"/>
  <c r="M356" i="8"/>
  <c r="I357" i="8"/>
  <c r="J357" i="8"/>
  <c r="K357" i="8"/>
  <c r="L357" i="8"/>
  <c r="M357" i="8"/>
  <c r="I358" i="8"/>
  <c r="J358" i="8"/>
  <c r="K358" i="8"/>
  <c r="L358" i="8"/>
  <c r="M358" i="8"/>
  <c r="I359" i="8"/>
  <c r="J359" i="8"/>
  <c r="K359" i="8"/>
  <c r="L359" i="8"/>
  <c r="M359" i="8"/>
  <c r="I360" i="8"/>
  <c r="J360" i="8"/>
  <c r="K360" i="8"/>
  <c r="L360" i="8"/>
  <c r="M360" i="8"/>
  <c r="I361" i="8"/>
  <c r="J361" i="8"/>
  <c r="K361" i="8"/>
  <c r="L361" i="8"/>
  <c r="M361" i="8"/>
  <c r="I362" i="8"/>
  <c r="J362" i="8"/>
  <c r="K362" i="8"/>
  <c r="L362" i="8"/>
  <c r="M362" i="8"/>
  <c r="I363" i="8"/>
  <c r="J363" i="8"/>
  <c r="K363" i="8"/>
  <c r="L363" i="8"/>
  <c r="M363" i="8"/>
  <c r="I364" i="8"/>
  <c r="J364" i="8"/>
  <c r="K364" i="8"/>
  <c r="L364" i="8"/>
  <c r="M364" i="8"/>
  <c r="I365" i="8"/>
  <c r="J365" i="8"/>
  <c r="K365" i="8"/>
  <c r="L365" i="8"/>
  <c r="M365" i="8"/>
  <c r="I366" i="8"/>
  <c r="J366" i="8"/>
  <c r="K366" i="8"/>
  <c r="L366" i="8"/>
  <c r="M366" i="8"/>
  <c r="I367" i="8"/>
  <c r="J367" i="8"/>
  <c r="K367" i="8"/>
  <c r="L367" i="8"/>
  <c r="M367" i="8"/>
  <c r="I368" i="8"/>
  <c r="J368" i="8"/>
  <c r="K368" i="8"/>
  <c r="L368" i="8"/>
  <c r="M368" i="8"/>
  <c r="J317" i="8"/>
  <c r="K317" i="8"/>
  <c r="L317" i="8"/>
  <c r="M317" i="8"/>
  <c r="I317" i="8"/>
  <c r="I266" i="8"/>
  <c r="J266" i="8"/>
  <c r="K266" i="8"/>
  <c r="L266" i="8"/>
  <c r="M266" i="8"/>
  <c r="I267" i="8"/>
  <c r="J267" i="8"/>
  <c r="K267" i="8"/>
  <c r="L267" i="8"/>
  <c r="M267" i="8"/>
  <c r="I268" i="8"/>
  <c r="J268" i="8"/>
  <c r="K268" i="8"/>
  <c r="L268" i="8"/>
  <c r="M268" i="8"/>
  <c r="I269" i="8"/>
  <c r="J269" i="8"/>
  <c r="K269" i="8"/>
  <c r="L269" i="8"/>
  <c r="M269" i="8"/>
  <c r="I270" i="8"/>
  <c r="J270" i="8"/>
  <c r="K270" i="8"/>
  <c r="L270" i="8"/>
  <c r="M270" i="8"/>
  <c r="I271" i="8"/>
  <c r="J271" i="8"/>
  <c r="K271" i="8"/>
  <c r="L271" i="8"/>
  <c r="M271" i="8"/>
  <c r="I272" i="8"/>
  <c r="J272" i="8"/>
  <c r="K272" i="8"/>
  <c r="L272" i="8"/>
  <c r="M272" i="8"/>
  <c r="I273" i="8"/>
  <c r="J273" i="8"/>
  <c r="K273" i="8"/>
  <c r="L273" i="8"/>
  <c r="M273" i="8"/>
  <c r="I274" i="8"/>
  <c r="J274" i="8"/>
  <c r="K274" i="8"/>
  <c r="L274" i="8"/>
  <c r="M274" i="8"/>
  <c r="I275" i="8"/>
  <c r="J275" i="8"/>
  <c r="K275" i="8"/>
  <c r="L275" i="8"/>
  <c r="M275" i="8"/>
  <c r="I276" i="8"/>
  <c r="J276" i="8"/>
  <c r="K276" i="8"/>
  <c r="L276" i="8"/>
  <c r="M276" i="8"/>
  <c r="I277" i="8"/>
  <c r="J277" i="8"/>
  <c r="K277" i="8"/>
  <c r="L277" i="8"/>
  <c r="M277" i="8"/>
  <c r="I278" i="8"/>
  <c r="J278" i="8"/>
  <c r="K278" i="8"/>
  <c r="L278" i="8"/>
  <c r="M278" i="8"/>
  <c r="I279" i="8"/>
  <c r="J279" i="8"/>
  <c r="K279" i="8"/>
  <c r="L279" i="8"/>
  <c r="M279" i="8"/>
  <c r="I280" i="8"/>
  <c r="J280" i="8"/>
  <c r="K280" i="8"/>
  <c r="L280" i="8"/>
  <c r="M280" i="8"/>
  <c r="I281" i="8"/>
  <c r="J281" i="8"/>
  <c r="K281" i="8"/>
  <c r="L281" i="8"/>
  <c r="M281" i="8"/>
  <c r="I282" i="8"/>
  <c r="J282" i="8"/>
  <c r="K282" i="8"/>
  <c r="L282" i="8"/>
  <c r="M282" i="8"/>
  <c r="I283" i="8"/>
  <c r="J283" i="8"/>
  <c r="K283" i="8"/>
  <c r="L283" i="8"/>
  <c r="M283" i="8"/>
  <c r="I284" i="8"/>
  <c r="J284" i="8"/>
  <c r="K284" i="8"/>
  <c r="L284" i="8"/>
  <c r="M284" i="8"/>
  <c r="I285" i="8"/>
  <c r="J285" i="8"/>
  <c r="K285" i="8"/>
  <c r="L285" i="8"/>
  <c r="M285" i="8"/>
  <c r="I286" i="8"/>
  <c r="J286" i="8"/>
  <c r="K286" i="8"/>
  <c r="L286" i="8"/>
  <c r="M286" i="8"/>
  <c r="I287" i="8"/>
  <c r="J287" i="8"/>
  <c r="K287" i="8"/>
  <c r="L287" i="8"/>
  <c r="M287" i="8"/>
  <c r="I288" i="8"/>
  <c r="J288" i="8"/>
  <c r="K288" i="8"/>
  <c r="L288" i="8"/>
  <c r="M288" i="8"/>
  <c r="I289" i="8"/>
  <c r="J289" i="8"/>
  <c r="K289" i="8"/>
  <c r="L289" i="8"/>
  <c r="M289" i="8"/>
  <c r="I290" i="8"/>
  <c r="J290" i="8"/>
  <c r="K290" i="8"/>
  <c r="L290" i="8"/>
  <c r="M290" i="8"/>
  <c r="I291" i="8"/>
  <c r="J291" i="8"/>
  <c r="K291" i="8"/>
  <c r="L291" i="8"/>
  <c r="M291" i="8"/>
  <c r="I292" i="8"/>
  <c r="J292" i="8"/>
  <c r="K292" i="8"/>
  <c r="L292" i="8"/>
  <c r="M292" i="8"/>
  <c r="I293" i="8"/>
  <c r="J293" i="8"/>
  <c r="K293" i="8"/>
  <c r="L293" i="8"/>
  <c r="M293" i="8"/>
  <c r="I294" i="8"/>
  <c r="J294" i="8"/>
  <c r="K294" i="8"/>
  <c r="L294" i="8"/>
  <c r="M294" i="8"/>
  <c r="I295" i="8"/>
  <c r="J295" i="8"/>
  <c r="K295" i="8"/>
  <c r="L295" i="8"/>
  <c r="M295" i="8"/>
  <c r="I296" i="8"/>
  <c r="J296" i="8"/>
  <c r="K296" i="8"/>
  <c r="L296" i="8"/>
  <c r="M296" i="8"/>
  <c r="I297" i="8"/>
  <c r="J297" i="8"/>
  <c r="K297" i="8"/>
  <c r="L297" i="8"/>
  <c r="M297" i="8"/>
  <c r="I298" i="8"/>
  <c r="J298" i="8"/>
  <c r="K298" i="8"/>
  <c r="L298" i="8"/>
  <c r="M298" i="8"/>
  <c r="I299" i="8"/>
  <c r="J299" i="8"/>
  <c r="K299" i="8"/>
  <c r="L299" i="8"/>
  <c r="M299" i="8"/>
  <c r="I300" i="8"/>
  <c r="J300" i="8"/>
  <c r="K300" i="8"/>
  <c r="L300" i="8"/>
  <c r="M300" i="8"/>
  <c r="I301" i="8"/>
  <c r="J301" i="8"/>
  <c r="K301" i="8"/>
  <c r="L301" i="8"/>
  <c r="M301" i="8"/>
  <c r="I302" i="8"/>
  <c r="J302" i="8"/>
  <c r="K302" i="8"/>
  <c r="L302" i="8"/>
  <c r="M302" i="8"/>
  <c r="I303" i="8"/>
  <c r="J303" i="8"/>
  <c r="K303" i="8"/>
  <c r="L303" i="8"/>
  <c r="M303" i="8"/>
  <c r="I304" i="8"/>
  <c r="J304" i="8"/>
  <c r="K304" i="8"/>
  <c r="L304" i="8"/>
  <c r="M304" i="8"/>
  <c r="I305" i="8"/>
  <c r="J305" i="8"/>
  <c r="K305" i="8"/>
  <c r="L305" i="8"/>
  <c r="M305" i="8"/>
  <c r="I306" i="8"/>
  <c r="J306" i="8"/>
  <c r="K306" i="8"/>
  <c r="L306" i="8"/>
  <c r="M306" i="8"/>
  <c r="I307" i="8"/>
  <c r="J307" i="8"/>
  <c r="K307" i="8"/>
  <c r="L307" i="8"/>
  <c r="M307" i="8"/>
  <c r="I308" i="8"/>
  <c r="J308" i="8"/>
  <c r="K308" i="8"/>
  <c r="L308" i="8"/>
  <c r="M308" i="8"/>
  <c r="I309" i="8"/>
  <c r="J309" i="8"/>
  <c r="K309" i="8"/>
  <c r="L309" i="8"/>
  <c r="M309" i="8"/>
  <c r="I310" i="8"/>
  <c r="J310" i="8"/>
  <c r="K310" i="8"/>
  <c r="L310" i="8"/>
  <c r="M310" i="8"/>
  <c r="I311" i="8"/>
  <c r="J311" i="8"/>
  <c r="K311" i="8"/>
  <c r="L311" i="8"/>
  <c r="M311" i="8"/>
  <c r="I312" i="8"/>
  <c r="J312" i="8"/>
  <c r="K312" i="8"/>
  <c r="L312" i="8"/>
  <c r="M312" i="8"/>
  <c r="I313" i="8"/>
  <c r="J313" i="8"/>
  <c r="K313" i="8"/>
  <c r="L313" i="8"/>
  <c r="M313" i="8"/>
  <c r="I314" i="8"/>
  <c r="J314" i="8"/>
  <c r="K314" i="8"/>
  <c r="L314" i="8"/>
  <c r="M314" i="8"/>
  <c r="I315" i="8"/>
  <c r="J315" i="8"/>
  <c r="K315" i="8"/>
  <c r="L315" i="8"/>
  <c r="M315" i="8"/>
  <c r="I316" i="8"/>
  <c r="J316" i="8"/>
  <c r="K316" i="8"/>
  <c r="L316" i="8"/>
  <c r="M316" i="8"/>
  <c r="J265" i="8"/>
  <c r="K265" i="8"/>
  <c r="L265" i="8"/>
  <c r="M265" i="8"/>
  <c r="I265" i="8"/>
  <c r="I214" i="8"/>
  <c r="J214" i="8"/>
  <c r="K214" i="8"/>
  <c r="L214" i="8"/>
  <c r="M214" i="8"/>
  <c r="I215" i="8"/>
  <c r="J215" i="8"/>
  <c r="K215" i="8"/>
  <c r="L215" i="8"/>
  <c r="M215" i="8"/>
  <c r="I216" i="8"/>
  <c r="J216" i="8"/>
  <c r="K216" i="8"/>
  <c r="L216" i="8"/>
  <c r="M216" i="8"/>
  <c r="I217" i="8"/>
  <c r="J217" i="8"/>
  <c r="K217" i="8"/>
  <c r="L217" i="8"/>
  <c r="M217" i="8"/>
  <c r="I218" i="8"/>
  <c r="J218" i="8"/>
  <c r="K218" i="8"/>
  <c r="L218" i="8"/>
  <c r="M218" i="8"/>
  <c r="I219" i="8"/>
  <c r="J219" i="8"/>
  <c r="K219" i="8"/>
  <c r="L219" i="8"/>
  <c r="M219" i="8"/>
  <c r="I220" i="8"/>
  <c r="J220" i="8"/>
  <c r="K220" i="8"/>
  <c r="L220" i="8"/>
  <c r="M220" i="8"/>
  <c r="I221" i="8"/>
  <c r="J221" i="8"/>
  <c r="K221" i="8"/>
  <c r="L221" i="8"/>
  <c r="M221" i="8"/>
  <c r="I222" i="8"/>
  <c r="J222" i="8"/>
  <c r="K222" i="8"/>
  <c r="L222" i="8"/>
  <c r="M222" i="8"/>
  <c r="I223" i="8"/>
  <c r="J223" i="8"/>
  <c r="K223" i="8"/>
  <c r="L223" i="8"/>
  <c r="M223" i="8"/>
  <c r="I224" i="8"/>
  <c r="J224" i="8"/>
  <c r="K224" i="8"/>
  <c r="L224" i="8"/>
  <c r="M224" i="8"/>
  <c r="I225" i="8"/>
  <c r="J225" i="8"/>
  <c r="K225" i="8"/>
  <c r="L225" i="8"/>
  <c r="M225" i="8"/>
  <c r="I226" i="8"/>
  <c r="J226" i="8"/>
  <c r="K226" i="8"/>
  <c r="L226" i="8"/>
  <c r="M226" i="8"/>
  <c r="I227" i="8"/>
  <c r="J227" i="8"/>
  <c r="K227" i="8"/>
  <c r="L227" i="8"/>
  <c r="M227" i="8"/>
  <c r="I228" i="8"/>
  <c r="J228" i="8"/>
  <c r="K228" i="8"/>
  <c r="L228" i="8"/>
  <c r="M228" i="8"/>
  <c r="I229" i="8"/>
  <c r="J229" i="8"/>
  <c r="K229" i="8"/>
  <c r="L229" i="8"/>
  <c r="M229" i="8"/>
  <c r="I230" i="8"/>
  <c r="J230" i="8"/>
  <c r="K230" i="8"/>
  <c r="L230" i="8"/>
  <c r="M230" i="8"/>
  <c r="I231" i="8"/>
  <c r="J231" i="8"/>
  <c r="K231" i="8"/>
  <c r="L231" i="8"/>
  <c r="M231" i="8"/>
  <c r="I232" i="8"/>
  <c r="J232" i="8"/>
  <c r="K232" i="8"/>
  <c r="L232" i="8"/>
  <c r="M232" i="8"/>
  <c r="I233" i="8"/>
  <c r="J233" i="8"/>
  <c r="K233" i="8"/>
  <c r="L233" i="8"/>
  <c r="M233" i="8"/>
  <c r="I234" i="8"/>
  <c r="J234" i="8"/>
  <c r="K234" i="8"/>
  <c r="L234" i="8"/>
  <c r="M234" i="8"/>
  <c r="I235" i="8"/>
  <c r="J235" i="8"/>
  <c r="K235" i="8"/>
  <c r="L235" i="8"/>
  <c r="M235" i="8"/>
  <c r="I236" i="8"/>
  <c r="J236" i="8"/>
  <c r="K236" i="8"/>
  <c r="L236" i="8"/>
  <c r="M236" i="8"/>
  <c r="I237" i="8"/>
  <c r="J237" i="8"/>
  <c r="K237" i="8"/>
  <c r="L237" i="8"/>
  <c r="M237" i="8"/>
  <c r="I238" i="8"/>
  <c r="J238" i="8"/>
  <c r="K238" i="8"/>
  <c r="L238" i="8"/>
  <c r="M238" i="8"/>
  <c r="I239" i="8"/>
  <c r="J239" i="8"/>
  <c r="K239" i="8"/>
  <c r="L239" i="8"/>
  <c r="M239" i="8"/>
  <c r="I240" i="8"/>
  <c r="J240" i="8"/>
  <c r="K240" i="8"/>
  <c r="L240" i="8"/>
  <c r="M240" i="8"/>
  <c r="I241" i="8"/>
  <c r="J241" i="8"/>
  <c r="K241" i="8"/>
  <c r="L241" i="8"/>
  <c r="M241" i="8"/>
  <c r="I242" i="8"/>
  <c r="J242" i="8"/>
  <c r="K242" i="8"/>
  <c r="L242" i="8"/>
  <c r="M242" i="8"/>
  <c r="I243" i="8"/>
  <c r="J243" i="8"/>
  <c r="K243" i="8"/>
  <c r="L243" i="8"/>
  <c r="M243" i="8"/>
  <c r="I244" i="8"/>
  <c r="J244" i="8"/>
  <c r="K244" i="8"/>
  <c r="L244" i="8"/>
  <c r="M244" i="8"/>
  <c r="I245" i="8"/>
  <c r="J245" i="8"/>
  <c r="K245" i="8"/>
  <c r="L245" i="8"/>
  <c r="M245" i="8"/>
  <c r="I246" i="8"/>
  <c r="J246" i="8"/>
  <c r="K246" i="8"/>
  <c r="L246" i="8"/>
  <c r="M246" i="8"/>
  <c r="I247" i="8"/>
  <c r="J247" i="8"/>
  <c r="K247" i="8"/>
  <c r="L247" i="8"/>
  <c r="M247" i="8"/>
  <c r="I248" i="8"/>
  <c r="J248" i="8"/>
  <c r="K248" i="8"/>
  <c r="L248" i="8"/>
  <c r="M248" i="8"/>
  <c r="I249" i="8"/>
  <c r="J249" i="8"/>
  <c r="K249" i="8"/>
  <c r="L249" i="8"/>
  <c r="M249" i="8"/>
  <c r="I250" i="8"/>
  <c r="J250" i="8"/>
  <c r="K250" i="8"/>
  <c r="L250" i="8"/>
  <c r="M250" i="8"/>
  <c r="I251" i="8"/>
  <c r="J251" i="8"/>
  <c r="K251" i="8"/>
  <c r="L251" i="8"/>
  <c r="M251" i="8"/>
  <c r="I252" i="8"/>
  <c r="J252" i="8"/>
  <c r="K252" i="8"/>
  <c r="L252" i="8"/>
  <c r="M252" i="8"/>
  <c r="I253" i="8"/>
  <c r="J253" i="8"/>
  <c r="K253" i="8"/>
  <c r="L253" i="8"/>
  <c r="M253" i="8"/>
  <c r="I254" i="8"/>
  <c r="J254" i="8"/>
  <c r="K254" i="8"/>
  <c r="L254" i="8"/>
  <c r="M254" i="8"/>
  <c r="I255" i="8"/>
  <c r="J255" i="8"/>
  <c r="K255" i="8"/>
  <c r="L255" i="8"/>
  <c r="M255" i="8"/>
  <c r="I256" i="8"/>
  <c r="J256" i="8"/>
  <c r="K256" i="8"/>
  <c r="L256" i="8"/>
  <c r="M256" i="8"/>
  <c r="I257" i="8"/>
  <c r="J257" i="8"/>
  <c r="K257" i="8"/>
  <c r="L257" i="8"/>
  <c r="M257" i="8"/>
  <c r="I258" i="8"/>
  <c r="J258" i="8"/>
  <c r="K258" i="8"/>
  <c r="L258" i="8"/>
  <c r="M258" i="8"/>
  <c r="I259" i="8"/>
  <c r="J259" i="8"/>
  <c r="K259" i="8"/>
  <c r="L259" i="8"/>
  <c r="M259" i="8"/>
  <c r="I260" i="8"/>
  <c r="J260" i="8"/>
  <c r="K260" i="8"/>
  <c r="L260" i="8"/>
  <c r="M260" i="8"/>
  <c r="I261" i="8"/>
  <c r="J261" i="8"/>
  <c r="K261" i="8"/>
  <c r="L261" i="8"/>
  <c r="M261" i="8"/>
  <c r="I262" i="8"/>
  <c r="J262" i="8"/>
  <c r="K262" i="8"/>
  <c r="L262" i="8"/>
  <c r="M262" i="8"/>
  <c r="I263" i="8"/>
  <c r="J263" i="8"/>
  <c r="K263" i="8"/>
  <c r="L263" i="8"/>
  <c r="M263" i="8"/>
  <c r="I264" i="8"/>
  <c r="J264" i="8"/>
  <c r="K264" i="8"/>
  <c r="L264" i="8"/>
  <c r="M264" i="8"/>
  <c r="J213" i="8"/>
  <c r="K213" i="8"/>
  <c r="L213" i="8"/>
  <c r="M213" i="8"/>
  <c r="I213" i="8"/>
  <c r="I162" i="8"/>
  <c r="J162" i="8"/>
  <c r="K162" i="8"/>
  <c r="L162" i="8"/>
  <c r="M162" i="8"/>
  <c r="I163" i="8"/>
  <c r="J163" i="8"/>
  <c r="K163" i="8"/>
  <c r="L163" i="8"/>
  <c r="M163" i="8"/>
  <c r="I164" i="8"/>
  <c r="J164" i="8"/>
  <c r="K164" i="8"/>
  <c r="L164" i="8"/>
  <c r="M164" i="8"/>
  <c r="I165" i="8"/>
  <c r="J165" i="8"/>
  <c r="K165" i="8"/>
  <c r="L165" i="8"/>
  <c r="M165" i="8"/>
  <c r="I166" i="8"/>
  <c r="J166" i="8"/>
  <c r="K166" i="8"/>
  <c r="L166" i="8"/>
  <c r="M166" i="8"/>
  <c r="I167" i="8"/>
  <c r="J167" i="8"/>
  <c r="K167" i="8"/>
  <c r="L167" i="8"/>
  <c r="M167" i="8"/>
  <c r="I168" i="8"/>
  <c r="J168" i="8"/>
  <c r="K168" i="8"/>
  <c r="L168" i="8"/>
  <c r="M168" i="8"/>
  <c r="I169" i="8"/>
  <c r="J169" i="8"/>
  <c r="K169" i="8"/>
  <c r="L169" i="8"/>
  <c r="M169" i="8"/>
  <c r="I170" i="8"/>
  <c r="J170" i="8"/>
  <c r="K170" i="8"/>
  <c r="L170" i="8"/>
  <c r="M170" i="8"/>
  <c r="I171" i="8"/>
  <c r="J171" i="8"/>
  <c r="K171" i="8"/>
  <c r="L171" i="8"/>
  <c r="M171" i="8"/>
  <c r="I172" i="8"/>
  <c r="J172" i="8"/>
  <c r="K172" i="8"/>
  <c r="L172" i="8"/>
  <c r="M172" i="8"/>
  <c r="I173" i="8"/>
  <c r="J173" i="8"/>
  <c r="K173" i="8"/>
  <c r="L173" i="8"/>
  <c r="M173" i="8"/>
  <c r="I174" i="8"/>
  <c r="J174" i="8"/>
  <c r="K174" i="8"/>
  <c r="L174" i="8"/>
  <c r="M174" i="8"/>
  <c r="I175" i="8"/>
  <c r="J175" i="8"/>
  <c r="K175" i="8"/>
  <c r="L175" i="8"/>
  <c r="M175" i="8"/>
  <c r="I176" i="8"/>
  <c r="J176" i="8"/>
  <c r="K176" i="8"/>
  <c r="L176" i="8"/>
  <c r="M176" i="8"/>
  <c r="I177" i="8"/>
  <c r="J177" i="8"/>
  <c r="K177" i="8"/>
  <c r="L177" i="8"/>
  <c r="M177" i="8"/>
  <c r="I178" i="8"/>
  <c r="J178" i="8"/>
  <c r="K178" i="8"/>
  <c r="L178" i="8"/>
  <c r="M178" i="8"/>
  <c r="I179" i="8"/>
  <c r="J179" i="8"/>
  <c r="K179" i="8"/>
  <c r="L179" i="8"/>
  <c r="M179" i="8"/>
  <c r="I180" i="8"/>
  <c r="J180" i="8"/>
  <c r="K180" i="8"/>
  <c r="L180" i="8"/>
  <c r="M180" i="8"/>
  <c r="I181" i="8"/>
  <c r="J181" i="8"/>
  <c r="K181" i="8"/>
  <c r="L181" i="8"/>
  <c r="M181" i="8"/>
  <c r="I182" i="8"/>
  <c r="J182" i="8"/>
  <c r="K182" i="8"/>
  <c r="L182" i="8"/>
  <c r="M182" i="8"/>
  <c r="I183" i="8"/>
  <c r="J183" i="8"/>
  <c r="K183" i="8"/>
  <c r="L183" i="8"/>
  <c r="M183" i="8"/>
  <c r="I184" i="8"/>
  <c r="J184" i="8"/>
  <c r="K184" i="8"/>
  <c r="L184" i="8"/>
  <c r="M184" i="8"/>
  <c r="I185" i="8"/>
  <c r="J185" i="8"/>
  <c r="K185" i="8"/>
  <c r="L185" i="8"/>
  <c r="M185" i="8"/>
  <c r="I186" i="8"/>
  <c r="J186" i="8"/>
  <c r="K186" i="8"/>
  <c r="L186" i="8"/>
  <c r="M186" i="8"/>
  <c r="I187" i="8"/>
  <c r="J187" i="8"/>
  <c r="K187" i="8"/>
  <c r="L187" i="8"/>
  <c r="M187" i="8"/>
  <c r="I188" i="8"/>
  <c r="J188" i="8"/>
  <c r="K188" i="8"/>
  <c r="L188" i="8"/>
  <c r="M188" i="8"/>
  <c r="I189" i="8"/>
  <c r="J189" i="8"/>
  <c r="K189" i="8"/>
  <c r="L189" i="8"/>
  <c r="M189" i="8"/>
  <c r="I190" i="8"/>
  <c r="J190" i="8"/>
  <c r="K190" i="8"/>
  <c r="L190" i="8"/>
  <c r="M190" i="8"/>
  <c r="I191" i="8"/>
  <c r="J191" i="8"/>
  <c r="K191" i="8"/>
  <c r="L191" i="8"/>
  <c r="M191" i="8"/>
  <c r="I192" i="8"/>
  <c r="J192" i="8"/>
  <c r="K192" i="8"/>
  <c r="L192" i="8"/>
  <c r="M192" i="8"/>
  <c r="I193" i="8"/>
  <c r="J193" i="8"/>
  <c r="K193" i="8"/>
  <c r="L193" i="8"/>
  <c r="M193" i="8"/>
  <c r="I194" i="8"/>
  <c r="J194" i="8"/>
  <c r="K194" i="8"/>
  <c r="L194" i="8"/>
  <c r="M194" i="8"/>
  <c r="I195" i="8"/>
  <c r="J195" i="8"/>
  <c r="K195" i="8"/>
  <c r="L195" i="8"/>
  <c r="M195" i="8"/>
  <c r="I196" i="8"/>
  <c r="J196" i="8"/>
  <c r="K196" i="8"/>
  <c r="L196" i="8"/>
  <c r="M196" i="8"/>
  <c r="I197" i="8"/>
  <c r="J197" i="8"/>
  <c r="K197" i="8"/>
  <c r="L197" i="8"/>
  <c r="M197" i="8"/>
  <c r="I198" i="8"/>
  <c r="J198" i="8"/>
  <c r="K198" i="8"/>
  <c r="L198" i="8"/>
  <c r="M198" i="8"/>
  <c r="I199" i="8"/>
  <c r="J199" i="8"/>
  <c r="K199" i="8"/>
  <c r="L199" i="8"/>
  <c r="M199" i="8"/>
  <c r="I200" i="8"/>
  <c r="J200" i="8"/>
  <c r="K200" i="8"/>
  <c r="L200" i="8"/>
  <c r="M200" i="8"/>
  <c r="I201" i="8"/>
  <c r="J201" i="8"/>
  <c r="K201" i="8"/>
  <c r="L201" i="8"/>
  <c r="M201" i="8"/>
  <c r="I202" i="8"/>
  <c r="J202" i="8"/>
  <c r="K202" i="8"/>
  <c r="L202" i="8"/>
  <c r="M202" i="8"/>
  <c r="I203" i="8"/>
  <c r="J203" i="8"/>
  <c r="K203" i="8"/>
  <c r="L203" i="8"/>
  <c r="M203" i="8"/>
  <c r="I204" i="8"/>
  <c r="J204" i="8"/>
  <c r="K204" i="8"/>
  <c r="L204" i="8"/>
  <c r="M204" i="8"/>
  <c r="I205" i="8"/>
  <c r="J205" i="8"/>
  <c r="K205" i="8"/>
  <c r="L205" i="8"/>
  <c r="M205" i="8"/>
  <c r="I206" i="8"/>
  <c r="J206" i="8"/>
  <c r="K206" i="8"/>
  <c r="L206" i="8"/>
  <c r="M206" i="8"/>
  <c r="I207" i="8"/>
  <c r="J207" i="8"/>
  <c r="K207" i="8"/>
  <c r="L207" i="8"/>
  <c r="M207" i="8"/>
  <c r="I208" i="8"/>
  <c r="J208" i="8"/>
  <c r="K208" i="8"/>
  <c r="L208" i="8"/>
  <c r="M208" i="8"/>
  <c r="I209" i="8"/>
  <c r="J209" i="8"/>
  <c r="K209" i="8"/>
  <c r="L209" i="8"/>
  <c r="M209" i="8"/>
  <c r="I210" i="8"/>
  <c r="J210" i="8"/>
  <c r="K210" i="8"/>
  <c r="L210" i="8"/>
  <c r="M210" i="8"/>
  <c r="I211" i="8"/>
  <c r="J211" i="8"/>
  <c r="K211" i="8"/>
  <c r="L211" i="8"/>
  <c r="M211" i="8"/>
  <c r="I212" i="8"/>
  <c r="J212" i="8"/>
  <c r="K212" i="8"/>
  <c r="L212" i="8"/>
  <c r="M212" i="8"/>
  <c r="J161" i="8"/>
  <c r="K161" i="8"/>
  <c r="L161" i="8"/>
  <c r="M161" i="8"/>
  <c r="I161" i="8"/>
  <c r="I110" i="8"/>
  <c r="J110" i="8"/>
  <c r="K110" i="8"/>
  <c r="L110" i="8"/>
  <c r="M110" i="8"/>
  <c r="I111" i="8"/>
  <c r="J111" i="8"/>
  <c r="K111" i="8"/>
  <c r="L111" i="8"/>
  <c r="M111" i="8"/>
  <c r="I112" i="8"/>
  <c r="J112" i="8"/>
  <c r="K112" i="8"/>
  <c r="L112" i="8"/>
  <c r="M112" i="8"/>
  <c r="I113" i="8"/>
  <c r="J113" i="8"/>
  <c r="K113" i="8"/>
  <c r="L113" i="8"/>
  <c r="M113" i="8"/>
  <c r="I114" i="8"/>
  <c r="J114" i="8"/>
  <c r="K114" i="8"/>
  <c r="L114" i="8"/>
  <c r="M114" i="8"/>
  <c r="I115" i="8"/>
  <c r="J115" i="8"/>
  <c r="K115" i="8"/>
  <c r="L115" i="8"/>
  <c r="M115" i="8"/>
  <c r="I116" i="8"/>
  <c r="J116" i="8"/>
  <c r="K116" i="8"/>
  <c r="L116" i="8"/>
  <c r="M116" i="8"/>
  <c r="I117" i="8"/>
  <c r="J117" i="8"/>
  <c r="K117" i="8"/>
  <c r="L117" i="8"/>
  <c r="M117" i="8"/>
  <c r="I118" i="8"/>
  <c r="J118" i="8"/>
  <c r="K118" i="8"/>
  <c r="L118" i="8"/>
  <c r="M118" i="8"/>
  <c r="I119" i="8"/>
  <c r="J119" i="8"/>
  <c r="K119" i="8"/>
  <c r="L119" i="8"/>
  <c r="M119" i="8"/>
  <c r="I120" i="8"/>
  <c r="J120" i="8"/>
  <c r="K120" i="8"/>
  <c r="L120" i="8"/>
  <c r="M120" i="8"/>
  <c r="I121" i="8"/>
  <c r="J121" i="8"/>
  <c r="K121" i="8"/>
  <c r="L121" i="8"/>
  <c r="M121" i="8"/>
  <c r="I122" i="8"/>
  <c r="J122" i="8"/>
  <c r="K122" i="8"/>
  <c r="L122" i="8"/>
  <c r="M122" i="8"/>
  <c r="I123" i="8"/>
  <c r="J123" i="8"/>
  <c r="K123" i="8"/>
  <c r="L123" i="8"/>
  <c r="M123" i="8"/>
  <c r="I124" i="8"/>
  <c r="J124" i="8"/>
  <c r="K124" i="8"/>
  <c r="L124" i="8"/>
  <c r="M124" i="8"/>
  <c r="I125" i="8"/>
  <c r="J125" i="8"/>
  <c r="K125" i="8"/>
  <c r="L125" i="8"/>
  <c r="M125" i="8"/>
  <c r="I126" i="8"/>
  <c r="J126" i="8"/>
  <c r="K126" i="8"/>
  <c r="L126" i="8"/>
  <c r="M126" i="8"/>
  <c r="I127" i="8"/>
  <c r="J127" i="8"/>
  <c r="K127" i="8"/>
  <c r="L127" i="8"/>
  <c r="M127" i="8"/>
  <c r="I128" i="8"/>
  <c r="J128" i="8"/>
  <c r="K128" i="8"/>
  <c r="L128" i="8"/>
  <c r="M128" i="8"/>
  <c r="I129" i="8"/>
  <c r="J129" i="8"/>
  <c r="K129" i="8"/>
  <c r="L129" i="8"/>
  <c r="M129" i="8"/>
  <c r="I130" i="8"/>
  <c r="J130" i="8"/>
  <c r="K130" i="8"/>
  <c r="L130" i="8"/>
  <c r="M130" i="8"/>
  <c r="I131" i="8"/>
  <c r="J131" i="8"/>
  <c r="K131" i="8"/>
  <c r="L131" i="8"/>
  <c r="M131" i="8"/>
  <c r="I132" i="8"/>
  <c r="J132" i="8"/>
  <c r="K132" i="8"/>
  <c r="L132" i="8"/>
  <c r="M132" i="8"/>
  <c r="I133" i="8"/>
  <c r="J133" i="8"/>
  <c r="K133" i="8"/>
  <c r="L133" i="8"/>
  <c r="M133" i="8"/>
  <c r="I134" i="8"/>
  <c r="J134" i="8"/>
  <c r="K134" i="8"/>
  <c r="L134" i="8"/>
  <c r="M134" i="8"/>
  <c r="I135" i="8"/>
  <c r="J135" i="8"/>
  <c r="K135" i="8"/>
  <c r="L135" i="8"/>
  <c r="M135" i="8"/>
  <c r="I136" i="8"/>
  <c r="J136" i="8"/>
  <c r="K136" i="8"/>
  <c r="L136" i="8"/>
  <c r="M136" i="8"/>
  <c r="I137" i="8"/>
  <c r="J137" i="8"/>
  <c r="K137" i="8"/>
  <c r="L137" i="8"/>
  <c r="M137" i="8"/>
  <c r="I138" i="8"/>
  <c r="J138" i="8"/>
  <c r="K138" i="8"/>
  <c r="L138" i="8"/>
  <c r="M138" i="8"/>
  <c r="I139" i="8"/>
  <c r="J139" i="8"/>
  <c r="K139" i="8"/>
  <c r="L139" i="8"/>
  <c r="M139" i="8"/>
  <c r="I140" i="8"/>
  <c r="J140" i="8"/>
  <c r="K140" i="8"/>
  <c r="L140" i="8"/>
  <c r="M140" i="8"/>
  <c r="I141" i="8"/>
  <c r="J141" i="8"/>
  <c r="K141" i="8"/>
  <c r="L141" i="8"/>
  <c r="M141" i="8"/>
  <c r="I142" i="8"/>
  <c r="J142" i="8"/>
  <c r="K142" i="8"/>
  <c r="L142" i="8"/>
  <c r="M142" i="8"/>
  <c r="I143" i="8"/>
  <c r="J143" i="8"/>
  <c r="K143" i="8"/>
  <c r="L143" i="8"/>
  <c r="M143" i="8"/>
  <c r="I144" i="8"/>
  <c r="J144" i="8"/>
  <c r="K144" i="8"/>
  <c r="L144" i="8"/>
  <c r="M144" i="8"/>
  <c r="I145" i="8"/>
  <c r="J145" i="8"/>
  <c r="K145" i="8"/>
  <c r="L145" i="8"/>
  <c r="M145" i="8"/>
  <c r="I146" i="8"/>
  <c r="J146" i="8"/>
  <c r="K146" i="8"/>
  <c r="L146" i="8"/>
  <c r="M146" i="8"/>
  <c r="I147" i="8"/>
  <c r="J147" i="8"/>
  <c r="K147" i="8"/>
  <c r="L147" i="8"/>
  <c r="M147" i="8"/>
  <c r="I148" i="8"/>
  <c r="J148" i="8"/>
  <c r="K148" i="8"/>
  <c r="L148" i="8"/>
  <c r="M148" i="8"/>
  <c r="I149" i="8"/>
  <c r="J149" i="8"/>
  <c r="K149" i="8"/>
  <c r="L149" i="8"/>
  <c r="M149" i="8"/>
  <c r="I150" i="8"/>
  <c r="J150" i="8"/>
  <c r="K150" i="8"/>
  <c r="L150" i="8"/>
  <c r="M150" i="8"/>
  <c r="I151" i="8"/>
  <c r="J151" i="8"/>
  <c r="K151" i="8"/>
  <c r="L151" i="8"/>
  <c r="M151" i="8"/>
  <c r="I152" i="8"/>
  <c r="J152" i="8"/>
  <c r="K152" i="8"/>
  <c r="L152" i="8"/>
  <c r="M152" i="8"/>
  <c r="I153" i="8"/>
  <c r="J153" i="8"/>
  <c r="K153" i="8"/>
  <c r="L153" i="8"/>
  <c r="M153" i="8"/>
  <c r="I154" i="8"/>
  <c r="J154" i="8"/>
  <c r="K154" i="8"/>
  <c r="L154" i="8"/>
  <c r="M154" i="8"/>
  <c r="I155" i="8"/>
  <c r="J155" i="8"/>
  <c r="K155" i="8"/>
  <c r="L155" i="8"/>
  <c r="M155" i="8"/>
  <c r="I156" i="8"/>
  <c r="J156" i="8"/>
  <c r="K156" i="8"/>
  <c r="L156" i="8"/>
  <c r="M156" i="8"/>
  <c r="I157" i="8"/>
  <c r="J157" i="8"/>
  <c r="K157" i="8"/>
  <c r="L157" i="8"/>
  <c r="M157" i="8"/>
  <c r="I158" i="8"/>
  <c r="J158" i="8"/>
  <c r="K158" i="8"/>
  <c r="L158" i="8"/>
  <c r="M158" i="8"/>
  <c r="I159" i="8"/>
  <c r="J159" i="8"/>
  <c r="K159" i="8"/>
  <c r="L159" i="8"/>
  <c r="M159" i="8"/>
  <c r="I160" i="8"/>
  <c r="J160" i="8"/>
  <c r="K160" i="8"/>
  <c r="L160" i="8"/>
  <c r="M160" i="8"/>
  <c r="J109" i="8"/>
  <c r="K109" i="8"/>
  <c r="L109" i="8"/>
  <c r="M109" i="8"/>
  <c r="I109" i="8"/>
  <c r="I57" i="8"/>
  <c r="I58" i="8"/>
  <c r="J58" i="8"/>
  <c r="K58" i="8"/>
  <c r="L58" i="8"/>
  <c r="M58" i="8"/>
  <c r="I59" i="8"/>
  <c r="J59" i="8"/>
  <c r="K59" i="8"/>
  <c r="L59" i="8"/>
  <c r="M59" i="8"/>
  <c r="I60" i="8"/>
  <c r="J60" i="8"/>
  <c r="K60" i="8"/>
  <c r="L60" i="8"/>
  <c r="M60" i="8"/>
  <c r="I61" i="8"/>
  <c r="J61" i="8"/>
  <c r="K61" i="8"/>
  <c r="L61" i="8"/>
  <c r="M61" i="8"/>
  <c r="I62" i="8"/>
  <c r="J62" i="8"/>
  <c r="K62" i="8"/>
  <c r="L62" i="8"/>
  <c r="M62" i="8"/>
  <c r="I63" i="8"/>
  <c r="J63" i="8"/>
  <c r="K63" i="8"/>
  <c r="L63" i="8"/>
  <c r="M63" i="8"/>
  <c r="I64" i="8"/>
  <c r="J64" i="8"/>
  <c r="K64" i="8"/>
  <c r="L64" i="8"/>
  <c r="M64" i="8"/>
  <c r="I65" i="8"/>
  <c r="J65" i="8"/>
  <c r="K65" i="8"/>
  <c r="L65" i="8"/>
  <c r="M65" i="8"/>
  <c r="I66" i="8"/>
  <c r="J66" i="8"/>
  <c r="K66" i="8"/>
  <c r="L66" i="8"/>
  <c r="M66" i="8"/>
  <c r="I67" i="8"/>
  <c r="J67" i="8"/>
  <c r="K67" i="8"/>
  <c r="L67" i="8"/>
  <c r="M67" i="8"/>
  <c r="I68" i="8"/>
  <c r="J68" i="8"/>
  <c r="K68" i="8"/>
  <c r="L68" i="8"/>
  <c r="M68" i="8"/>
  <c r="I69" i="8"/>
  <c r="J69" i="8"/>
  <c r="K69" i="8"/>
  <c r="L69" i="8"/>
  <c r="M69" i="8"/>
  <c r="I70" i="8"/>
  <c r="J70" i="8"/>
  <c r="K70" i="8"/>
  <c r="L70" i="8"/>
  <c r="M70" i="8"/>
  <c r="I71" i="8"/>
  <c r="J71" i="8"/>
  <c r="K71" i="8"/>
  <c r="L71" i="8"/>
  <c r="M71" i="8"/>
  <c r="I72" i="8"/>
  <c r="J72" i="8"/>
  <c r="K72" i="8"/>
  <c r="L72" i="8"/>
  <c r="M72" i="8"/>
  <c r="I73" i="8"/>
  <c r="J73" i="8"/>
  <c r="K73" i="8"/>
  <c r="L73" i="8"/>
  <c r="M73" i="8"/>
  <c r="I74" i="8"/>
  <c r="J74" i="8"/>
  <c r="K74" i="8"/>
  <c r="L74" i="8"/>
  <c r="M74" i="8"/>
  <c r="I75" i="8"/>
  <c r="J75" i="8"/>
  <c r="K75" i="8"/>
  <c r="L75" i="8"/>
  <c r="M75" i="8"/>
  <c r="I76" i="8"/>
  <c r="J76" i="8"/>
  <c r="K76" i="8"/>
  <c r="L76" i="8"/>
  <c r="M76" i="8"/>
  <c r="I77" i="8"/>
  <c r="J77" i="8"/>
  <c r="K77" i="8"/>
  <c r="L77" i="8"/>
  <c r="M77" i="8"/>
  <c r="I78" i="8"/>
  <c r="J78" i="8"/>
  <c r="K78" i="8"/>
  <c r="L78" i="8"/>
  <c r="M78" i="8"/>
  <c r="I79" i="8"/>
  <c r="J79" i="8"/>
  <c r="K79" i="8"/>
  <c r="L79" i="8"/>
  <c r="M79" i="8"/>
  <c r="I80" i="8"/>
  <c r="J80" i="8"/>
  <c r="K80" i="8"/>
  <c r="L80" i="8"/>
  <c r="M80" i="8"/>
  <c r="I81" i="8"/>
  <c r="J81" i="8"/>
  <c r="K81" i="8"/>
  <c r="L81" i="8"/>
  <c r="M81" i="8"/>
  <c r="I82" i="8"/>
  <c r="J82" i="8"/>
  <c r="K82" i="8"/>
  <c r="L82" i="8"/>
  <c r="M82" i="8"/>
  <c r="I83" i="8"/>
  <c r="J83" i="8"/>
  <c r="K83" i="8"/>
  <c r="L83" i="8"/>
  <c r="M83" i="8"/>
  <c r="I84" i="8"/>
  <c r="J84" i="8"/>
  <c r="K84" i="8"/>
  <c r="L84" i="8"/>
  <c r="M84" i="8"/>
  <c r="I85" i="8"/>
  <c r="J85" i="8"/>
  <c r="K85" i="8"/>
  <c r="L85" i="8"/>
  <c r="M85" i="8"/>
  <c r="I86" i="8"/>
  <c r="J86" i="8"/>
  <c r="K86" i="8"/>
  <c r="L86" i="8"/>
  <c r="M86" i="8"/>
  <c r="I87" i="8"/>
  <c r="J87" i="8"/>
  <c r="K87" i="8"/>
  <c r="L87" i="8"/>
  <c r="M87" i="8"/>
  <c r="I88" i="8"/>
  <c r="J88" i="8"/>
  <c r="K88" i="8"/>
  <c r="L88" i="8"/>
  <c r="M88" i="8"/>
  <c r="I89" i="8"/>
  <c r="J89" i="8"/>
  <c r="K89" i="8"/>
  <c r="L89" i="8"/>
  <c r="M89" i="8"/>
  <c r="I90" i="8"/>
  <c r="J90" i="8"/>
  <c r="K90" i="8"/>
  <c r="L90" i="8"/>
  <c r="M90" i="8"/>
  <c r="I91" i="8"/>
  <c r="J91" i="8"/>
  <c r="K91" i="8"/>
  <c r="L91" i="8"/>
  <c r="M91" i="8"/>
  <c r="I92" i="8"/>
  <c r="J92" i="8"/>
  <c r="K92" i="8"/>
  <c r="L92" i="8"/>
  <c r="M92" i="8"/>
  <c r="I93" i="8"/>
  <c r="J93" i="8"/>
  <c r="K93" i="8"/>
  <c r="L93" i="8"/>
  <c r="M93" i="8"/>
  <c r="I94" i="8"/>
  <c r="J94" i="8"/>
  <c r="K94" i="8"/>
  <c r="L94" i="8"/>
  <c r="M94" i="8"/>
  <c r="I95" i="8"/>
  <c r="J95" i="8"/>
  <c r="K95" i="8"/>
  <c r="L95" i="8"/>
  <c r="M95" i="8"/>
  <c r="I96" i="8"/>
  <c r="J96" i="8"/>
  <c r="K96" i="8"/>
  <c r="L96" i="8"/>
  <c r="M96" i="8"/>
  <c r="I97" i="8"/>
  <c r="J97" i="8"/>
  <c r="K97" i="8"/>
  <c r="L97" i="8"/>
  <c r="M97" i="8"/>
  <c r="I98" i="8"/>
  <c r="J98" i="8"/>
  <c r="K98" i="8"/>
  <c r="L98" i="8"/>
  <c r="M98" i="8"/>
  <c r="I99" i="8"/>
  <c r="J99" i="8"/>
  <c r="K99" i="8"/>
  <c r="L99" i="8"/>
  <c r="M99" i="8"/>
  <c r="I100" i="8"/>
  <c r="J100" i="8"/>
  <c r="K100" i="8"/>
  <c r="L100" i="8"/>
  <c r="M100" i="8"/>
  <c r="I101" i="8"/>
  <c r="J101" i="8"/>
  <c r="K101" i="8"/>
  <c r="L101" i="8"/>
  <c r="M101" i="8"/>
  <c r="I102" i="8"/>
  <c r="J102" i="8"/>
  <c r="K102" i="8"/>
  <c r="L102" i="8"/>
  <c r="M102" i="8"/>
  <c r="I103" i="8"/>
  <c r="J103" i="8"/>
  <c r="K103" i="8"/>
  <c r="L103" i="8"/>
  <c r="M103" i="8"/>
  <c r="I104" i="8"/>
  <c r="J104" i="8"/>
  <c r="K104" i="8"/>
  <c r="L104" i="8"/>
  <c r="M104" i="8"/>
  <c r="I105" i="8"/>
  <c r="J105" i="8"/>
  <c r="K105" i="8"/>
  <c r="L105" i="8"/>
  <c r="M105" i="8"/>
  <c r="I106" i="8"/>
  <c r="J106" i="8"/>
  <c r="K106" i="8"/>
  <c r="L106" i="8"/>
  <c r="M106" i="8"/>
  <c r="I107" i="8"/>
  <c r="J107" i="8"/>
  <c r="K107" i="8"/>
  <c r="L107" i="8"/>
  <c r="M107" i="8"/>
  <c r="I108" i="8"/>
  <c r="J108" i="8"/>
  <c r="K108" i="8"/>
  <c r="L108" i="8"/>
  <c r="M108" i="8"/>
  <c r="J57" i="8"/>
  <c r="K57" i="8"/>
  <c r="L57" i="8"/>
  <c r="M57" i="8"/>
  <c r="M3" i="3"/>
  <c r="F10" i="7" l="1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F53" i="7"/>
  <c r="G53" i="7"/>
  <c r="H53" i="7"/>
  <c r="I53" i="7"/>
  <c r="J53" i="7"/>
  <c r="K53" i="7"/>
  <c r="L53" i="7"/>
  <c r="M53" i="7"/>
  <c r="N53" i="7"/>
  <c r="O53" i="7"/>
  <c r="F54" i="7"/>
  <c r="G54" i="7"/>
  <c r="H54" i="7"/>
  <c r="I54" i="7"/>
  <c r="J54" i="7"/>
  <c r="K54" i="7"/>
  <c r="L54" i="7"/>
  <c r="M54" i="7"/>
  <c r="N54" i="7"/>
  <c r="O54" i="7"/>
  <c r="F55" i="7"/>
  <c r="G55" i="7"/>
  <c r="H55" i="7"/>
  <c r="I55" i="7"/>
  <c r="J55" i="7"/>
  <c r="K55" i="7"/>
  <c r="L55" i="7"/>
  <c r="M55" i="7"/>
  <c r="N55" i="7"/>
  <c r="O55" i="7"/>
  <c r="F56" i="7"/>
  <c r="G56" i="7"/>
  <c r="H56" i="7"/>
  <c r="I56" i="7"/>
  <c r="J56" i="7"/>
  <c r="K56" i="7"/>
  <c r="L56" i="7"/>
  <c r="M56" i="7"/>
  <c r="N56" i="7"/>
  <c r="O56" i="7"/>
  <c r="F57" i="7"/>
  <c r="G57" i="7"/>
  <c r="H57" i="7"/>
  <c r="I57" i="7"/>
  <c r="J57" i="7"/>
  <c r="K57" i="7"/>
  <c r="L57" i="7"/>
  <c r="M57" i="7"/>
  <c r="N57" i="7"/>
  <c r="O57" i="7"/>
  <c r="F58" i="7"/>
  <c r="G58" i="7"/>
  <c r="H58" i="7"/>
  <c r="I58" i="7"/>
  <c r="J58" i="7"/>
  <c r="K58" i="7"/>
  <c r="L58" i="7"/>
  <c r="M58" i="7"/>
  <c r="N58" i="7"/>
  <c r="O58" i="7"/>
  <c r="F59" i="7"/>
  <c r="G59" i="7"/>
  <c r="H59" i="7"/>
  <c r="I59" i="7"/>
  <c r="J59" i="7"/>
  <c r="K59" i="7"/>
  <c r="L59" i="7"/>
  <c r="M59" i="7"/>
  <c r="N59" i="7"/>
  <c r="O59" i="7"/>
  <c r="F60" i="7"/>
  <c r="G60" i="7"/>
  <c r="H60" i="7"/>
  <c r="I60" i="7"/>
  <c r="J60" i="7"/>
  <c r="K60" i="7"/>
  <c r="L60" i="7"/>
  <c r="M60" i="7"/>
  <c r="N60" i="7"/>
  <c r="O60" i="7"/>
  <c r="O9" i="7"/>
  <c r="N9" i="7"/>
  <c r="M9" i="7"/>
  <c r="L9" i="7"/>
  <c r="K9" i="7"/>
  <c r="J9" i="7"/>
  <c r="I9" i="7"/>
  <c r="H9" i="7"/>
  <c r="G9" i="7"/>
  <c r="F9" i="7"/>
  <c r="P4" i="3"/>
  <c r="M4" i="3"/>
  <c r="N4" i="3"/>
  <c r="O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6" i="3"/>
  <c r="N26" i="3"/>
  <c r="O26" i="3"/>
  <c r="P26" i="3"/>
  <c r="Q26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M46" i="3"/>
  <c r="N46" i="3"/>
  <c r="O46" i="3"/>
  <c r="P46" i="3"/>
  <c r="Q46" i="3"/>
  <c r="M47" i="3"/>
  <c r="N47" i="3"/>
  <c r="O47" i="3"/>
  <c r="P47" i="3"/>
  <c r="Q47" i="3"/>
  <c r="M48" i="3"/>
  <c r="N48" i="3"/>
  <c r="O48" i="3"/>
  <c r="P48" i="3"/>
  <c r="Q48" i="3"/>
  <c r="M49" i="3"/>
  <c r="N49" i="3"/>
  <c r="O49" i="3"/>
  <c r="P49" i="3"/>
  <c r="Q49" i="3"/>
  <c r="M50" i="3"/>
  <c r="N50" i="3"/>
  <c r="O50" i="3"/>
  <c r="P50" i="3"/>
  <c r="Q50" i="3"/>
  <c r="M51" i="3"/>
  <c r="N51" i="3"/>
  <c r="O51" i="3"/>
  <c r="P51" i="3"/>
  <c r="Q51" i="3"/>
  <c r="M52" i="3"/>
  <c r="N52" i="3"/>
  <c r="O52" i="3"/>
  <c r="P52" i="3"/>
  <c r="Q52" i="3"/>
  <c r="M53" i="3"/>
  <c r="N53" i="3"/>
  <c r="O53" i="3"/>
  <c r="P53" i="3"/>
  <c r="Q53" i="3"/>
  <c r="M54" i="3"/>
  <c r="N54" i="3"/>
  <c r="O54" i="3"/>
  <c r="P54" i="3"/>
  <c r="Q54" i="3"/>
  <c r="N3" i="3"/>
  <c r="O3" i="3"/>
  <c r="P3" i="3"/>
  <c r="Q3" i="3"/>
  <c r="H54" i="3" l="1"/>
  <c r="I54" i="3"/>
  <c r="J54" i="3"/>
  <c r="K54" i="3"/>
  <c r="L54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3" i="3"/>
  <c r="I3" i="3"/>
  <c r="J3" i="3"/>
  <c r="K3" i="3"/>
  <c r="L3" i="3"/>
  <c r="F3" i="5" l="1"/>
  <c r="G3" i="5"/>
  <c r="A29" i="5"/>
  <c r="B29" i="5"/>
  <c r="A13" i="5"/>
  <c r="B13" i="5"/>
  <c r="A12" i="5"/>
  <c r="B12" i="5"/>
  <c r="A26" i="5"/>
  <c r="B26" i="5"/>
  <c r="A25" i="5"/>
  <c r="B25" i="5"/>
  <c r="A9" i="5"/>
  <c r="B9" i="5"/>
  <c r="A14" i="5"/>
  <c r="B14" i="5"/>
  <c r="A11" i="5"/>
  <c r="B11" i="5"/>
  <c r="A7" i="5"/>
  <c r="B7" i="5"/>
  <c r="F2" i="5"/>
  <c r="G2" i="5"/>
  <c r="A6" i="5"/>
  <c r="B6" i="5"/>
  <c r="B22" i="5"/>
  <c r="A39" i="5"/>
  <c r="B39" i="5"/>
  <c r="A8" i="5"/>
  <c r="B8" i="5"/>
  <c r="A18" i="5"/>
  <c r="B18" i="5"/>
  <c r="A2" i="5"/>
  <c r="B2" i="5"/>
  <c r="A30" i="5"/>
  <c r="B30" i="5"/>
  <c r="A4" i="5"/>
  <c r="B4" i="5"/>
  <c r="A27" i="5"/>
  <c r="B27" i="5"/>
  <c r="A10" i="5"/>
  <c r="B10" i="5"/>
  <c r="A21" i="5"/>
  <c r="B21" i="5"/>
  <c r="A38" i="5"/>
  <c r="B38" i="5"/>
  <c r="A28" i="5"/>
  <c r="B28" i="5"/>
  <c r="A19" i="5"/>
  <c r="B19" i="5"/>
  <c r="A20" i="5"/>
  <c r="B20" i="5"/>
  <c r="A32" i="5"/>
  <c r="B32" i="5"/>
  <c r="A43" i="5"/>
  <c r="B43" i="5"/>
  <c r="A35" i="5"/>
  <c r="B35" i="5"/>
  <c r="A17" i="5"/>
  <c r="B17" i="5"/>
  <c r="A31" i="5"/>
  <c r="B31" i="5"/>
  <c r="A33" i="5"/>
  <c r="B33" i="5"/>
  <c r="A24" i="5"/>
  <c r="B24" i="5"/>
  <c r="A15" i="5"/>
  <c r="B15" i="5"/>
  <c r="A41" i="5"/>
  <c r="B41" i="5"/>
  <c r="A44" i="5"/>
  <c r="B44" i="5"/>
  <c r="A40" i="5"/>
  <c r="B40" i="5"/>
  <c r="A46" i="5"/>
  <c r="B46" i="5"/>
  <c r="A47" i="5"/>
  <c r="B47" i="5"/>
  <c r="A23" i="5"/>
  <c r="B23" i="5"/>
  <c r="A16" i="5"/>
  <c r="B16" i="5"/>
  <c r="A37" i="5"/>
  <c r="B37" i="5"/>
  <c r="A45" i="5"/>
  <c r="B45" i="5"/>
  <c r="A34" i="5"/>
  <c r="B34" i="5"/>
  <c r="A42" i="5"/>
  <c r="B42" i="5"/>
  <c r="A3" i="5"/>
  <c r="B3" i="5"/>
  <c r="A36" i="5"/>
  <c r="B36" i="5"/>
  <c r="B5" i="5"/>
  <c r="A5" i="5"/>
  <c r="Y43" i="4"/>
  <c r="C38" i="5" s="1"/>
  <c r="Y11" i="4"/>
  <c r="C5" i="5" s="1"/>
  <c r="W24" i="4"/>
  <c r="Y24" i="4"/>
  <c r="C7" i="5" s="1"/>
  <c r="Y12" i="4" l="1"/>
  <c r="C29" i="5" s="1"/>
  <c r="Y13" i="4"/>
  <c r="C13" i="5" s="1"/>
  <c r="Y14" i="4"/>
  <c r="C12" i="5" s="1"/>
  <c r="Y18" i="4"/>
  <c r="C26" i="5" s="1"/>
  <c r="Y19" i="4"/>
  <c r="C25" i="5" s="1"/>
  <c r="Y20" i="4"/>
  <c r="C9" i="5" s="1"/>
  <c r="Y22" i="4"/>
  <c r="C14" i="5" s="1"/>
  <c r="Y23" i="4"/>
  <c r="C11" i="5" s="1"/>
  <c r="Y27" i="4"/>
  <c r="Y28" i="4"/>
  <c r="H2" i="5" s="1"/>
  <c r="Y29" i="4"/>
  <c r="C6" i="5" s="1"/>
  <c r="Y31" i="4"/>
  <c r="C39" i="5" s="1"/>
  <c r="Y32" i="4"/>
  <c r="C8" i="5" s="1"/>
  <c r="Y33" i="4"/>
  <c r="C18" i="5" s="1"/>
  <c r="Y36" i="4"/>
  <c r="C2" i="5" s="1"/>
  <c r="Y37" i="4"/>
  <c r="C30" i="5" s="1"/>
  <c r="Y38" i="4"/>
  <c r="C4" i="5" s="1"/>
  <c r="Y39" i="4"/>
  <c r="Y40" i="4"/>
  <c r="C27" i="5" s="1"/>
  <c r="Y41" i="4"/>
  <c r="C10" i="5" s="1"/>
  <c r="Y42" i="4"/>
  <c r="C21" i="5" s="1"/>
  <c r="Y44" i="4"/>
  <c r="C28" i="5" s="1"/>
  <c r="Y45" i="4"/>
  <c r="C19" i="5" s="1"/>
  <c r="Y46" i="4"/>
  <c r="C20" i="5" s="1"/>
  <c r="Y47" i="4"/>
  <c r="C32" i="5" s="1"/>
  <c r="Y48" i="4"/>
  <c r="C43" i="5" s="1"/>
  <c r="Y49" i="4"/>
  <c r="C35" i="5" s="1"/>
  <c r="Y50" i="4"/>
  <c r="C17" i="5" s="1"/>
  <c r="Y51" i="4"/>
  <c r="Y52" i="4"/>
  <c r="C31" i="5" s="1"/>
  <c r="Y53" i="4"/>
  <c r="C33" i="5" s="1"/>
  <c r="Y54" i="4"/>
  <c r="C24" i="5" s="1"/>
  <c r="Y55" i="4"/>
  <c r="C15" i="5" s="1"/>
  <c r="Y56" i="4"/>
  <c r="C41" i="5" s="1"/>
  <c r="Y57" i="4"/>
  <c r="C44" i="5" s="1"/>
  <c r="Y58" i="4"/>
  <c r="C40" i="5" s="1"/>
  <c r="Y59" i="4"/>
  <c r="C46" i="5" s="1"/>
  <c r="Y60" i="4"/>
  <c r="C47" i="5" s="1"/>
  <c r="Y61" i="4"/>
  <c r="C23" i="5" s="1"/>
  <c r="Y62" i="4"/>
  <c r="C16" i="5" s="1"/>
  <c r="Y63" i="4"/>
  <c r="C37" i="5" s="1"/>
  <c r="Y64" i="4"/>
  <c r="C45" i="5" s="1"/>
  <c r="Y65" i="4"/>
  <c r="C34" i="5" s="1"/>
  <c r="Y66" i="4"/>
  <c r="C42" i="5" s="1"/>
  <c r="Y67" i="4"/>
  <c r="C3" i="5" s="1"/>
  <c r="Y68" i="4"/>
  <c r="C36" i="5" s="1"/>
  <c r="Y69" i="4"/>
  <c r="Y70" i="4"/>
  <c r="H3" i="5" s="1"/>
  <c r="W30" i="4"/>
  <c r="Y30" i="4" s="1"/>
  <c r="C22" i="5" s="1"/>
  <c r="M35" i="4"/>
  <c r="L35" i="4"/>
  <c r="M30" i="4"/>
  <c r="L30" i="4"/>
  <c r="K30" i="4"/>
  <c r="J30" i="4"/>
  <c r="I30" i="4"/>
  <c r="H30" i="4"/>
  <c r="G30" i="4"/>
  <c r="F30" i="4"/>
  <c r="E30" i="4"/>
  <c r="D30" i="4"/>
  <c r="C30" i="4"/>
  <c r="M17" i="4"/>
  <c r="L17" i="4"/>
</calcChain>
</file>

<file path=xl/sharedStrings.xml><?xml version="1.0" encoding="utf-8"?>
<sst xmlns="http://schemas.openxmlformats.org/spreadsheetml/2006/main" count="983" uniqueCount="164">
  <si>
    <t>Kreisfreie Stadt
Landkreis
(Großstadt, Umland)
Statistische Region
Land</t>
  </si>
  <si>
    <t>Türkei</t>
  </si>
  <si>
    <t>Polen</t>
  </si>
  <si>
    <t>1</t>
  </si>
  <si>
    <t xml:space="preserve">Braunschweig, Stadt             </t>
  </si>
  <si>
    <t xml:space="preserve">Salzgitter, Stadt               </t>
  </si>
  <si>
    <t xml:space="preserve">Wolfsburg, Stadt                </t>
  </si>
  <si>
    <t xml:space="preserve">Gifhorn                         </t>
  </si>
  <si>
    <t xml:space="preserve">Göttingen                       </t>
  </si>
  <si>
    <t xml:space="preserve">Goslar                          </t>
  </si>
  <si>
    <t xml:space="preserve">Helmstadt                       </t>
  </si>
  <si>
    <t xml:space="preserve">Northeim                        </t>
  </si>
  <si>
    <t xml:space="preserve">Peine                           </t>
  </si>
  <si>
    <t xml:space="preserve">Wolfenbüttel                    </t>
  </si>
  <si>
    <t>Stat. Region Braunschweig</t>
  </si>
  <si>
    <t xml:space="preserve">Region Hannover                 </t>
  </si>
  <si>
    <t xml:space="preserve">dav. Hannover, Landeshauptstadt </t>
  </si>
  <si>
    <t xml:space="preserve">dav. Hannover, Umland           </t>
  </si>
  <si>
    <t xml:space="preserve">Diepholz                        </t>
  </si>
  <si>
    <t xml:space="preserve">Hameln-Pyrmont                  </t>
  </si>
  <si>
    <t xml:space="preserve">Hildesheim                      </t>
  </si>
  <si>
    <t xml:space="preserve">Holzminden                      </t>
  </si>
  <si>
    <t xml:space="preserve">Nienburg (Weser)                </t>
  </si>
  <si>
    <t xml:space="preserve">Schaumburg                      </t>
  </si>
  <si>
    <t>Stat. Region Hannover</t>
  </si>
  <si>
    <t xml:space="preserve">Celle                           </t>
  </si>
  <si>
    <t xml:space="preserve">Cuxhaven                        </t>
  </si>
  <si>
    <t xml:space="preserve">Harburg                         </t>
  </si>
  <si>
    <t xml:space="preserve">Lüchow-Dannenberg               </t>
  </si>
  <si>
    <t xml:space="preserve">Lüneburg                        </t>
  </si>
  <si>
    <t xml:space="preserve">Osterholz                       </t>
  </si>
  <si>
    <t xml:space="preserve">Rotenburg (Wümme)               </t>
  </si>
  <si>
    <t xml:space="preserve">Heidekreis                      </t>
  </si>
  <si>
    <t xml:space="preserve">Stade                           </t>
  </si>
  <si>
    <t xml:space="preserve">Uelzen                          </t>
  </si>
  <si>
    <t xml:space="preserve">Verden                          </t>
  </si>
  <si>
    <t>Stat. Region Lüneburg</t>
  </si>
  <si>
    <t xml:space="preserve">Delmenhorst, Stadt              </t>
  </si>
  <si>
    <t xml:space="preserve">Emden, Stadt                    </t>
  </si>
  <si>
    <t xml:space="preserve">Oldenburg, Stadt                </t>
  </si>
  <si>
    <t xml:space="preserve">Osnabrück, Stadt                </t>
  </si>
  <si>
    <t xml:space="preserve">Wilhelmshaven, Stadt            </t>
  </si>
  <si>
    <t xml:space="preserve">Ammerland                       </t>
  </si>
  <si>
    <t xml:space="preserve">Aurich                          </t>
  </si>
  <si>
    <t xml:space="preserve">Cloppenburg                     </t>
  </si>
  <si>
    <t xml:space="preserve">Emsland                         </t>
  </si>
  <si>
    <t xml:space="preserve">Friesland                       </t>
  </si>
  <si>
    <t xml:space="preserve">Grafschaft Bentheim             </t>
  </si>
  <si>
    <t xml:space="preserve">Leer                            </t>
  </si>
  <si>
    <t xml:space="preserve">Oldenburg                       </t>
  </si>
  <si>
    <t xml:space="preserve">Osnabrück                       </t>
  </si>
  <si>
    <t xml:space="preserve">Vechta                          </t>
  </si>
  <si>
    <t xml:space="preserve">Wesermarsch                     </t>
  </si>
  <si>
    <t xml:space="preserve">Wittmund                        </t>
  </si>
  <si>
    <t>Stat. Region Weser-Ems</t>
  </si>
  <si>
    <t>Niedersachsen</t>
  </si>
  <si>
    <t>Syrien</t>
  </si>
  <si>
    <t>Rumänien</t>
  </si>
  <si>
    <t>Statistische Region Braunschweig</t>
  </si>
  <si>
    <t xml:space="preserve">Statistische Region Hannover    </t>
  </si>
  <si>
    <t xml:space="preserve">Statistische Region Lüneburg    </t>
  </si>
  <si>
    <t xml:space="preserve">Statistische Region Weser-Ems   </t>
  </si>
  <si>
    <t xml:space="preserve">Niedersachsen                   </t>
  </si>
  <si>
    <t>Irak</t>
  </si>
  <si>
    <t>AGS</t>
  </si>
  <si>
    <t>241x</t>
  </si>
  <si>
    <t>405</t>
  </si>
  <si>
    <t xml:space="preserve">Indikator A2: Ausländerinnen und Ausländer in Niedersachsen </t>
  </si>
  <si>
    <t>Tabelle A2-2: Ausländerinnen und Ausländer 2005 bis 2018 nach Kreisen</t>
  </si>
  <si>
    <t>Ausländerinnen und Ausländer am 31.12.</t>
  </si>
  <si>
    <r>
      <t>Anteil an der Bevölkerung</t>
    </r>
    <r>
      <rPr>
        <vertAlign val="superscript"/>
        <sz val="6"/>
        <rFont val="NDSFrutiger 45 Light"/>
      </rPr>
      <t>1)</t>
    </r>
  </si>
  <si>
    <t>Anzahl</t>
  </si>
  <si>
    <t>Prozent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</si>
  <si>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</si>
  <si>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</si>
  <si>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</si>
  <si>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</si>
  <si>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</si>
  <si>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</si>
  <si>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</si>
  <si>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</si>
  <si>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</si>
  <si>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</si>
  <si>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</si>
  <si>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</si>
  <si>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</si>
  <si>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</si>
  <si>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</si>
  <si>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</si>
  <si>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</si>
  <si>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</si>
  <si>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Braunschweig,Stadt</t>
  </si>
  <si>
    <t>Salzgitter,Stadt</t>
  </si>
  <si>
    <t>Wolfsburg,Stadt</t>
  </si>
  <si>
    <t>Gifhorn</t>
  </si>
  <si>
    <t>Göttingen (bis 31.10.2016)</t>
  </si>
  <si>
    <t>-</t>
  </si>
  <si>
    <t>dav. Göttingen,Stadt (ab 2014)</t>
  </si>
  <si>
    <t>152x</t>
  </si>
  <si>
    <t>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</si>
  <si>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</si>
  <si>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</si>
  <si>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</si>
  <si>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</si>
  <si>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</si>
  <si>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</si>
  <si>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</si>
  <si>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 xml:space="preserve">dav. Göttingen,Stadt </t>
  </si>
  <si>
    <t>159x</t>
  </si>
  <si>
    <t>Hannover, Region</t>
  </si>
  <si>
    <t>dav. Hannover, Landeshauptstadt</t>
  </si>
  <si>
    <t>dav. Hannover, Umland</t>
  </si>
  <si>
    <t>Diepholz</t>
  </si>
  <si>
    <t>Hameln-Pyrmont</t>
  </si>
  <si>
    <t>Hildesheim</t>
  </si>
  <si>
    <t>dav. Hildesheim,Stadt(ab 2014)</t>
  </si>
  <si>
    <t>254x</t>
  </si>
  <si>
    <t>dav. Hildesheim, Umland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</si>
  <si>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</si>
  <si>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</si>
  <si>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</si>
  <si>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</si>
  <si>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</si>
  <si>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</si>
  <si>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</si>
  <si>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</si>
  <si>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</si>
  <si>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</si>
  <si>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</si>
  <si>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</si>
  <si>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</si>
  <si>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</si>
  <si>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Delmenhorst,Stadt</t>
  </si>
  <si>
    <t>Emden,Stadt</t>
  </si>
  <si>
    <t>Oldenburg(Oldb),Stadt</t>
  </si>
  <si>
    <t>Osnabrück,Stadt</t>
  </si>
  <si>
    <t>Wilhelmshaven,Stadt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</si>
  <si>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</si>
  <si>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</si>
  <si>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</si>
  <si>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</si>
  <si>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</si>
  <si>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</si>
  <si>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</si>
  <si>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</si>
  <si>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</si>
  <si>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</si>
  <si>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</si>
  <si>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</si>
  <si>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Aus A2!</t>
  </si>
  <si>
    <t>Veränderung seit 2005</t>
  </si>
  <si>
    <t>Gebiet</t>
  </si>
  <si>
    <t>Wert</t>
  </si>
  <si>
    <t>Göttingen + Osterrode</t>
  </si>
  <si>
    <t xml:space="preserve"> </t>
  </si>
  <si>
    <t>_x001A_</t>
  </si>
  <si>
    <t>Indikator A4: Ausländerinnen und Ausländer in Niedersachsen nach ausgewählten Staatsangehörigkeiten</t>
  </si>
  <si>
    <t>Tabelle A4-3K: Ausländerinnen und Ausländer nach ausgewählten Staatsabgehörigkeiten und Kreisen</t>
  </si>
  <si>
    <t>Jahr
(31.12.)</t>
  </si>
  <si>
    <t>Ausländerinnen und Ausländer mit Staatsangehörigkeit</t>
  </si>
  <si>
    <t xml:space="preserve">Anzahl </t>
  </si>
  <si>
    <t>Veränderung gegenüber 2005 in Prozent</t>
  </si>
  <si>
    <t>veränderung gegenüber 2005 in Prozent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</si>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</sst>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164" formatCode="###\ ###\ ##0"/>
    <numFmt numFmtId="165" formatCode="0.0"/>
    <numFmt numFmtId="166" formatCode="##\ ###\ ##0"/>
    <numFmt numFmtId="167" formatCode="#\ ###\ ###"/>
    <numFmt numFmtId="168" formatCode="#,##0.0"/>
    <numFmt numFmtId="169" formatCode="@\ *."/>
    <numFmt numFmtId="170" formatCode="0.0_)"/>
    <numFmt numFmtId="171" formatCode="\ @\ *."/>
    <numFmt numFmtId="172" formatCode="\+#\ ###\ ##0;\-\ #\ ###\ ##0;\-"/>
    <numFmt numFmtId="173" formatCode="* &quot;[&quot;#0&quot;]&quot;"/>
    <numFmt numFmtId="174" formatCode="*+\ #\ ###\ ###\ ##0.0;\-\ #\ ###\ ###\ ##0.0;* &quot;&quot;\-&quot;&quot;"/>
    <numFmt numFmtId="175" formatCode="\+\ #\ ###\ ###\ ##0.0;\-\ #\ ###\ ###\ ##0.0;* &quot;&quot;\-&quot;&quot;"/>
    <numFmt numFmtId="176" formatCode="* &quot;[&quot;#0\ \ &quot;]&quot;"/>
    <numFmt numFmtId="177" formatCode="#\ ###\ ##0.0;\-\ #\ ###\ ##0.0;\-"/>
    <numFmt numFmtId="178" formatCode="\ \ 0.0\ \ "/>
    <numFmt numFmtId="179" formatCode="\ ####0.0\ \ ;\ * \–####0.0\ \ ;\ * \X\ \ ;\ * @\ \ "/>
    <numFmt numFmtId="180" formatCode="\ ??0.0\ \ ;\ * \–??0.0\ \ ;\ * \–\ \ ;\ * @\ \ "/>
    <numFmt numFmtId="181" formatCode="\ #\ ###\ ##0.000\ \ ;\ \–###\ ##0.000\ \ ;\ * \–\ \ ;\ * @\ \ "/>
    <numFmt numFmtId="182" formatCode="\ ##\ ###\ ##0.0\ \ ;\ \–#\ ###\ ##0.0\ \ ;\ * \–\ \ ;\ * @\ \ "/>
    <numFmt numFmtId="183" formatCode="\ #\ ###\ ###\ ##0\ \ ;\ \–###\ ###\ ##0\ \ ;\ * \–\ \ ;\ * @\ \ "/>
    <numFmt numFmtId="184" formatCode="\ #\ ###\ ##0.00\ \ ;\ \–###\ ##0.00\ \ ;\ * \–\ \ ;\ * @\ \ "/>
    <numFmt numFmtId="185" formatCode="\ ##0\ \ ;\ * \x\ \ ;\ * @\ \ "/>
    <numFmt numFmtId="186" formatCode="###\ ###\ ###"/>
    <numFmt numFmtId="187" formatCode="\+0.0;\-0.0;0.0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NDSFrutiger 45 Light"/>
      <family val="2"/>
    </font>
    <font>
      <sz val="9"/>
      <name val="NDSFrutiger 55 Roman"/>
    </font>
    <font>
      <sz val="6"/>
      <name val="NDSFrutiger 45 Light"/>
    </font>
    <font>
      <sz val="6"/>
      <name val="NDSFrutiger 55 Roman"/>
    </font>
    <font>
      <sz val="11"/>
      <name val="NDSFrutiger 55 Roman"/>
    </font>
    <font>
      <u/>
      <sz val="9"/>
      <color theme="10"/>
      <name val="NDSFrutiger 45 Light"/>
    </font>
    <font>
      <sz val="9"/>
      <color theme="1"/>
      <name val="Calibri"/>
      <family val="2"/>
      <scheme val="minor"/>
    </font>
    <font>
      <sz val="6"/>
      <color theme="1"/>
      <name val="NDSFrutiger 45 Light"/>
    </font>
    <font>
      <sz val="6"/>
      <name val="Arial"/>
      <family val="2"/>
    </font>
    <font>
      <sz val="6"/>
      <color theme="1"/>
      <name val="NDSFrutiger 55 Roman"/>
    </font>
    <font>
      <sz val="10"/>
      <name val="Arial"/>
      <family val="2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5"/>
      <color theme="3"/>
      <name val="NDSFrutiger 45 Light"/>
      <family val="2"/>
    </font>
    <font>
      <b/>
      <sz val="13"/>
      <color theme="3"/>
      <name val="NDSFrutiger 45 Light"/>
      <family val="2"/>
    </font>
    <font>
      <b/>
      <sz val="11"/>
      <color theme="3"/>
      <name val="NDSFrutiger 45 Light"/>
      <family val="2"/>
    </font>
    <font>
      <sz val="10"/>
      <color rgb="FF006100"/>
      <name val="NDSFrutiger 45 Light"/>
      <family val="2"/>
    </font>
    <font>
      <sz val="10"/>
      <color rgb="FF9C0006"/>
      <name val="NDSFrutiger 45 Light"/>
      <family val="2"/>
    </font>
    <font>
      <sz val="10"/>
      <color rgb="FF9C6500"/>
      <name val="NDSFrutiger 45 Light"/>
      <family val="2"/>
    </font>
    <font>
      <sz val="10"/>
      <color rgb="FF3F3F76"/>
      <name val="NDSFrutiger 45 Light"/>
      <family val="2"/>
    </font>
    <font>
      <b/>
      <sz val="10"/>
      <color rgb="FF3F3F3F"/>
      <name val="NDSFrutiger 45 Light"/>
      <family val="2"/>
    </font>
    <font>
      <b/>
      <sz val="10"/>
      <color rgb="FFFA7D00"/>
      <name val="NDSFrutiger 45 Light"/>
      <family val="2"/>
    </font>
    <font>
      <sz val="10"/>
      <color rgb="FFFA7D00"/>
      <name val="NDSFrutiger 45 Light"/>
      <family val="2"/>
    </font>
    <font>
      <b/>
      <sz val="10"/>
      <color theme="0"/>
      <name val="NDSFrutiger 45 Light"/>
      <family val="2"/>
    </font>
    <font>
      <sz val="10"/>
      <color rgb="FFFF0000"/>
      <name val="NDSFrutiger 45 Light"/>
      <family val="2"/>
    </font>
    <font>
      <i/>
      <sz val="10"/>
      <color rgb="FF7F7F7F"/>
      <name val="NDSFrutiger 45 Light"/>
      <family val="2"/>
    </font>
    <font>
      <b/>
      <sz val="10"/>
      <color theme="1"/>
      <name val="NDSFrutiger 45 Light"/>
      <family val="2"/>
    </font>
    <font>
      <sz val="10"/>
      <color theme="0"/>
      <name val="NDSFrutiger 45 Light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63"/>
      <name val="Arial"/>
      <family val="2"/>
    </font>
    <font>
      <sz val="7"/>
      <name val="Arial"/>
      <family val="2"/>
    </font>
    <font>
      <b/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Tahoma"/>
      <family val="2"/>
    </font>
    <font>
      <u/>
      <sz val="8"/>
      <color indexed="12"/>
      <name val="Arial"/>
      <family val="2"/>
    </font>
    <font>
      <b/>
      <u/>
      <sz val="8"/>
      <color indexed="12"/>
      <name val="Arial"/>
      <family val="2"/>
    </font>
    <font>
      <sz val="11"/>
      <color indexed="60"/>
      <name val="Arial"/>
      <family val="2"/>
    </font>
    <font>
      <b/>
      <sz val="10"/>
      <name val="Arial"/>
      <family val="2"/>
    </font>
    <font>
      <sz val="8"/>
      <name val="Arial Unicode MS"/>
      <family val="2"/>
    </font>
    <font>
      <sz val="11"/>
      <color indexed="20"/>
      <name val="Arial"/>
      <family val="2"/>
    </font>
    <font>
      <sz val="7.5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52"/>
      <name val="Arial"/>
      <family val="2"/>
    </font>
    <font>
      <sz val="11"/>
      <color indexed="10"/>
      <name val="Arial"/>
      <family val="2"/>
    </font>
    <font>
      <sz val="6.5"/>
      <name val="MS Sans Serif"/>
    </font>
    <font>
      <b/>
      <sz val="11"/>
      <color indexed="9"/>
      <name val="Arial"/>
      <family val="2"/>
    </font>
    <font>
      <b/>
      <sz val="7"/>
      <name val="Arial"/>
      <family val="2"/>
    </font>
    <font>
      <sz val="10"/>
      <color theme="1"/>
      <name val="Calibri"/>
      <family val="2"/>
      <scheme val="minor"/>
    </font>
    <font>
      <sz val="6"/>
      <color theme="1"/>
      <name val="NDSFrutiger 45 Light"/>
      <family val="2"/>
    </font>
    <font>
      <sz val="6"/>
      <color indexed="8"/>
      <name val="NDSFrutiger 45 Light"/>
    </font>
    <font>
      <sz val="8"/>
      <name val="NDSFrutiger 45 Light"/>
    </font>
    <font>
      <vertAlign val="superscript"/>
      <sz val="6"/>
      <name val="NDSFrutiger 45 Light"/>
    </font>
    <font>
      <sz val="6"/>
      <name val="NDSFrutiger 45 Light"/>
      <family val="2"/>
    </font>
    <font>
      <sz val="6"/>
      <color indexed="8"/>
      <name val="NDSFrutiger 55 Roman"/>
    </font>
    <font>
      <b/>
      <sz val="14"/>
      <color rgb="FFFF0000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Font="0"/>
    <xf numFmtId="0" fontId="16" fillId="0" borderId="0"/>
    <xf numFmtId="0" fontId="12" fillId="0" borderId="0"/>
    <xf numFmtId="0" fontId="6" fillId="0" borderId="0"/>
    <xf numFmtId="0" fontId="6" fillId="0" borderId="0"/>
    <xf numFmtId="0" fontId="6" fillId="0" borderId="0" applyFont="0"/>
    <xf numFmtId="0" fontId="16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0" fillId="5" borderId="4" applyNumberFormat="0" applyAlignment="0" applyProtection="0"/>
    <xf numFmtId="0" fontId="27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9" fillId="4" borderId="0" applyNumberFormat="0" applyBorder="0" applyAlignment="0" applyProtection="0"/>
    <xf numFmtId="0" fontId="12" fillId="8" borderId="8" applyNumberFormat="0" applyFont="0" applyAlignment="0" applyProtection="0"/>
    <xf numFmtId="0" fontId="18" fillId="3" borderId="0" applyNumberFormat="0" applyBorder="0" applyAlignment="0" applyProtection="0"/>
    <xf numFmtId="0" fontId="23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4" fillId="7" borderId="7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4" applyNumberFormat="0" applyAlignment="0" applyProtection="0"/>
    <xf numFmtId="0" fontId="36" fillId="6" borderId="5" applyNumberFormat="0" applyAlignment="0" applyProtection="0"/>
    <xf numFmtId="0" fontId="37" fillId="6" borderId="4" applyNumberFormat="0" applyAlignment="0" applyProtection="0"/>
    <xf numFmtId="0" fontId="38" fillId="0" borderId="6" applyNumberFormat="0" applyFill="0" applyAlignment="0" applyProtection="0"/>
    <xf numFmtId="0" fontId="39" fillId="7" borderId="7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3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43" fillId="32" borderId="0" applyNumberFormat="0" applyBorder="0" applyAlignment="0" applyProtection="0"/>
    <xf numFmtId="0" fontId="6" fillId="8" borderId="8" applyNumberFormat="0" applyFont="0" applyAlignment="0" applyProtection="0"/>
    <xf numFmtId="169" fontId="44" fillId="0" borderId="0"/>
    <xf numFmtId="49" fontId="44" fillId="0" borderId="0"/>
    <xf numFmtId="170" fontId="16" fillId="0" borderId="0">
      <alignment horizontal="center"/>
    </xf>
    <xf numFmtId="171" fontId="44" fillId="0" borderId="0"/>
    <xf numFmtId="0" fontId="45" fillId="36" borderId="0" applyNumberFormat="0" applyBorder="0" applyAlignment="0" applyProtection="0"/>
    <xf numFmtId="0" fontId="45" fillId="38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172" fontId="16" fillId="0" borderId="0"/>
    <xf numFmtId="173" fontId="16" fillId="0" borderId="0"/>
    <xf numFmtId="0" fontId="45" fillId="40" borderId="0" applyNumberFormat="0" applyBorder="0" applyAlignment="0" applyProtection="0"/>
    <xf numFmtId="0" fontId="45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5" borderId="0" applyNumberFormat="0" applyBorder="0" applyAlignment="0" applyProtection="0"/>
    <xf numFmtId="174" fontId="16" fillId="0" borderId="0"/>
    <xf numFmtId="0" fontId="46" fillId="48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9" borderId="0" applyNumberFormat="0" applyBorder="0" applyAlignment="0" applyProtection="0"/>
    <xf numFmtId="0" fontId="46" fillId="46" borderId="0" applyNumberFormat="0" applyBorder="0" applyAlignment="0" applyProtection="0"/>
    <xf numFmtId="0" fontId="46" fillId="50" borderId="0" applyNumberFormat="0" applyBorder="0" applyAlignment="0" applyProtection="0"/>
    <xf numFmtId="175" fontId="16" fillId="0" borderId="0">
      <alignment horizontal="center"/>
    </xf>
    <xf numFmtId="176" fontId="16" fillId="0" borderId="0">
      <alignment horizontal="center"/>
    </xf>
    <xf numFmtId="166" fontId="16" fillId="0" borderId="0">
      <alignment horizontal="center"/>
    </xf>
    <xf numFmtId="167" fontId="16" fillId="0" borderId="0">
      <alignment horizontal="center"/>
    </xf>
    <xf numFmtId="177" fontId="16" fillId="0" borderId="0">
      <alignment horizontal="center"/>
    </xf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47" borderId="0" applyNumberFormat="0" applyBorder="0" applyAlignment="0" applyProtection="0"/>
    <xf numFmtId="0" fontId="46" fillId="49" borderId="0" applyNumberFormat="0" applyBorder="0" applyAlignment="0" applyProtection="0"/>
    <xf numFmtId="0" fontId="46" fillId="46" borderId="0" applyNumberFormat="0" applyBorder="0" applyAlignment="0" applyProtection="0"/>
    <xf numFmtId="0" fontId="46" fillId="53" borderId="0" applyNumberFormat="0" applyBorder="0" applyAlignment="0" applyProtection="0"/>
    <xf numFmtId="0" fontId="47" fillId="41" borderId="16" applyNumberFormat="0" applyAlignment="0" applyProtection="0"/>
    <xf numFmtId="181" fontId="48" fillId="0" borderId="0">
      <alignment horizontal="right"/>
    </xf>
    <xf numFmtId="182" fontId="48" fillId="0" borderId="0">
      <alignment horizontal="right"/>
    </xf>
    <xf numFmtId="183" fontId="48" fillId="0" borderId="0">
      <alignment horizontal="right"/>
    </xf>
    <xf numFmtId="0" fontId="48" fillId="0" borderId="0">
      <alignment horizontal="right"/>
    </xf>
    <xf numFmtId="184" fontId="48" fillId="0" borderId="0">
      <alignment horizontal="right"/>
    </xf>
    <xf numFmtId="0" fontId="49" fillId="41" borderId="17" applyNumberFormat="0" applyAlignment="0" applyProtection="0"/>
    <xf numFmtId="41" fontId="16" fillId="0" borderId="0" applyFont="0" applyFill="0" applyBorder="0" applyAlignment="0" applyProtection="0"/>
    <xf numFmtId="0" fontId="50" fillId="34" borderId="17" applyNumberFormat="0" applyAlignment="0" applyProtection="0"/>
    <xf numFmtId="0" fontId="51" fillId="0" borderId="18" applyNumberFormat="0" applyFill="0" applyAlignment="0" applyProtection="0"/>
    <xf numFmtId="0" fontId="52" fillId="0" borderId="0" applyNumberFormat="0" applyFill="0" applyBorder="0" applyAlignment="0" applyProtection="0"/>
    <xf numFmtId="44" fontId="16" fillId="0" borderId="0" applyFont="0" applyFill="0" applyBorder="0" applyAlignment="0" applyProtection="0"/>
    <xf numFmtId="0" fontId="53" fillId="37" borderId="0" applyNumberFormat="0" applyBorder="0" applyAlignment="0" applyProtection="0"/>
    <xf numFmtId="49" fontId="54" fillId="0" borderId="0">
      <alignment horizontal="left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44" fillId="0" borderId="0">
      <alignment horizontal="left"/>
    </xf>
    <xf numFmtId="1" fontId="48" fillId="0" borderId="13">
      <alignment horizontal="center"/>
    </xf>
    <xf numFmtId="0" fontId="57" fillId="0" borderId="0">
      <alignment horizontal="left"/>
      <protection locked="0"/>
    </xf>
    <xf numFmtId="0" fontId="58" fillId="0" borderId="0">
      <alignment horizontal="left"/>
      <protection locked="0"/>
    </xf>
    <xf numFmtId="179" fontId="48" fillId="0" borderId="0">
      <alignment horizontal="right"/>
    </xf>
    <xf numFmtId="185" fontId="48" fillId="0" borderId="0">
      <alignment horizontal="right"/>
    </xf>
    <xf numFmtId="0" fontId="59" fillId="42" borderId="0" applyNumberFormat="0" applyBorder="0" applyAlignment="0" applyProtection="0"/>
    <xf numFmtId="0" fontId="14" fillId="0" borderId="19" applyFont="0" applyBorder="0" applyAlignment="0"/>
    <xf numFmtId="49" fontId="44" fillId="0" borderId="0">
      <alignment horizontal="left"/>
    </xf>
    <xf numFmtId="1" fontId="60" fillId="54" borderId="11">
      <alignment horizontal="right"/>
    </xf>
    <xf numFmtId="0" fontId="61" fillId="35" borderId="20" applyNumberFormat="0" applyFont="0" applyAlignment="0" applyProtection="0"/>
    <xf numFmtId="9" fontId="16" fillId="0" borderId="0" applyFont="0" applyFill="0" applyBorder="0" applyAlignment="0" applyProtection="0"/>
    <xf numFmtId="180" fontId="48" fillId="0" borderId="0">
      <alignment horizontal="right"/>
    </xf>
    <xf numFmtId="0" fontId="62" fillId="38" borderId="0" applyNumberFormat="0" applyBorder="0" applyAlignment="0" applyProtection="0"/>
    <xf numFmtId="0" fontId="45" fillId="0" borderId="0"/>
    <xf numFmtId="0" fontId="1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6" fillId="0" borderId="0"/>
    <xf numFmtId="168" fontId="63" fillId="0" borderId="0">
      <alignment horizontal="center" vertical="center"/>
    </xf>
    <xf numFmtId="0" fontId="64" fillId="0" borderId="0" applyNumberFormat="0" applyFill="0" applyBorder="0" applyAlignment="0" applyProtection="0"/>
    <xf numFmtId="0" fontId="65" fillId="0" borderId="21" applyNumberFormat="0" applyFill="0" applyAlignment="0" applyProtection="0"/>
    <xf numFmtId="0" fontId="66" fillId="0" borderId="22" applyNumberFormat="0" applyFill="0" applyAlignment="0" applyProtection="0"/>
    <xf numFmtId="0" fontId="67" fillId="0" borderId="23" applyNumberFormat="0" applyFill="0" applyAlignment="0" applyProtection="0"/>
    <xf numFmtId="0" fontId="67" fillId="0" borderId="0" applyNumberFormat="0" applyFill="0" applyBorder="0" applyAlignment="0" applyProtection="0"/>
    <xf numFmtId="49" fontId="44" fillId="0" borderId="0">
      <alignment horizontal="left" vertical="top"/>
    </xf>
    <xf numFmtId="0" fontId="68" fillId="0" borderId="24" applyNumberFormat="0" applyFill="0" applyAlignment="0" applyProtection="0"/>
    <xf numFmtId="0" fontId="69" fillId="0" borderId="0" applyNumberFormat="0" applyFill="0" applyBorder="0" applyAlignment="0" applyProtection="0"/>
    <xf numFmtId="178" fontId="70" fillId="0" borderId="15">
      <alignment horizontal="left"/>
    </xf>
    <xf numFmtId="0" fontId="71" fillId="55" borderId="25" applyNumberFormat="0" applyAlignment="0" applyProtection="0"/>
    <xf numFmtId="0" fontId="72" fillId="0" borderId="0">
      <alignment horizontal="center" vertical="center"/>
    </xf>
    <xf numFmtId="0" fontId="1" fillId="0" borderId="0"/>
    <xf numFmtId="0" fontId="16" fillId="0" borderId="0"/>
    <xf numFmtId="0" fontId="49" fillId="41" borderId="17" applyNumberFormat="0" applyAlignment="0" applyProtection="0"/>
    <xf numFmtId="0" fontId="50" fillId="34" borderId="17" applyNumberFormat="0" applyAlignment="0" applyProtection="0"/>
    <xf numFmtId="0" fontId="51" fillId="0" borderId="18" applyNumberFormat="0" applyFill="0" applyAlignment="0" applyProtection="0"/>
    <xf numFmtId="0" fontId="61" fillId="35" borderId="20" applyNumberFormat="0" applyFont="0" applyAlignment="0" applyProtection="0"/>
  </cellStyleXfs>
  <cellXfs count="123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top"/>
    </xf>
    <xf numFmtId="164" fontId="9" fillId="0" borderId="0" xfId="0" applyNumberFormat="1" applyFont="1" applyBorder="1" applyAlignment="1">
      <alignment vertical="top"/>
    </xf>
    <xf numFmtId="0" fontId="0" fillId="0" borderId="0" xfId="0"/>
    <xf numFmtId="0" fontId="8" fillId="0" borderId="0" xfId="0" applyFont="1" applyBorder="1"/>
    <xf numFmtId="0" fontId="13" fillId="0" borderId="0" xfId="0" applyFont="1" applyBorder="1" applyAlignment="1">
      <alignment vertical="center"/>
    </xf>
    <xf numFmtId="0" fontId="12" fillId="0" borderId="0" xfId="9"/>
    <xf numFmtId="49" fontId="12" fillId="0" borderId="0" xfId="9" applyNumberFormat="1"/>
    <xf numFmtId="0" fontId="73" fillId="0" borderId="12" xfId="9" applyFont="1" applyBorder="1" applyAlignment="1">
      <alignment horizontal="center" vertical="center" wrapText="1"/>
    </xf>
    <xf numFmtId="1" fontId="74" fillId="0" borderId="0" xfId="0" applyNumberFormat="1" applyFont="1" applyBorder="1" applyAlignment="1">
      <alignment horizontal="center" vertical="center"/>
    </xf>
    <xf numFmtId="0" fontId="75" fillId="0" borderId="0" xfId="11" applyNumberFormat="1" applyFont="1" applyFill="1" applyBorder="1" applyAlignment="1" applyProtection="1">
      <alignment vertical="center"/>
    </xf>
    <xf numFmtId="0" fontId="13" fillId="0" borderId="0" xfId="0" applyFont="1"/>
    <xf numFmtId="0" fontId="0" fillId="0" borderId="0" xfId="0" applyFill="1"/>
    <xf numFmtId="0" fontId="10" fillId="0" borderId="0" xfId="0" applyFont="1" applyAlignment="1" applyProtection="1">
      <alignment vertical="center"/>
      <protection locked="0"/>
    </xf>
    <xf numFmtId="0" fontId="6" fillId="0" borderId="0" xfId="10" applyProtection="1">
      <protection locked="0"/>
    </xf>
    <xf numFmtId="0" fontId="7" fillId="0" borderId="0" xfId="0" applyFont="1"/>
    <xf numFmtId="0" fontId="76" fillId="0" borderId="0" xfId="10" applyFont="1"/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1" fontId="7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" fontId="78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0" fontId="74" fillId="0" borderId="0" xfId="0" applyFont="1" applyBorder="1" applyAlignment="1">
      <alignment vertical="center"/>
    </xf>
    <xf numFmtId="164" fontId="78" fillId="0" borderId="0" xfId="0" applyNumberFormat="1" applyFont="1" applyBorder="1" applyAlignment="1">
      <alignment vertical="center"/>
    </xf>
    <xf numFmtId="164" fontId="78" fillId="0" borderId="0" xfId="0" applyNumberFormat="1" applyFont="1" applyBorder="1" applyAlignment="1">
      <alignment horizontal="right" vertical="center"/>
    </xf>
    <xf numFmtId="164" fontId="75" fillId="0" borderId="0" xfId="11" applyNumberFormat="1" applyFont="1" applyFill="1" applyBorder="1" applyAlignment="1" applyProtection="1">
      <alignment horizontal="right" vertical="center"/>
    </xf>
    <xf numFmtId="164" fontId="75" fillId="0" borderId="0" xfId="12" applyNumberFormat="1" applyFont="1" applyFill="1" applyBorder="1" applyAlignment="1" applyProtection="1">
      <alignment horizontal="right" vertical="center"/>
    </xf>
    <xf numFmtId="165" fontId="74" fillId="0" borderId="0" xfId="0" applyNumberFormat="1" applyFont="1" applyFill="1" applyAlignment="1">
      <alignment horizontal="right" vertical="center"/>
    </xf>
    <xf numFmtId="165" fontId="13" fillId="0" borderId="0" xfId="0" applyNumberFormat="1" applyFont="1" applyFill="1" applyAlignment="1">
      <alignment horizontal="right" vertical="center"/>
    </xf>
    <xf numFmtId="0" fontId="13" fillId="0" borderId="0" xfId="0" applyFont="1" applyAlignment="1">
      <alignment horizontal="right" vertical="center"/>
    </xf>
    <xf numFmtId="164" fontId="8" fillId="0" borderId="0" xfId="0" applyNumberFormat="1" applyFont="1" applyFill="1" applyBorder="1" applyAlignment="1">
      <alignment horizontal="right" vertical="center"/>
    </xf>
    <xf numFmtId="165" fontId="74" fillId="0" borderId="0" xfId="0" applyNumberFormat="1" applyFont="1" applyBorder="1" applyAlignment="1">
      <alignment horizontal="right" vertical="center"/>
    </xf>
    <xf numFmtId="0" fontId="13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Alignment="1" applyProtection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top"/>
    </xf>
    <xf numFmtId="164" fontId="9" fillId="0" borderId="0" xfId="0" applyNumberFormat="1" applyFont="1" applyBorder="1" applyAlignment="1">
      <alignment horizontal="right" vertical="top"/>
    </xf>
    <xf numFmtId="164" fontId="79" fillId="0" borderId="0" xfId="11" applyNumberFormat="1" applyFont="1" applyFill="1" applyBorder="1" applyAlignment="1" applyProtection="1">
      <alignment horizontal="right" vertical="top"/>
    </xf>
    <xf numFmtId="164" fontId="79" fillId="0" borderId="0" xfId="12" applyNumberFormat="1" applyFont="1" applyFill="1" applyBorder="1" applyAlignment="1" applyProtection="1">
      <alignment horizontal="right" vertical="top"/>
    </xf>
    <xf numFmtId="165" fontId="15" fillId="0" borderId="0" xfId="0" applyNumberFormat="1" applyFont="1" applyFill="1" applyAlignment="1">
      <alignment horizontal="right" vertical="top"/>
    </xf>
    <xf numFmtId="165" fontId="13" fillId="0" borderId="0" xfId="0" applyNumberFormat="1" applyFont="1" applyFill="1" applyAlignment="1">
      <alignment horizontal="right" vertical="top"/>
    </xf>
    <xf numFmtId="164" fontId="9" fillId="0" borderId="0" xfId="0" applyNumberFormat="1" applyFont="1" applyBorder="1" applyAlignment="1">
      <alignment horizontal="right" vertical="center"/>
    </xf>
    <xf numFmtId="165" fontId="15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0" fontId="75" fillId="0" borderId="0" xfId="11" applyNumberFormat="1" applyFont="1" applyFill="1" applyBorder="1" applyAlignment="1" applyProtection="1">
      <alignment horizontal="right" vertical="center"/>
    </xf>
    <xf numFmtId="0" fontId="80" fillId="0" borderId="0" xfId="0" applyFont="1"/>
    <xf numFmtId="0" fontId="13" fillId="0" borderId="12" xfId="0" applyFont="1" applyBorder="1" applyAlignment="1">
      <alignment horizontal="center" vertical="center" wrapText="1"/>
    </xf>
    <xf numFmtId="165" fontId="13" fillId="0" borderId="0" xfId="0" applyNumberFormat="1" applyFont="1"/>
    <xf numFmtId="165" fontId="76" fillId="0" borderId="0" xfId="10" applyNumberFormat="1" applyFont="1"/>
    <xf numFmtId="0" fontId="73" fillId="0" borderId="0" xfId="0" applyFont="1"/>
    <xf numFmtId="0" fontId="73" fillId="0" borderId="12" xfId="0" applyFont="1" applyBorder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NumberFormat="1"/>
    <xf numFmtId="0" fontId="12" fillId="0" borderId="0" xfId="9" applyNumberFormat="1"/>
    <xf numFmtId="0" fontId="10" fillId="56" borderId="0" xfId="0" applyFont="1" applyFill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165" fontId="8" fillId="57" borderId="0" xfId="0" applyNumberFormat="1" applyFont="1" applyFill="1" applyAlignment="1">
      <alignment vertical="center"/>
    </xf>
    <xf numFmtId="0" fontId="8" fillId="0" borderId="0" xfId="0" applyNumberFormat="1" applyFont="1" applyAlignment="1">
      <alignment horizontal="right" vertical="center"/>
    </xf>
    <xf numFmtId="0" fontId="8" fillId="57" borderId="0" xfId="0" applyNumberFormat="1" applyFont="1" applyFill="1" applyAlignment="1">
      <alignment horizontal="right" vertical="center"/>
    </xf>
    <xf numFmtId="165" fontId="0" fillId="0" borderId="0" xfId="0" applyNumberFormat="1"/>
    <xf numFmtId="165" fontId="8" fillId="57" borderId="0" xfId="0" applyNumberFormat="1" applyFont="1" applyFill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3" fillId="0" borderId="15" xfId="9" applyFont="1" applyBorder="1" applyAlignment="1">
      <alignment horizontal="center" vertical="center"/>
    </xf>
    <xf numFmtId="0" fontId="73" fillId="0" borderId="0" xfId="9" applyFont="1" applyAlignment="1">
      <alignment horizontal="center" vertical="center"/>
    </xf>
    <xf numFmtId="0" fontId="73" fillId="0" borderId="12" xfId="9" applyFont="1" applyBorder="1" applyAlignment="1">
      <alignment horizontal="center"/>
    </xf>
    <xf numFmtId="0" fontId="73" fillId="0" borderId="12" xfId="9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6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8" fillId="0" borderId="26" xfId="10" applyFont="1" applyBorder="1" applyAlignment="1">
      <alignment horizontal="center" vertical="center" wrapText="1"/>
    </xf>
    <xf numFmtId="0" fontId="8" fillId="0" borderId="13" xfId="10" applyFont="1" applyBorder="1" applyAlignment="1">
      <alignment horizontal="center" vertical="center" wrapText="1"/>
    </xf>
    <xf numFmtId="0" fontId="8" fillId="0" borderId="14" xfId="1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73" fillId="0" borderId="12" xfId="0" applyFont="1" applyBorder="1" applyAlignment="1">
      <alignment horizontal="center"/>
    </xf>
    <xf numFmtId="186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87" fontId="8" fillId="0" borderId="0" xfId="0" applyNumberFormat="1" applyFont="1" applyBorder="1" applyAlignment="1">
      <alignment vertical="center"/>
    </xf>
    <xf numFmtId="165" fontId="8" fillId="0" borderId="0" xfId="0" applyNumberFormat="1" applyFont="1" applyBorder="1" applyAlignment="1">
      <alignment vertical="center"/>
    </xf>
    <xf numFmtId="187" fontId="8" fillId="0" borderId="0" xfId="0" applyNumberFormat="1" applyFont="1" applyBorder="1" applyAlignment="1">
      <alignment vertical="center" wrapText="1"/>
    </xf>
    <xf numFmtId="165" fontId="8" fillId="0" borderId="0" xfId="0" applyNumberFormat="1" applyFont="1" applyBorder="1" applyAlignment="1">
      <alignment vertical="center" wrapText="1"/>
    </xf>
    <xf numFmtId="186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187" fontId="9" fillId="0" borderId="0" xfId="0" applyNumberFormat="1" applyFont="1" applyBorder="1" applyAlignment="1">
      <alignment vertical="center" wrapText="1"/>
    </xf>
    <xf numFmtId="165" fontId="9" fillId="0" borderId="0" xfId="0" applyNumberFormat="1" applyFont="1" applyBorder="1" applyAlignment="1">
      <alignment vertical="center" wrapText="1"/>
    </xf>
    <xf numFmtId="186" fontId="8" fillId="0" borderId="0" xfId="0" applyNumberFormat="1" applyFont="1" applyAlignment="1">
      <alignment vertical="center" wrapText="1"/>
    </xf>
    <xf numFmtId="165" fontId="8" fillId="0" borderId="0" xfId="0" applyNumberFormat="1" applyFont="1" applyAlignment="1">
      <alignment vertical="center" wrapText="1"/>
    </xf>
    <xf numFmtId="186" fontId="9" fillId="0" borderId="0" xfId="0" applyNumberFormat="1" applyFont="1" applyAlignment="1">
      <alignment vertical="center" wrapText="1"/>
    </xf>
    <xf numFmtId="165" fontId="9" fillId="0" borderId="0" xfId="0" applyNumberFormat="1" applyFont="1" applyAlignment="1">
      <alignment vertical="center" wrapText="1"/>
    </xf>
    <xf numFmtId="186" fontId="13" fillId="0" borderId="0" xfId="0" applyNumberFormat="1" applyFont="1" applyAlignment="1">
      <alignment vertical="center"/>
    </xf>
    <xf numFmtId="165" fontId="13" fillId="0" borderId="0" xfId="0" applyNumberFormat="1" applyFont="1" applyAlignment="1">
      <alignment vertical="center"/>
    </xf>
  </cellXfs>
  <cellStyles count="188">
    <cellStyle name="0mitP" xfId="94" xr:uid="{00000000-0005-0000-0000-000000000000}"/>
    <cellStyle name="0ohneP" xfId="95" xr:uid="{00000000-0005-0000-0000-000001000000}"/>
    <cellStyle name="10mitP" xfId="96" xr:uid="{00000000-0005-0000-0000-000002000000}"/>
    <cellStyle name="1mitP" xfId="97" xr:uid="{00000000-0005-0000-0000-000003000000}"/>
    <cellStyle name="20 % - Akzent1 2" xfId="14" xr:uid="{00000000-0005-0000-0000-000004000000}"/>
    <cellStyle name="20 % - Akzent1 3" xfId="70" xr:uid="{00000000-0005-0000-0000-000005000000}"/>
    <cellStyle name="20 % - Akzent2 2" xfId="15" xr:uid="{00000000-0005-0000-0000-000006000000}"/>
    <cellStyle name="20 % - Akzent2 3" xfId="74" xr:uid="{00000000-0005-0000-0000-000007000000}"/>
    <cellStyle name="20 % - Akzent3 2" xfId="16" xr:uid="{00000000-0005-0000-0000-000008000000}"/>
    <cellStyle name="20 % - Akzent3 3" xfId="78" xr:uid="{00000000-0005-0000-0000-000009000000}"/>
    <cellStyle name="20 % - Akzent4 2" xfId="17" xr:uid="{00000000-0005-0000-0000-00000A000000}"/>
    <cellStyle name="20 % - Akzent4 3" xfId="82" xr:uid="{00000000-0005-0000-0000-00000B000000}"/>
    <cellStyle name="20 % - Akzent5 2" xfId="18" xr:uid="{00000000-0005-0000-0000-00000C000000}"/>
    <cellStyle name="20 % - Akzent5 3" xfId="86" xr:uid="{00000000-0005-0000-0000-00000D000000}"/>
    <cellStyle name="20 % - Akzent6 2" xfId="19" xr:uid="{00000000-0005-0000-0000-00000E000000}"/>
    <cellStyle name="20 % - Akzent6 3" xfId="90" xr:uid="{00000000-0005-0000-0000-00000F000000}"/>
    <cellStyle name="20% - Akzent1" xfId="98" xr:uid="{00000000-0005-0000-0000-000010000000}"/>
    <cellStyle name="20% - Akzent2" xfId="99" xr:uid="{00000000-0005-0000-0000-000011000000}"/>
    <cellStyle name="20% - Akzent3" xfId="100" xr:uid="{00000000-0005-0000-0000-000012000000}"/>
    <cellStyle name="20% - Akzent4" xfId="101" xr:uid="{00000000-0005-0000-0000-000013000000}"/>
    <cellStyle name="20% - Akzent5" xfId="102" xr:uid="{00000000-0005-0000-0000-000014000000}"/>
    <cellStyle name="20% - Akzent6" xfId="103" xr:uid="{00000000-0005-0000-0000-000015000000}"/>
    <cellStyle name="3mitP" xfId="104" xr:uid="{00000000-0005-0000-0000-000016000000}"/>
    <cellStyle name="3ohneP" xfId="105" xr:uid="{00000000-0005-0000-0000-000017000000}"/>
    <cellStyle name="40 % - Akzent1 2" xfId="20" xr:uid="{00000000-0005-0000-0000-000018000000}"/>
    <cellStyle name="40 % - Akzent1 3" xfId="71" xr:uid="{00000000-0005-0000-0000-000019000000}"/>
    <cellStyle name="40 % - Akzent2 2" xfId="21" xr:uid="{00000000-0005-0000-0000-00001A000000}"/>
    <cellStyle name="40 % - Akzent2 3" xfId="75" xr:uid="{00000000-0005-0000-0000-00001B000000}"/>
    <cellStyle name="40 % - Akzent3 2" xfId="22" xr:uid="{00000000-0005-0000-0000-00001C000000}"/>
    <cellStyle name="40 % - Akzent3 3" xfId="79" xr:uid="{00000000-0005-0000-0000-00001D000000}"/>
    <cellStyle name="40 % - Akzent4 2" xfId="23" xr:uid="{00000000-0005-0000-0000-00001E000000}"/>
    <cellStyle name="40 % - Akzent4 3" xfId="83" xr:uid="{00000000-0005-0000-0000-00001F000000}"/>
    <cellStyle name="40 % - Akzent5 2" xfId="24" xr:uid="{00000000-0005-0000-0000-000020000000}"/>
    <cellStyle name="40 % - Akzent5 3" xfId="87" xr:uid="{00000000-0005-0000-0000-000021000000}"/>
    <cellStyle name="40 % - Akzent6 2" xfId="25" xr:uid="{00000000-0005-0000-0000-000022000000}"/>
    <cellStyle name="40 % - Akzent6 3" xfId="91" xr:uid="{00000000-0005-0000-0000-000023000000}"/>
    <cellStyle name="40% - Akzent1" xfId="106" xr:uid="{00000000-0005-0000-0000-000024000000}"/>
    <cellStyle name="40% - Akzent2" xfId="107" xr:uid="{00000000-0005-0000-0000-000025000000}"/>
    <cellStyle name="40% - Akzent3" xfId="108" xr:uid="{00000000-0005-0000-0000-000026000000}"/>
    <cellStyle name="40% - Akzent4" xfId="109" xr:uid="{00000000-0005-0000-0000-000027000000}"/>
    <cellStyle name="40% - Akzent5" xfId="110" xr:uid="{00000000-0005-0000-0000-000028000000}"/>
    <cellStyle name="40% - Akzent6" xfId="111" xr:uid="{00000000-0005-0000-0000-000029000000}"/>
    <cellStyle name="4mitP" xfId="112" xr:uid="{00000000-0005-0000-0000-00002A000000}"/>
    <cellStyle name="60 % - Akzent1 2" xfId="26" xr:uid="{00000000-0005-0000-0000-00002B000000}"/>
    <cellStyle name="60 % - Akzent1 3" xfId="72" xr:uid="{00000000-0005-0000-0000-00002C000000}"/>
    <cellStyle name="60 % - Akzent2 2" xfId="27" xr:uid="{00000000-0005-0000-0000-00002D000000}"/>
    <cellStyle name="60 % - Akzent2 3" xfId="76" xr:uid="{00000000-0005-0000-0000-00002E000000}"/>
    <cellStyle name="60 % - Akzent3 2" xfId="28" xr:uid="{00000000-0005-0000-0000-00002F000000}"/>
    <cellStyle name="60 % - Akzent3 3" xfId="80" xr:uid="{00000000-0005-0000-0000-000030000000}"/>
    <cellStyle name="60 % - Akzent4 2" xfId="29" xr:uid="{00000000-0005-0000-0000-000031000000}"/>
    <cellStyle name="60 % - Akzent4 3" xfId="84" xr:uid="{00000000-0005-0000-0000-000032000000}"/>
    <cellStyle name="60 % - Akzent5 2" xfId="30" xr:uid="{00000000-0005-0000-0000-000033000000}"/>
    <cellStyle name="60 % - Akzent5 3" xfId="88" xr:uid="{00000000-0005-0000-0000-000034000000}"/>
    <cellStyle name="60 % - Akzent6 2" xfId="31" xr:uid="{00000000-0005-0000-0000-000035000000}"/>
    <cellStyle name="60 % - Akzent6 3" xfId="92" xr:uid="{00000000-0005-0000-0000-000036000000}"/>
    <cellStyle name="60% - Akzent1" xfId="113" xr:uid="{00000000-0005-0000-0000-000037000000}"/>
    <cellStyle name="60% - Akzent2" xfId="114" xr:uid="{00000000-0005-0000-0000-000038000000}"/>
    <cellStyle name="60% - Akzent3" xfId="115" xr:uid="{00000000-0005-0000-0000-000039000000}"/>
    <cellStyle name="60% - Akzent4" xfId="116" xr:uid="{00000000-0005-0000-0000-00003A000000}"/>
    <cellStyle name="60% - Akzent5" xfId="117" xr:uid="{00000000-0005-0000-0000-00003B000000}"/>
    <cellStyle name="60% - Akzent6" xfId="118" xr:uid="{00000000-0005-0000-0000-00003C000000}"/>
    <cellStyle name="6mitP" xfId="119" xr:uid="{00000000-0005-0000-0000-00003D000000}"/>
    <cellStyle name="6ohneP" xfId="120" xr:uid="{00000000-0005-0000-0000-00003E000000}"/>
    <cellStyle name="7mitP" xfId="121" xr:uid="{00000000-0005-0000-0000-00003F000000}"/>
    <cellStyle name="9mitP" xfId="122" xr:uid="{00000000-0005-0000-0000-000040000000}"/>
    <cellStyle name="9ohneP" xfId="123" xr:uid="{00000000-0005-0000-0000-000041000000}"/>
    <cellStyle name="Akzent1 2" xfId="32" xr:uid="{00000000-0005-0000-0000-000042000000}"/>
    <cellStyle name="Akzent1 3" xfId="124" xr:uid="{00000000-0005-0000-0000-000043000000}"/>
    <cellStyle name="Akzent1 4" xfId="69" xr:uid="{00000000-0005-0000-0000-000044000000}"/>
    <cellStyle name="Akzent2 2" xfId="33" xr:uid="{00000000-0005-0000-0000-000045000000}"/>
    <cellStyle name="Akzent2 3" xfId="125" xr:uid="{00000000-0005-0000-0000-000046000000}"/>
    <cellStyle name="Akzent2 4" xfId="73" xr:uid="{00000000-0005-0000-0000-000047000000}"/>
    <cellStyle name="Akzent3 2" xfId="34" xr:uid="{00000000-0005-0000-0000-000048000000}"/>
    <cellStyle name="Akzent3 3" xfId="126" xr:uid="{00000000-0005-0000-0000-000049000000}"/>
    <cellStyle name="Akzent3 4" xfId="77" xr:uid="{00000000-0005-0000-0000-00004A000000}"/>
    <cellStyle name="Akzent4 2" xfId="35" xr:uid="{00000000-0005-0000-0000-00004B000000}"/>
    <cellStyle name="Akzent4 3" xfId="127" xr:uid="{00000000-0005-0000-0000-00004C000000}"/>
    <cellStyle name="Akzent4 4" xfId="81" xr:uid="{00000000-0005-0000-0000-00004D000000}"/>
    <cellStyle name="Akzent5 2" xfId="36" xr:uid="{00000000-0005-0000-0000-00004E000000}"/>
    <cellStyle name="Akzent5 3" xfId="128" xr:uid="{00000000-0005-0000-0000-00004F000000}"/>
    <cellStyle name="Akzent5 4" xfId="85" xr:uid="{00000000-0005-0000-0000-000050000000}"/>
    <cellStyle name="Akzent6 2" xfId="37" xr:uid="{00000000-0005-0000-0000-000051000000}"/>
    <cellStyle name="Akzent6 3" xfId="129" xr:uid="{00000000-0005-0000-0000-000052000000}"/>
    <cellStyle name="Akzent6 4" xfId="89" xr:uid="{00000000-0005-0000-0000-000053000000}"/>
    <cellStyle name="Ausgabe 2" xfId="38" xr:uid="{00000000-0005-0000-0000-000054000000}"/>
    <cellStyle name="Ausgabe 3" xfId="130" xr:uid="{00000000-0005-0000-0000-000055000000}"/>
    <cellStyle name="Ausgabe 4" xfId="62" xr:uid="{00000000-0005-0000-0000-000056000000}"/>
    <cellStyle name="BasisDreiNK" xfId="131" xr:uid="{00000000-0005-0000-0000-000057000000}"/>
    <cellStyle name="BasisEineNK" xfId="132" xr:uid="{00000000-0005-0000-0000-000058000000}"/>
    <cellStyle name="BasisOhneNK" xfId="133" xr:uid="{00000000-0005-0000-0000-000059000000}"/>
    <cellStyle name="BasisStandard" xfId="134" xr:uid="{00000000-0005-0000-0000-00005A000000}"/>
    <cellStyle name="BasisZweiNK" xfId="135" xr:uid="{00000000-0005-0000-0000-00005B000000}"/>
    <cellStyle name="Berechnung 2" xfId="39" xr:uid="{00000000-0005-0000-0000-00005C000000}"/>
    <cellStyle name="Berechnung 3" xfId="136" xr:uid="{00000000-0005-0000-0000-00005D000000}"/>
    <cellStyle name="Berechnung 4" xfId="184" xr:uid="{00000000-0005-0000-0000-00005E000000}"/>
    <cellStyle name="Berechnung 5" xfId="63" xr:uid="{00000000-0005-0000-0000-00005F000000}"/>
    <cellStyle name="Deźimal [0]" xfId="137" xr:uid="{00000000-0005-0000-0000-000060000000}"/>
    <cellStyle name="Eingabe 2" xfId="40" xr:uid="{00000000-0005-0000-0000-000061000000}"/>
    <cellStyle name="Eingabe 3" xfId="138" xr:uid="{00000000-0005-0000-0000-000062000000}"/>
    <cellStyle name="Eingabe 4" xfId="185" xr:uid="{00000000-0005-0000-0000-000063000000}"/>
    <cellStyle name="Eingabe 5" xfId="61" xr:uid="{00000000-0005-0000-0000-000064000000}"/>
    <cellStyle name="Ergebnis 2" xfId="41" xr:uid="{00000000-0005-0000-0000-000065000000}"/>
    <cellStyle name="Ergebnis 3" xfId="139" xr:uid="{00000000-0005-0000-0000-000066000000}"/>
    <cellStyle name="Ergebnis 4" xfId="186" xr:uid="{00000000-0005-0000-0000-000067000000}"/>
    <cellStyle name="Ergebnis 5" xfId="68" xr:uid="{00000000-0005-0000-0000-000068000000}"/>
    <cellStyle name="Erklärender Text 2" xfId="42" xr:uid="{00000000-0005-0000-0000-000069000000}"/>
    <cellStyle name="Erklärender Text 3" xfId="140" xr:uid="{00000000-0005-0000-0000-00006A000000}"/>
    <cellStyle name="Erklärender Text 4" xfId="67" xr:uid="{00000000-0005-0000-0000-00006B000000}"/>
    <cellStyle name="Euro" xfId="141" xr:uid="{00000000-0005-0000-0000-00006C000000}"/>
    <cellStyle name="Gut 2" xfId="43" xr:uid="{00000000-0005-0000-0000-00006D000000}"/>
    <cellStyle name="Gut 3" xfId="142" xr:uid="{00000000-0005-0000-0000-00006E000000}"/>
    <cellStyle name="Gut 4" xfId="58" xr:uid="{00000000-0005-0000-0000-00006F000000}"/>
    <cellStyle name="Haupttitel" xfId="143" xr:uid="{00000000-0005-0000-0000-000070000000}"/>
    <cellStyle name="Hyperlink 2" xfId="144" xr:uid="{00000000-0005-0000-0000-000071000000}"/>
    <cellStyle name="Hyperlink 3" xfId="145" xr:uid="{00000000-0005-0000-0000-000072000000}"/>
    <cellStyle name="Hyperlũnk" xfId="146" xr:uid="{00000000-0005-0000-0000-000073000000}"/>
    <cellStyle name="InhaltNormal" xfId="147" xr:uid="{00000000-0005-0000-0000-000074000000}"/>
    <cellStyle name="Jahr" xfId="148" xr:uid="{00000000-0005-0000-0000-000075000000}"/>
    <cellStyle name="Link" xfId="6" builtinId="8" customBuiltin="1"/>
    <cellStyle name="LinkGemVeroeff" xfId="149" xr:uid="{00000000-0005-0000-0000-000077000000}"/>
    <cellStyle name="LinkGemVeroeffFett" xfId="150" xr:uid="{00000000-0005-0000-0000-000078000000}"/>
    <cellStyle name="Messziffer" xfId="151" xr:uid="{00000000-0005-0000-0000-000079000000}"/>
    <cellStyle name="MesszifferD" xfId="152" xr:uid="{00000000-0005-0000-0000-00007A000000}"/>
    <cellStyle name="Neutral 2" xfId="44" xr:uid="{00000000-0005-0000-0000-00007B000000}"/>
    <cellStyle name="Neutral 3" xfId="153" xr:uid="{00000000-0005-0000-0000-00007C000000}"/>
    <cellStyle name="Neutral 4" xfId="60" xr:uid="{00000000-0005-0000-0000-00007D000000}"/>
    <cellStyle name="nf2" xfId="154" xr:uid="{00000000-0005-0000-0000-00007E000000}"/>
    <cellStyle name="Noch" xfId="155" xr:uid="{00000000-0005-0000-0000-00007F000000}"/>
    <cellStyle name="Normal_040831_KapaBedarf-AA_Hochfahrlogik_A2LL_KT" xfId="156" xr:uid="{00000000-0005-0000-0000-000080000000}"/>
    <cellStyle name="Notiz 2" xfId="45" xr:uid="{00000000-0005-0000-0000-000081000000}"/>
    <cellStyle name="Notiz 3" xfId="93" xr:uid="{00000000-0005-0000-0000-000082000000}"/>
    <cellStyle name="Notiz 4" xfId="157" xr:uid="{00000000-0005-0000-0000-000083000000}"/>
    <cellStyle name="Notiz 5" xfId="187" xr:uid="{00000000-0005-0000-0000-000084000000}"/>
    <cellStyle name="Prozent 2" xfId="158" xr:uid="{00000000-0005-0000-0000-000085000000}"/>
    <cellStyle name="ProzVeränderung" xfId="159" xr:uid="{00000000-0005-0000-0000-000086000000}"/>
    <cellStyle name="Schlecht 2" xfId="46" xr:uid="{00000000-0005-0000-0000-000087000000}"/>
    <cellStyle name="Schlecht 3" xfId="160" xr:uid="{00000000-0005-0000-0000-000088000000}"/>
    <cellStyle name="Schlecht 4" xfId="59" xr:uid="{00000000-0005-0000-0000-000089000000}"/>
    <cellStyle name="Standard" xfId="0" builtinId="0"/>
    <cellStyle name="Standard 10" xfId="8" xr:uid="{00000000-0005-0000-0000-00008B000000}"/>
    <cellStyle name="Standard 10 2" xfId="182" xr:uid="{00000000-0005-0000-0000-00008C000000}"/>
    <cellStyle name="Standard 11" xfId="13" xr:uid="{00000000-0005-0000-0000-00008D000000}"/>
    <cellStyle name="Standard 12" xfId="183" xr:uid="{00000000-0005-0000-0000-00008E000000}"/>
    <cellStyle name="Standard 2" xfId="7" xr:uid="{00000000-0005-0000-0000-00008F000000}"/>
    <cellStyle name="Standard 2 2" xfId="9" xr:uid="{00000000-0005-0000-0000-000090000000}"/>
    <cellStyle name="Standard 2 2 2" xfId="162" xr:uid="{00000000-0005-0000-0000-000091000000}"/>
    <cellStyle name="Standard 2 3" xfId="10" xr:uid="{00000000-0005-0000-0000-000092000000}"/>
    <cellStyle name="Standard 2 3 2" xfId="161" xr:uid="{00000000-0005-0000-0000-000093000000}"/>
    <cellStyle name="Standard 3" xfId="11" xr:uid="{00000000-0005-0000-0000-000094000000}"/>
    <cellStyle name="Standard 3 2" xfId="163" xr:uid="{00000000-0005-0000-0000-000095000000}"/>
    <cellStyle name="Standard 4" xfId="12" xr:uid="{00000000-0005-0000-0000-000096000000}"/>
    <cellStyle name="Standard 4 2" xfId="164" xr:uid="{00000000-0005-0000-0000-000097000000}"/>
    <cellStyle name="Standard 5" xfId="165" xr:uid="{00000000-0005-0000-0000-000098000000}"/>
    <cellStyle name="Standard 6" xfId="166" xr:uid="{00000000-0005-0000-0000-000099000000}"/>
    <cellStyle name="Standard 7" xfId="167" xr:uid="{00000000-0005-0000-0000-00009A000000}"/>
    <cellStyle name="Standard 8" xfId="168" xr:uid="{00000000-0005-0000-0000-00009B000000}"/>
    <cellStyle name="Standard 9" xfId="169" xr:uid="{00000000-0005-0000-0000-00009C000000}"/>
    <cellStyle name="Tsd" xfId="170" xr:uid="{00000000-0005-0000-0000-00009D000000}"/>
    <cellStyle name="Überschrift" xfId="1" builtinId="15" customBuiltin="1"/>
    <cellStyle name="Überschrift 1" xfId="2" builtinId="16" customBuiltin="1"/>
    <cellStyle name="Überschrift 1 2" xfId="50" xr:uid="{00000000-0005-0000-0000-0000A0000000}"/>
    <cellStyle name="Überschrift 1 3" xfId="172" xr:uid="{00000000-0005-0000-0000-0000A1000000}"/>
    <cellStyle name="Überschrift 1 4" xfId="54" xr:uid="{00000000-0005-0000-0000-0000A2000000}"/>
    <cellStyle name="Überschrift 2" xfId="3" builtinId="17" customBuiltin="1"/>
    <cellStyle name="Überschrift 2 2" xfId="51" xr:uid="{00000000-0005-0000-0000-0000A4000000}"/>
    <cellStyle name="Überschrift 2 3" xfId="173" xr:uid="{00000000-0005-0000-0000-0000A5000000}"/>
    <cellStyle name="Überschrift 2 4" xfId="55" xr:uid="{00000000-0005-0000-0000-0000A6000000}"/>
    <cellStyle name="Überschrift 3" xfId="4" builtinId="18" customBuiltin="1"/>
    <cellStyle name="Überschrift 3 2" xfId="52" xr:uid="{00000000-0005-0000-0000-0000A8000000}"/>
    <cellStyle name="Überschrift 3 3" xfId="174" xr:uid="{00000000-0005-0000-0000-0000A9000000}"/>
    <cellStyle name="Überschrift 3 4" xfId="56" xr:uid="{00000000-0005-0000-0000-0000AA000000}"/>
    <cellStyle name="Überschrift 4" xfId="5" builtinId="19" customBuiltin="1"/>
    <cellStyle name="Überschrift 4 2" xfId="53" xr:uid="{00000000-0005-0000-0000-0000AC000000}"/>
    <cellStyle name="Überschrift 4 3" xfId="175" xr:uid="{00000000-0005-0000-0000-0000AD000000}"/>
    <cellStyle name="Überschrift 4 4" xfId="57" xr:uid="{00000000-0005-0000-0000-0000AE000000}"/>
    <cellStyle name="Überschrift 5" xfId="171" xr:uid="{00000000-0005-0000-0000-0000AF000000}"/>
    <cellStyle name="Untertitel" xfId="176" xr:uid="{00000000-0005-0000-0000-0000B0000000}"/>
    <cellStyle name="Verknüpfte Zelle 2" xfId="47" xr:uid="{00000000-0005-0000-0000-0000B1000000}"/>
    <cellStyle name="Verknüpfte Zelle 3" xfId="177" xr:uid="{00000000-0005-0000-0000-0000B2000000}"/>
    <cellStyle name="Verknüpfte Zelle 4" xfId="64" xr:uid="{00000000-0005-0000-0000-0000B3000000}"/>
    <cellStyle name="Warnender Text 2" xfId="48" xr:uid="{00000000-0005-0000-0000-0000B4000000}"/>
    <cellStyle name="Warnender Text 3" xfId="178" xr:uid="{00000000-0005-0000-0000-0000B5000000}"/>
    <cellStyle name="Warnender Text 4" xfId="66" xr:uid="{00000000-0005-0000-0000-0000B6000000}"/>
    <cellStyle name="Zelle mit Rand" xfId="179" xr:uid="{00000000-0005-0000-0000-0000B7000000}"/>
    <cellStyle name="Zelle überprüfen 2" xfId="49" xr:uid="{00000000-0005-0000-0000-0000B8000000}"/>
    <cellStyle name="Zelle überprüfen 3" xfId="180" xr:uid="{00000000-0005-0000-0000-0000B9000000}"/>
    <cellStyle name="Zelle überprüfen 4" xfId="65" xr:uid="{00000000-0005-0000-0000-0000BA000000}"/>
    <cellStyle name="Zwischentitel" xfId="181" xr:uid="{00000000-0005-0000-0000-0000BB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</dxfs>
  <tableStyles count="5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26"/>
    </tableStyle>
    <tableStyle name="Tabellenformat 1 3" pivot="0" count="1" xr9:uid="{00000000-0011-0000-FFFF-FFFF02000000}">
      <tableStyleElement type="wholeTable" dxfId="25"/>
    </tableStyle>
    <tableStyle name="Tabellenformat 1 4" pivot="0" count="1" xr9:uid="{00000000-0011-0000-FFFF-FFFF03000000}">
      <tableStyleElement type="wholeTable" dxfId="24"/>
    </tableStyle>
    <tableStyle name="Tabellenformat 1 5" pivot="0" count="1" xr9:uid="{00000000-0011-0000-FFFF-FFFF04000000}">
      <tableStyleElement type="wholeTabl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enbreich_A28" displayName="Datenbreich_A28" ref="B10:S70" totalsRowShown="0" headerRowDxfId="22" dataDxfId="21">
  <autoFilter ref="B10:S70" xr:uid="{00000000-0009-0000-0100-000002000000}"/>
  <tableColumns count="18">
    <tableColumn id="1" xr3:uid="{00000000-0010-0000-0100-000001000000}" name="2" dataDxfId="20"/>
    <tableColumn id="2" xr3:uid="{00000000-0010-0000-0100-000002000000}" name="3" dataDxfId="19"/>
    <tableColumn id="3" xr3:uid="{00000000-0010-0000-0100-000003000000}" name="4" dataDxfId="18"/>
    <tableColumn id="4" xr3:uid="{00000000-0010-0000-0100-000004000000}" name="5" dataDxfId="17"/>
    <tableColumn id="5" xr3:uid="{00000000-0010-0000-0100-000005000000}" name="6" dataDxfId="16"/>
    <tableColumn id="6" xr3:uid="{00000000-0010-0000-0100-000006000000}" name="7" dataDxfId="15"/>
    <tableColumn id="7" xr3:uid="{00000000-0010-0000-0100-000007000000}" name="8" dataDxfId="14"/>
    <tableColumn id="8" xr3:uid="{00000000-0010-0000-0100-000008000000}" name="9" dataDxfId="13"/>
    <tableColumn id="9" xr3:uid="{00000000-0010-0000-0100-000009000000}" name="10" dataDxfId="12"/>
    <tableColumn id="10" xr3:uid="{00000000-0010-0000-0100-00000A000000}" name="11" dataDxfId="11"/>
    <tableColumn id="11" xr3:uid="{00000000-0010-0000-0100-00000B000000}" name="12" dataDxfId="10"/>
    <tableColumn id="12" xr3:uid="{00000000-0010-0000-0100-00000C000000}" name="13" dataDxfId="9"/>
    <tableColumn id="13" xr3:uid="{00000000-0010-0000-0100-00000D000000}" name="14" dataDxfId="8"/>
    <tableColumn id="19" xr3:uid="{00000000-0010-0000-0100-000013000000}" name="15" dataDxfId="7"/>
    <tableColumn id="18" xr3:uid="{00000000-0010-0000-0100-000012000000}" name="16" dataDxfId="6"/>
    <tableColumn id="14" xr3:uid="{00000000-0010-0000-0100-00000E000000}" name="17" dataDxfId="5"/>
    <tableColumn id="15" xr3:uid="{00000000-0010-0000-0100-00000F000000}" name="18" dataDxfId="4"/>
    <tableColumn id="16" xr3:uid="{00000000-0010-0000-0100-000010000000}" name="19" dataDxfId="3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29" displayName="Tabelle29" ref="A10:A70" totalsRowShown="0" headerRowDxfId="2" dataDxfId="1" dataCellStyle="Standard 3">
  <autoFilter ref="A10:A70" xr:uid="{00000000-0009-0000-0100-000003000000}"/>
  <tableColumns count="1">
    <tableColumn id="1" xr3:uid="{00000000-0010-0000-0200-000001000000}" name="1" dataDxfId="0" dataCellStyle="Standard 3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550E-2D6E-4899-8541-DEED3BCC3353}">
  <sheetPr codeName="Tabelle1">
    <tabColor theme="5"/>
  </sheetPr>
  <dimension ref="C2:AJ60"/>
  <sheetViews>
    <sheetView workbookViewId="0"/>
  </sheetViews>
  <sheetFormatPr baseColWidth="10" defaultRowHeight="15"/>
  <sheetData>
    <row r="2" spans="3:36">
      <c r="C2" s="66" t="s">
        <v>156</v>
      </c>
    </row>
    <row r="3" spans="3:36">
      <c r="C3" s="17" t="s">
        <v>157</v>
      </c>
    </row>
    <row r="5" spans="3:36" s="5" customFormat="1" ht="8.25" customHeight="1">
      <c r="C5" s="67"/>
      <c r="D5" s="82" t="s">
        <v>0</v>
      </c>
      <c r="E5" s="85" t="s">
        <v>158</v>
      </c>
      <c r="F5" s="88" t="s">
        <v>159</v>
      </c>
      <c r="G5" s="88"/>
      <c r="H5" s="88"/>
      <c r="I5" s="88"/>
      <c r="J5" s="88"/>
      <c r="K5" s="88"/>
      <c r="L5" s="88"/>
      <c r="M5" s="88"/>
      <c r="N5" s="88"/>
      <c r="O5" s="89"/>
      <c r="P5" s="68"/>
      <c r="R5" s="6"/>
      <c r="S5" s="6"/>
      <c r="T5" s="6"/>
      <c r="U5" s="6"/>
      <c r="V5" s="6"/>
      <c r="W5" s="6"/>
      <c r="X5" s="6"/>
      <c r="Y5" s="6"/>
      <c r="Z5" s="6"/>
      <c r="AB5" s="6"/>
      <c r="AC5" s="6"/>
      <c r="AD5" s="6"/>
      <c r="AE5" s="6"/>
      <c r="AF5" s="6"/>
      <c r="AG5" s="6"/>
      <c r="AH5" s="6"/>
      <c r="AI5" s="6"/>
      <c r="AJ5" s="6"/>
    </row>
    <row r="6" spans="3:36" s="5" customFormat="1" ht="33" customHeight="1">
      <c r="C6" s="67"/>
      <c r="D6" s="83"/>
      <c r="E6" s="86"/>
      <c r="F6" s="69" t="s">
        <v>2</v>
      </c>
      <c r="G6" s="69" t="s">
        <v>1</v>
      </c>
      <c r="H6" s="69" t="s">
        <v>56</v>
      </c>
      <c r="I6" s="69" t="s">
        <v>57</v>
      </c>
      <c r="J6" s="69" t="s">
        <v>63</v>
      </c>
      <c r="K6" s="69" t="s">
        <v>2</v>
      </c>
      <c r="L6" s="69" t="s">
        <v>1</v>
      </c>
      <c r="M6" s="69" t="s">
        <v>56</v>
      </c>
      <c r="N6" s="69" t="s">
        <v>57</v>
      </c>
      <c r="O6" s="70" t="s">
        <v>63</v>
      </c>
      <c r="P6" s="68"/>
      <c r="R6" s="6"/>
      <c r="S6" s="6"/>
      <c r="T6" s="6"/>
      <c r="U6" s="6"/>
      <c r="V6" s="6"/>
      <c r="W6" s="6"/>
      <c r="X6" s="6"/>
      <c r="Y6" s="6"/>
      <c r="Z6" s="6"/>
      <c r="AB6" s="6"/>
      <c r="AC6" s="6"/>
      <c r="AD6" s="6"/>
      <c r="AE6" s="6"/>
      <c r="AF6" s="6"/>
      <c r="AG6" s="6"/>
      <c r="AH6" s="6"/>
      <c r="AI6" s="6"/>
      <c r="AJ6" s="6"/>
    </row>
    <row r="7" spans="3:36" s="5" customFormat="1" ht="8.25" customHeight="1">
      <c r="C7" s="67"/>
      <c r="D7" s="84"/>
      <c r="E7" s="87"/>
      <c r="F7" s="90" t="s">
        <v>160</v>
      </c>
      <c r="G7" s="90"/>
      <c r="H7" s="90"/>
      <c r="I7" s="90"/>
      <c r="J7" s="90"/>
      <c r="K7" s="90" t="s">
        <v>161</v>
      </c>
      <c r="L7" s="90"/>
      <c r="M7" s="90"/>
      <c r="N7" s="90"/>
      <c r="O7" s="91"/>
      <c r="P7" s="68"/>
      <c r="R7" s="6"/>
      <c r="S7" s="6"/>
      <c r="T7" s="6"/>
      <c r="U7" s="6"/>
      <c r="V7" s="6"/>
      <c r="W7" s="6"/>
      <c r="X7" s="6"/>
      <c r="Y7" s="6"/>
      <c r="Z7" s="6"/>
      <c r="AB7" s="6"/>
      <c r="AC7" s="6"/>
      <c r="AD7" s="6"/>
      <c r="AE7" s="6"/>
      <c r="AF7" s="6"/>
      <c r="AG7" s="6"/>
      <c r="AH7" s="6"/>
      <c r="AI7" s="6"/>
      <c r="AJ7" s="6"/>
    </row>
    <row r="8" spans="3:36" s="5" customFormat="1" ht="8.25" customHeight="1">
      <c r="C8" s="71" t="s">
        <v>64</v>
      </c>
      <c r="D8" s="72" t="s">
        <v>3</v>
      </c>
      <c r="E8" s="72" t="s">
        <v>73</v>
      </c>
      <c r="F8" s="72" t="s">
        <v>74</v>
      </c>
      <c r="G8" s="72" t="s">
        <v>75</v>
      </c>
      <c r="H8" s="72" t="s">
        <v>76</v>
      </c>
      <c r="I8" s="72" t="s">
        <v>77</v>
      </c>
      <c r="J8" s="72" t="s">
        <v>78</v>
      </c>
      <c r="K8" s="72" t="s">
        <v>79</v>
      </c>
      <c r="L8" s="72" t="s">
        <v>80</v>
      </c>
      <c r="M8" s="72" t="s">
        <v>81</v>
      </c>
      <c r="N8" s="73" t="s">
        <v>82</v>
      </c>
      <c r="O8" s="73" t="s">
        <v>83</v>
      </c>
      <c r="P8" s="68"/>
      <c r="R8" s="6"/>
      <c r="S8" s="6"/>
      <c r="T8" s="6"/>
      <c r="U8" s="6"/>
      <c r="V8" s="6"/>
      <c r="W8" s="6"/>
      <c r="X8" s="6"/>
      <c r="Y8" s="6"/>
      <c r="Z8" s="6"/>
      <c r="AB8" s="6"/>
      <c r="AC8" s="6"/>
      <c r="AD8" s="6"/>
      <c r="AE8" s="6"/>
      <c r="AF8" s="6"/>
      <c r="AG8" s="6"/>
      <c r="AH8" s="6"/>
      <c r="AI8" s="6"/>
      <c r="AJ8" s="6"/>
    </row>
    <row r="9" spans="3:36" s="5" customFormat="1" ht="8.25" customHeight="1">
      <c r="C9" s="2">
        <v>101</v>
      </c>
      <c r="D9" s="2" t="s">
        <v>4</v>
      </c>
      <c r="E9" s="78">
        <v>2019</v>
      </c>
      <c r="F9" s="79">
        <f>VLOOKUP(C9,A4_bearbeitet!$A$3:$L$54,8,FALSE)</f>
        <v>3635</v>
      </c>
      <c r="G9" s="79">
        <f>VLOOKUP(C9,A4_bearbeitet!$A$3:$L$54,9,FALSE)</f>
        <v>5115</v>
      </c>
      <c r="H9" s="79">
        <f>VLOOKUP(C9,A4_bearbeitet!$A$3:$L$54,10,FALSE)</f>
        <v>2645</v>
      </c>
      <c r="I9" s="79">
        <f>VLOOKUP(C9,A4_bearbeitet!$A$3:$L$54,11,FALSE)</f>
        <v>610</v>
      </c>
      <c r="J9" s="79">
        <f>VLOOKUP(C9,A4_bearbeitet!$A$3:$L$54,12,FALSE)</f>
        <v>670</v>
      </c>
      <c r="K9" s="81">
        <f>VLOOKUP(C9,A4_bearbeitet!$A$3:$Q$54,13,FALSE)</f>
        <v>87.178166838311014</v>
      </c>
      <c r="L9" s="77">
        <f>VLOOKUP(C9,A4_bearbeitet!$A$3:$Q$54,14,FALSE)</f>
        <v>-14.134631525935873</v>
      </c>
      <c r="M9" s="77">
        <f>VLOOKUP(C9,A4_bearbeitet!$A$3:$Q$54,15,FALSE)</f>
        <v>1345.3551912568305</v>
      </c>
      <c r="N9" s="77">
        <f>VLOOKUP(C9,A4_bearbeitet!$A$3:$Q$54,16,FALSE)</f>
        <v>156.30252100840337</v>
      </c>
      <c r="O9" s="77">
        <f>VLOOKUP(C9,A4_bearbeitet!$A$3:$Q$54,17,FALSE)</f>
        <v>216.03773584905662</v>
      </c>
      <c r="P9" s="68"/>
      <c r="R9" s="6"/>
      <c r="S9" s="6"/>
      <c r="T9" s="6"/>
      <c r="U9" s="6"/>
      <c r="V9" s="6"/>
      <c r="W9" s="6"/>
      <c r="X9" s="6"/>
      <c r="Y9" s="6"/>
      <c r="Z9" s="6"/>
      <c r="AB9" s="6"/>
      <c r="AC9" s="6"/>
      <c r="AD9" s="6"/>
      <c r="AE9" s="6"/>
      <c r="AF9" s="6"/>
      <c r="AG9" s="6"/>
      <c r="AH9" s="6"/>
      <c r="AI9" s="6"/>
      <c r="AJ9" s="6"/>
    </row>
    <row r="10" spans="3:36" s="5" customFormat="1" ht="8.25" customHeight="1">
      <c r="C10" s="67">
        <v>102</v>
      </c>
      <c r="D10" s="2" t="s">
        <v>5</v>
      </c>
      <c r="E10" s="78">
        <v>2019</v>
      </c>
      <c r="F10" s="79">
        <f>VLOOKUP(C10,A4_bearbeitet!$A$3:$L$54,8,FALSE)</f>
        <v>1680</v>
      </c>
      <c r="G10" s="79">
        <f>VLOOKUP(C10,A4_bearbeitet!$A$3:$L$54,9,FALSE)</f>
        <v>5095</v>
      </c>
      <c r="H10" s="79">
        <f>VLOOKUP(C10,A4_bearbeitet!$A$3:$L$54,10,FALSE)</f>
        <v>4325</v>
      </c>
      <c r="I10" s="79">
        <f>VLOOKUP(C10,A4_bearbeitet!$A$3:$L$54,11,FALSE)</f>
        <v>1635</v>
      </c>
      <c r="J10" s="79">
        <f>VLOOKUP(C10,A4_bearbeitet!$A$3:$L$54,12,FALSE)</f>
        <v>305</v>
      </c>
      <c r="K10" s="81">
        <f>VLOOKUP(C10,A4_bearbeitet!$A$3:$Q$54,13,FALSE)</f>
        <v>209.39226519337018</v>
      </c>
      <c r="L10" s="77">
        <f>VLOOKUP(C10,A4_bearbeitet!$A$3:$Q$54,14,FALSE)</f>
        <v>-19.382911392405063</v>
      </c>
      <c r="M10" s="77">
        <f>VLOOKUP(C10,A4_bearbeitet!$A$3:$Q$54,15,FALSE)</f>
        <v>9302.173913043478</v>
      </c>
      <c r="N10" s="77">
        <f>VLOOKUP(C10,A4_bearbeitet!$A$3:$Q$54,16,FALSE)</f>
        <v>1262.5</v>
      </c>
      <c r="O10" s="77">
        <f>VLOOKUP(C10,A4_bearbeitet!$A$3:$Q$54,17,FALSE)</f>
        <v>196.11650485436894</v>
      </c>
      <c r="P10" s="68"/>
      <c r="R10" s="6"/>
      <c r="S10" s="6"/>
      <c r="T10" s="6"/>
      <c r="U10" s="6"/>
      <c r="V10" s="6"/>
      <c r="W10" s="6"/>
      <c r="X10" s="6"/>
      <c r="Y10" s="6"/>
      <c r="Z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3:36" s="5" customFormat="1" ht="8.25" customHeight="1">
      <c r="C11" s="67">
        <v>103</v>
      </c>
      <c r="D11" s="2" t="s">
        <v>6</v>
      </c>
      <c r="E11" s="78">
        <v>2019</v>
      </c>
      <c r="F11" s="79">
        <f>VLOOKUP(C11,A4_bearbeitet!$A$3:$L$54,8,FALSE)</f>
        <v>1330</v>
      </c>
      <c r="G11" s="79">
        <f>VLOOKUP(C11,A4_bearbeitet!$A$3:$L$54,9,FALSE)</f>
        <v>700</v>
      </c>
      <c r="H11" s="79">
        <f>VLOOKUP(C11,A4_bearbeitet!$A$3:$L$54,10,FALSE)</f>
        <v>1625</v>
      </c>
      <c r="I11" s="79">
        <f>VLOOKUP(C11,A4_bearbeitet!$A$3:$L$54,11,FALSE)</f>
        <v>485</v>
      </c>
      <c r="J11" s="79">
        <f>VLOOKUP(C11,A4_bearbeitet!$A$3:$L$54,12,FALSE)</f>
        <v>540</v>
      </c>
      <c r="K11" s="81">
        <f>VLOOKUP(C11,A4_bearbeitet!$A$3:$Q$54,13,FALSE)</f>
        <v>123.15436241610739</v>
      </c>
      <c r="L11" s="77">
        <f>VLOOKUP(C11,A4_bearbeitet!$A$3:$Q$54,14,FALSE)</f>
        <v>20.481927710843372</v>
      </c>
      <c r="M11" s="77">
        <f>VLOOKUP(C11,A4_bearbeitet!$A$3:$Q$54,15,FALSE)</f>
        <v>1350.8928571428571</v>
      </c>
      <c r="N11" s="77">
        <f>VLOOKUP(C11,A4_bearbeitet!$A$3:$Q$54,16,FALSE)</f>
        <v>521.79487179487182</v>
      </c>
      <c r="O11" s="77">
        <f>VLOOKUP(C11,A4_bearbeitet!$A$3:$Q$54,17,FALSE)</f>
        <v>198.34254143646407</v>
      </c>
      <c r="P11" s="68"/>
      <c r="R11" s="6"/>
      <c r="S11" s="6"/>
      <c r="T11" s="6"/>
      <c r="U11" s="6"/>
      <c r="V11" s="6"/>
      <c r="W11" s="6"/>
      <c r="X11" s="6"/>
      <c r="Y11" s="6"/>
      <c r="Z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3:36" s="5" customFormat="1" ht="8.25" customHeight="1">
      <c r="C12" s="67">
        <v>151</v>
      </c>
      <c r="D12" s="2" t="s">
        <v>7</v>
      </c>
      <c r="E12" s="78">
        <v>2019</v>
      </c>
      <c r="F12" s="79">
        <f>VLOOKUP(C12,A4_bearbeitet!$A$3:$L$54,8,FALSE)</f>
        <v>1050</v>
      </c>
      <c r="G12" s="79">
        <f>VLOOKUP(C12,A4_bearbeitet!$A$3:$L$54,9,FALSE)</f>
        <v>1655</v>
      </c>
      <c r="H12" s="79">
        <f>VLOOKUP(C12,A4_bearbeitet!$A$3:$L$54,10,FALSE)</f>
        <v>875</v>
      </c>
      <c r="I12" s="79">
        <f>VLOOKUP(C12,A4_bearbeitet!$A$3:$L$54,11,FALSE)</f>
        <v>625</v>
      </c>
      <c r="J12" s="79">
        <f>VLOOKUP(C12,A4_bearbeitet!$A$3:$L$54,12,FALSE)</f>
        <v>455</v>
      </c>
      <c r="K12" s="81">
        <f>VLOOKUP(C12,A4_bearbeitet!$A$3:$Q$54,13,FALSE)</f>
        <v>100.76481835564053</v>
      </c>
      <c r="L12" s="77">
        <f>VLOOKUP(C12,A4_bearbeitet!$A$3:$Q$54,14,FALSE)</f>
        <v>-13.03205465055176</v>
      </c>
      <c r="M12" s="77">
        <f>VLOOKUP(C12,A4_bearbeitet!$A$3:$Q$54,15,FALSE)</f>
        <v>1334.4262295081967</v>
      </c>
      <c r="N12" s="77">
        <f>VLOOKUP(C12,A4_bearbeitet!$A$3:$Q$54,16,FALSE)</f>
        <v>1057.4074074074074</v>
      </c>
      <c r="O12" s="77">
        <f>VLOOKUP(C12,A4_bearbeitet!$A$3:$Q$54,17,FALSE)</f>
        <v>355</v>
      </c>
      <c r="P12" s="68"/>
      <c r="R12" s="6"/>
      <c r="S12" s="6"/>
      <c r="T12" s="6"/>
      <c r="U12" s="6"/>
      <c r="V12" s="6"/>
      <c r="W12" s="6"/>
      <c r="X12" s="6"/>
      <c r="Y12" s="6"/>
      <c r="Z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3:36" s="5" customFormat="1" ht="8.25" customHeight="1">
      <c r="C13" s="67">
        <v>153</v>
      </c>
      <c r="D13" s="2" t="s">
        <v>9</v>
      </c>
      <c r="E13" s="78">
        <v>2019</v>
      </c>
      <c r="F13" s="79">
        <f>VLOOKUP(C13,A4_bearbeitet!$A$3:$L$54,8,FALSE)</f>
        <v>875</v>
      </c>
      <c r="G13" s="79">
        <f>VLOOKUP(C13,A4_bearbeitet!$A$3:$L$54,9,FALSE)</f>
        <v>1450</v>
      </c>
      <c r="H13" s="79">
        <f>VLOOKUP(C13,A4_bearbeitet!$A$3:$L$54,10,FALSE)</f>
        <v>1570</v>
      </c>
      <c r="I13" s="79">
        <f>VLOOKUP(C13,A4_bearbeitet!$A$3:$L$54,11,FALSE)</f>
        <v>480</v>
      </c>
      <c r="J13" s="79">
        <f>VLOOKUP(C13,A4_bearbeitet!$A$3:$L$54,12,FALSE)</f>
        <v>360</v>
      </c>
      <c r="K13" s="81">
        <f>VLOOKUP(C13,A4_bearbeitet!$A$3:$Q$54,13,FALSE)</f>
        <v>103.48837209302326</v>
      </c>
      <c r="L13" s="77">
        <f>VLOOKUP(C13,A4_bearbeitet!$A$3:$Q$54,14,FALSE)</f>
        <v>-25.103305785123968</v>
      </c>
      <c r="M13" s="77">
        <f>VLOOKUP(C13,A4_bearbeitet!$A$3:$Q$54,15,FALSE)</f>
        <v>2606.8965517241381</v>
      </c>
      <c r="N13" s="77">
        <f>VLOOKUP(C13,A4_bearbeitet!$A$3:$Q$54,16,FALSE)</f>
        <v>943.47826086956525</v>
      </c>
      <c r="O13" s="77">
        <f>VLOOKUP(C13,A4_bearbeitet!$A$3:$Q$54,17,FALSE)</f>
        <v>847.36842105263156</v>
      </c>
      <c r="P13" s="68"/>
      <c r="R13" s="6"/>
      <c r="S13" s="6"/>
      <c r="T13" s="6"/>
      <c r="U13" s="6"/>
      <c r="V13" s="6"/>
      <c r="W13" s="6"/>
      <c r="X13" s="6"/>
      <c r="Y13" s="6"/>
      <c r="Z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3:36" s="5" customFormat="1" ht="8.25" customHeight="1">
      <c r="C14" s="67">
        <v>154</v>
      </c>
      <c r="D14" s="2" t="s">
        <v>10</v>
      </c>
      <c r="E14" s="78">
        <v>2019</v>
      </c>
      <c r="F14" s="79">
        <f>VLOOKUP(C14,A4_bearbeitet!$A$3:$L$54,8,FALSE)</f>
        <v>860</v>
      </c>
      <c r="G14" s="79">
        <f>VLOOKUP(C14,A4_bearbeitet!$A$3:$L$54,9,FALSE)</f>
        <v>865</v>
      </c>
      <c r="H14" s="79">
        <f>VLOOKUP(C14,A4_bearbeitet!$A$3:$L$54,10,FALSE)</f>
        <v>445</v>
      </c>
      <c r="I14" s="79">
        <f>VLOOKUP(C14,A4_bearbeitet!$A$3:$L$54,11,FALSE)</f>
        <v>315</v>
      </c>
      <c r="J14" s="79">
        <f>VLOOKUP(C14,A4_bearbeitet!$A$3:$L$54,12,FALSE)</f>
        <v>390</v>
      </c>
      <c r="K14" s="81">
        <f>VLOOKUP(C14,A4_bearbeitet!$A$3:$Q$54,13,FALSE)</f>
        <v>172.15189873417722</v>
      </c>
      <c r="L14" s="77">
        <f>VLOOKUP(C14,A4_bearbeitet!$A$3:$Q$54,14,FALSE)</f>
        <v>-24.520069808027923</v>
      </c>
      <c r="M14" s="77">
        <f>VLOOKUP(C14,A4_bearbeitet!$A$3:$Q$54,15,FALSE)</f>
        <v>1611.5384615384614</v>
      </c>
      <c r="N14" s="77">
        <f>VLOOKUP(C14,A4_bearbeitet!$A$3:$Q$54,16,FALSE)</f>
        <v>1650</v>
      </c>
      <c r="O14" s="77">
        <f>VLOOKUP(C14,A4_bearbeitet!$A$3:$Q$54,17,FALSE)</f>
        <v>212</v>
      </c>
      <c r="P14" s="68"/>
      <c r="R14" s="6"/>
      <c r="S14" s="6"/>
      <c r="T14" s="6"/>
      <c r="U14" s="6"/>
      <c r="V14" s="6"/>
      <c r="W14" s="6"/>
      <c r="X14" s="6"/>
      <c r="Y14" s="6"/>
      <c r="Z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3:36" s="5" customFormat="1" ht="8.25" customHeight="1">
      <c r="C15" s="67">
        <v>155</v>
      </c>
      <c r="D15" s="2" t="s">
        <v>11</v>
      </c>
      <c r="E15" s="78">
        <v>2019</v>
      </c>
      <c r="F15" s="79">
        <f>VLOOKUP(C15,A4_bearbeitet!$A$3:$L$54,8,FALSE)</f>
        <v>895</v>
      </c>
      <c r="G15" s="79">
        <f>VLOOKUP(C15,A4_bearbeitet!$A$3:$L$54,9,FALSE)</f>
        <v>690</v>
      </c>
      <c r="H15" s="79">
        <f>VLOOKUP(C15,A4_bearbeitet!$A$3:$L$54,10,FALSE)</f>
        <v>1065</v>
      </c>
      <c r="I15" s="79">
        <f>VLOOKUP(C15,A4_bearbeitet!$A$3:$L$54,11,FALSE)</f>
        <v>495</v>
      </c>
      <c r="J15" s="79">
        <f>VLOOKUP(C15,A4_bearbeitet!$A$3:$L$54,12,FALSE)</f>
        <v>465</v>
      </c>
      <c r="K15" s="81">
        <f>VLOOKUP(C15,A4_bearbeitet!$A$3:$Q$54,13,FALSE)</f>
        <v>166.36904761904762</v>
      </c>
      <c r="L15" s="77">
        <f>VLOOKUP(C15,A4_bearbeitet!$A$3:$Q$54,14,FALSE)</f>
        <v>-32.748538011695906</v>
      </c>
      <c r="M15" s="77">
        <f>VLOOKUP(C15,A4_bearbeitet!$A$3:$Q$54,15,FALSE)</f>
        <v>975.75757575757575</v>
      </c>
      <c r="N15" s="77">
        <f>VLOOKUP(C15,A4_bearbeitet!$A$3:$Q$54,16,FALSE)</f>
        <v>1169.2307692307693</v>
      </c>
      <c r="O15" s="77">
        <f>VLOOKUP(C15,A4_bearbeitet!$A$3:$Q$54,17,FALSE)</f>
        <v>981.39534883720933</v>
      </c>
      <c r="P15" s="68"/>
      <c r="R15" s="6"/>
      <c r="S15" s="6"/>
      <c r="T15" s="6"/>
      <c r="U15" s="6"/>
      <c r="V15" s="6"/>
      <c r="W15" s="6"/>
      <c r="X15" s="6"/>
      <c r="Y15" s="6"/>
      <c r="Z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3:36" s="5" customFormat="1" ht="8.25" customHeight="1">
      <c r="C16" s="67">
        <v>157</v>
      </c>
      <c r="D16" s="2" t="s">
        <v>12</v>
      </c>
      <c r="E16" s="78">
        <v>2019</v>
      </c>
      <c r="F16" s="79">
        <f>VLOOKUP(C16,A4_bearbeitet!$A$3:$L$54,8,FALSE)</f>
        <v>1450</v>
      </c>
      <c r="G16" s="79">
        <f>VLOOKUP(C16,A4_bearbeitet!$A$3:$L$54,9,FALSE)</f>
        <v>2245</v>
      </c>
      <c r="H16" s="79">
        <f>VLOOKUP(C16,A4_bearbeitet!$A$3:$L$54,10,FALSE)</f>
        <v>1585</v>
      </c>
      <c r="I16" s="79">
        <f>VLOOKUP(C16,A4_bearbeitet!$A$3:$L$54,11,FALSE)</f>
        <v>520</v>
      </c>
      <c r="J16" s="79">
        <f>VLOOKUP(C16,A4_bearbeitet!$A$3:$L$54,12,FALSE)</f>
        <v>620</v>
      </c>
      <c r="K16" s="81">
        <f>VLOOKUP(C16,A4_bearbeitet!$A$3:$Q$54,13,FALSE)</f>
        <v>203.34728033472803</v>
      </c>
      <c r="L16" s="77">
        <f>VLOOKUP(C16,A4_bearbeitet!$A$3:$Q$54,14,FALSE)</f>
        <v>-23.794976238968093</v>
      </c>
      <c r="M16" s="77">
        <f>VLOOKUP(C16,A4_bearbeitet!$A$3:$Q$54,15,FALSE)</f>
        <v>1469.3069306930693</v>
      </c>
      <c r="N16" s="77">
        <f>VLOOKUP(C16,A4_bearbeitet!$A$3:$Q$54,16,FALSE)</f>
        <v>1525</v>
      </c>
      <c r="O16" s="77">
        <f>VLOOKUP(C16,A4_bearbeitet!$A$3:$Q$54,17,FALSE)</f>
        <v>785.71428571428567</v>
      </c>
      <c r="P16" s="68"/>
      <c r="R16" s="6"/>
      <c r="S16" s="6"/>
      <c r="T16" s="6"/>
      <c r="U16" s="6"/>
      <c r="V16" s="6"/>
      <c r="W16" s="6"/>
      <c r="X16" s="6"/>
      <c r="Y16" s="6"/>
      <c r="Z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3:36" s="5" customFormat="1" ht="8.25" customHeight="1">
      <c r="C17" s="67">
        <v>158</v>
      </c>
      <c r="D17" s="2" t="s">
        <v>13</v>
      </c>
      <c r="E17" s="78">
        <v>2019</v>
      </c>
      <c r="F17" s="79">
        <f>VLOOKUP(C17,A4_bearbeitet!$A$3:$L$54,8,FALSE)</f>
        <v>750</v>
      </c>
      <c r="G17" s="79">
        <f>VLOOKUP(C17,A4_bearbeitet!$A$3:$L$54,9,FALSE)</f>
        <v>915</v>
      </c>
      <c r="H17" s="79">
        <f>VLOOKUP(C17,A4_bearbeitet!$A$3:$L$54,10,FALSE)</f>
        <v>1050</v>
      </c>
      <c r="I17" s="79">
        <f>VLOOKUP(C17,A4_bearbeitet!$A$3:$L$54,11,FALSE)</f>
        <v>125</v>
      </c>
      <c r="J17" s="79">
        <f>VLOOKUP(C17,A4_bearbeitet!$A$3:$L$54,12,FALSE)</f>
        <v>250</v>
      </c>
      <c r="K17" s="81">
        <f>VLOOKUP(C17,A4_bearbeitet!$A$3:$Q$54,13,FALSE)</f>
        <v>130.06134969325154</v>
      </c>
      <c r="L17" s="77">
        <f>VLOOKUP(C17,A4_bearbeitet!$A$3:$Q$54,14,FALSE)</f>
        <v>-30.943396226415093</v>
      </c>
      <c r="M17" s="77">
        <f>VLOOKUP(C17,A4_bearbeitet!$A$3:$Q$54,15,FALSE)</f>
        <v>552.17391304347825</v>
      </c>
      <c r="N17" s="77">
        <f>VLOOKUP(C17,A4_bearbeitet!$A$3:$Q$54,16,FALSE)</f>
        <v>420.83333333333331</v>
      </c>
      <c r="O17" s="77">
        <f>VLOOKUP(C17,A4_bearbeitet!$A$3:$Q$54,17,FALSE)</f>
        <v>338.59649122807019</v>
      </c>
      <c r="P17" s="68"/>
      <c r="R17" s="6"/>
      <c r="S17" s="6"/>
      <c r="T17" s="6"/>
      <c r="U17" s="6"/>
      <c r="V17" s="6"/>
      <c r="W17" s="6"/>
      <c r="X17" s="6"/>
      <c r="Y17" s="6"/>
      <c r="Z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3:36" s="5" customFormat="1" ht="8.25" customHeight="1">
      <c r="C18" s="67">
        <v>159</v>
      </c>
      <c r="D18" s="2" t="s">
        <v>8</v>
      </c>
      <c r="E18" s="78">
        <v>2019</v>
      </c>
      <c r="F18" s="79">
        <f>VLOOKUP(C18,A4_bearbeitet!$A$3:$L$54,8,FALSE)</f>
        <v>1545</v>
      </c>
      <c r="G18" s="79">
        <f>VLOOKUP(C18,A4_bearbeitet!$A$3:$L$54,9,FALSE)</f>
        <v>3000</v>
      </c>
      <c r="H18" s="79">
        <f>VLOOKUP(C18,A4_bearbeitet!$A$3:$L$54,10,FALSE)</f>
        <v>2860</v>
      </c>
      <c r="I18" s="79">
        <f>VLOOKUP(C18,A4_bearbeitet!$A$3:$L$54,11,FALSE)</f>
        <v>1135</v>
      </c>
      <c r="J18" s="79">
        <f>VLOOKUP(C18,A4_bearbeitet!$A$3:$L$54,12,FALSE)</f>
        <v>815</v>
      </c>
      <c r="K18" s="81">
        <f>VLOOKUP(C18,A4_bearbeitet!$A$3:$Q$54,13,FALSE)</f>
        <v>56.218402426693629</v>
      </c>
      <c r="L18" s="77">
        <f>VLOOKUP(C18,A4_bearbeitet!$A$3:$Q$54,14,FALSE)</f>
        <v>-21.527596128694743</v>
      </c>
      <c r="M18" s="77">
        <f>VLOOKUP(C18,A4_bearbeitet!$A$3:$Q$54,15,FALSE)</f>
        <v>1480.110497237569</v>
      </c>
      <c r="N18" s="77">
        <f>VLOOKUP(C18,A4_bearbeitet!$A$3:$Q$54,16,FALSE)</f>
        <v>613.8364779874214</v>
      </c>
      <c r="O18" s="77">
        <f>VLOOKUP(C18,A4_bearbeitet!$A$3:$Q$54,17,FALSE)</f>
        <v>144.0119760479042</v>
      </c>
      <c r="P18" s="68"/>
      <c r="R18" s="6"/>
      <c r="S18" s="6"/>
      <c r="T18" s="6"/>
      <c r="U18" s="6"/>
      <c r="V18" s="6"/>
      <c r="W18" s="6"/>
      <c r="X18" s="6"/>
      <c r="Y18" s="6"/>
      <c r="Z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3:36" s="5" customFormat="1" ht="8.25" customHeight="1">
      <c r="C19" s="74">
        <v>1</v>
      </c>
      <c r="D19" s="74" t="s">
        <v>58</v>
      </c>
      <c r="E19" s="78">
        <v>2019</v>
      </c>
      <c r="F19" s="79">
        <f>VLOOKUP(C19,A4_bearbeitet!$A$3:$L$54,8,FALSE)</f>
        <v>14065</v>
      </c>
      <c r="G19" s="79">
        <f>VLOOKUP(C19,A4_bearbeitet!$A$3:$L$54,9,FALSE)</f>
        <v>21725</v>
      </c>
      <c r="H19" s="79">
        <f>VLOOKUP(C19,A4_bearbeitet!$A$3:$L$54,10,FALSE)</f>
        <v>18045</v>
      </c>
      <c r="I19" s="79">
        <f>VLOOKUP(C19,A4_bearbeitet!$A$3:$L$54,11,FALSE)</f>
        <v>6430</v>
      </c>
      <c r="J19" s="79">
        <f>VLOOKUP(C19,A4_bearbeitet!$A$3:$L$54,12,FALSE)</f>
        <v>4860</v>
      </c>
      <c r="K19" s="81">
        <f>VLOOKUP(C19,A4_bearbeitet!$A$3:$Q$54,13,FALSE)</f>
        <v>117.08597005710757</v>
      </c>
      <c r="L19" s="77">
        <f>VLOOKUP(C19,A4_bearbeitet!$A$3:$Q$54,14,FALSE)</f>
        <v>-19.426621666728479</v>
      </c>
      <c r="M19" s="77">
        <f>VLOOKUP(C19,A4_bearbeitet!$A$3:$Q$54,15,FALSE)</f>
        <v>1655.3501945525293</v>
      </c>
      <c r="N19" s="77">
        <f>VLOOKUP(C19,A4_bearbeitet!$A$3:$Q$54,16,FALSE)</f>
        <v>695.79207920792078</v>
      </c>
      <c r="O19" s="77">
        <f>VLOOKUP(C19,A4_bearbeitet!$A$3:$Q$54,17,FALSE)</f>
        <v>284.79809976247031</v>
      </c>
      <c r="P19" s="68"/>
      <c r="R19" s="6"/>
      <c r="S19" s="6"/>
      <c r="T19" s="6"/>
      <c r="U19" s="6"/>
      <c r="V19" s="6"/>
      <c r="W19" s="6"/>
      <c r="X19" s="6"/>
      <c r="Y19" s="6"/>
      <c r="Z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3:36" s="5" customFormat="1" ht="8.25" customHeight="1">
      <c r="C20" s="67">
        <v>241</v>
      </c>
      <c r="D20" s="2" t="s">
        <v>15</v>
      </c>
      <c r="E20" s="78">
        <v>2019</v>
      </c>
      <c r="F20" s="79">
        <f>VLOOKUP(C20,A4_bearbeitet!$A$3:$L$54,8,FALSE)</f>
        <v>18065</v>
      </c>
      <c r="G20" s="79">
        <f>VLOOKUP(C20,A4_bearbeitet!$A$3:$L$54,9,FALSE)</f>
        <v>25830</v>
      </c>
      <c r="H20" s="79">
        <f>VLOOKUP(C20,A4_bearbeitet!$A$3:$L$54,10,FALSE)</f>
        <v>14770</v>
      </c>
      <c r="I20" s="79">
        <f>VLOOKUP(C20,A4_bearbeitet!$A$3:$L$54,11,FALSE)</f>
        <v>6870</v>
      </c>
      <c r="J20" s="79">
        <f>VLOOKUP(C20,A4_bearbeitet!$A$3:$L$54,12,FALSE)</f>
        <v>11295</v>
      </c>
      <c r="K20" s="81">
        <f>VLOOKUP(C20,A4_bearbeitet!$A$3:$Q$54,13,FALSE)</f>
        <v>128.98973253897833</v>
      </c>
      <c r="L20" s="77">
        <f>VLOOKUP(C20,A4_bearbeitet!$A$3:$Q$54,14,FALSE)</f>
        <v>-13.027374659079431</v>
      </c>
      <c r="M20" s="77">
        <f>VLOOKUP(C20,A4_bearbeitet!$A$3:$Q$54,15,FALSE)</f>
        <v>1410.2249488752557</v>
      </c>
      <c r="N20" s="77">
        <f>VLOOKUP(C20,A4_bearbeitet!$A$3:$Q$54,16,FALSE)</f>
        <v>838.52459016393448</v>
      </c>
      <c r="O20" s="77">
        <f>VLOOKUP(C20,A4_bearbeitet!$A$3:$Q$54,17,FALSE)</f>
        <v>333.2566168009206</v>
      </c>
      <c r="P20" s="68"/>
      <c r="R20" s="6"/>
      <c r="S20" s="6"/>
      <c r="T20" s="6"/>
      <c r="U20" s="6"/>
      <c r="V20" s="6"/>
      <c r="W20" s="6"/>
      <c r="X20" s="6"/>
      <c r="Y20" s="6"/>
      <c r="Z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3:36" s="5" customFormat="1" ht="8.25" customHeight="1">
      <c r="C21" s="67">
        <v>241001</v>
      </c>
      <c r="D21" s="2" t="s">
        <v>16</v>
      </c>
      <c r="E21" s="78">
        <v>2019</v>
      </c>
      <c r="F21" s="79">
        <f>VLOOKUP(C21,A4_bearbeitet!$A$3:$L$54,8,FALSE)</f>
        <v>9470</v>
      </c>
      <c r="G21" s="79">
        <f>VLOOKUP(C21,A4_bearbeitet!$A$3:$L$54,9,FALSE)</f>
        <v>16275</v>
      </c>
      <c r="H21" s="79">
        <f>VLOOKUP(C21,A4_bearbeitet!$A$3:$L$54,10,FALSE)</f>
        <v>6715</v>
      </c>
      <c r="I21" s="79">
        <f>VLOOKUP(C21,A4_bearbeitet!$A$3:$L$54,11,FALSE)</f>
        <v>3715</v>
      </c>
      <c r="J21" s="79">
        <f>VLOOKUP(C21,A4_bearbeitet!$A$3:$L$54,12,FALSE)</f>
        <v>5320</v>
      </c>
      <c r="K21" s="81">
        <f>VLOOKUP(C21,A4_bearbeitet!$A$3:$Q$54,13,FALSE)</f>
        <v>101.66098807495742</v>
      </c>
      <c r="L21" s="77">
        <f>VLOOKUP(C21,A4_bearbeitet!$A$3:$Q$54,14,FALSE)</f>
        <v>-15.891472868217054</v>
      </c>
      <c r="M21" s="77">
        <f>VLOOKUP(C21,A4_bearbeitet!$A$3:$Q$54,15,FALSE)</f>
        <v>1201.3565891472867</v>
      </c>
      <c r="N21" s="77">
        <f>VLOOKUP(C21,A4_bearbeitet!$A$3:$Q$54,16,FALSE)</f>
        <v>1008.955223880597</v>
      </c>
      <c r="O21" s="77">
        <f>VLOOKUP(C21,A4_bearbeitet!$A$3:$Q$54,17,FALSE)</f>
        <v>166.93426994480683</v>
      </c>
      <c r="P21" s="68"/>
      <c r="R21" s="6"/>
      <c r="S21" s="6"/>
      <c r="T21" s="6"/>
      <c r="U21" s="6"/>
      <c r="V21" s="6"/>
      <c r="W21" s="6"/>
      <c r="X21" s="6"/>
      <c r="Y21" s="6"/>
      <c r="Z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3:36" s="5" customFormat="1" ht="8.25" customHeight="1">
      <c r="C22" s="67">
        <v>241999</v>
      </c>
      <c r="D22" s="2" t="s">
        <v>17</v>
      </c>
      <c r="E22" s="78">
        <v>2019</v>
      </c>
      <c r="F22" s="79">
        <f>VLOOKUP(C22,A4_bearbeitet!$A$3:$L$54,8,FALSE)</f>
        <v>8595</v>
      </c>
      <c r="G22" s="79">
        <f>VLOOKUP(C22,A4_bearbeitet!$A$3:$L$54,9,FALSE)</f>
        <v>9555</v>
      </c>
      <c r="H22" s="79">
        <f>VLOOKUP(C22,A4_bearbeitet!$A$3:$L$54,10,FALSE)</f>
        <v>8055</v>
      </c>
      <c r="I22" s="79">
        <f>VLOOKUP(C22,A4_bearbeitet!$A$3:$L$54,11,FALSE)</f>
        <v>3155</v>
      </c>
      <c r="J22" s="79">
        <f>VLOOKUP(C22,A4_bearbeitet!$A$3:$L$54,12,FALSE)</f>
        <v>5975</v>
      </c>
      <c r="K22" s="81">
        <f>VLOOKUP(C22,A4_bearbeitet!$A$3:$Q$54,13,FALSE)</f>
        <v>169.18258690886313</v>
      </c>
      <c r="L22" s="77">
        <f>VLOOKUP(C22,A4_bearbeitet!$A$3:$Q$54,14,FALSE)</f>
        <v>-7.6722388636583245</v>
      </c>
      <c r="M22" s="77">
        <f>VLOOKUP(C22,A4_bearbeitet!$A$3:$Q$54,15,FALSE)</f>
        <v>1643.5064935064936</v>
      </c>
      <c r="N22" s="77">
        <f>VLOOKUP(C22,A4_bearbeitet!$A$3:$Q$54,16,FALSE)</f>
        <v>694.71032745591936</v>
      </c>
      <c r="O22" s="77">
        <f>VLOOKUP(C22,A4_bearbeitet!$A$3:$Q$54,17,FALSE)</f>
        <v>873.12703583061887</v>
      </c>
      <c r="P22" s="68"/>
      <c r="R22" s="6"/>
      <c r="S22" s="6"/>
      <c r="T22" s="6"/>
      <c r="U22" s="6"/>
      <c r="V22" s="6"/>
      <c r="W22" s="6"/>
      <c r="X22" s="6"/>
      <c r="Y22" s="6"/>
      <c r="Z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3:36" s="5" customFormat="1" ht="8.25" customHeight="1">
      <c r="C23" s="67">
        <v>251</v>
      </c>
      <c r="D23" s="2" t="s">
        <v>18</v>
      </c>
      <c r="E23" s="78">
        <v>2019</v>
      </c>
      <c r="F23" s="79">
        <f>VLOOKUP(C23,A4_bearbeitet!$A$3:$L$54,8,FALSE)</f>
        <v>3430</v>
      </c>
      <c r="G23" s="79">
        <f>VLOOKUP(C23,A4_bearbeitet!$A$3:$L$54,9,FALSE)</f>
        <v>1540</v>
      </c>
      <c r="H23" s="79">
        <f>VLOOKUP(C23,A4_bearbeitet!$A$3:$L$54,10,FALSE)</f>
        <v>1805</v>
      </c>
      <c r="I23" s="79">
        <f>VLOOKUP(C23,A4_bearbeitet!$A$3:$L$54,11,FALSE)</f>
        <v>1780</v>
      </c>
      <c r="J23" s="79">
        <f>VLOOKUP(C23,A4_bearbeitet!$A$3:$L$54,12,FALSE)</f>
        <v>895</v>
      </c>
      <c r="K23" s="81">
        <f>VLOOKUP(C23,A4_bearbeitet!$A$3:$Q$54,13,FALSE)</f>
        <v>354.90716180371351</v>
      </c>
      <c r="L23" s="77">
        <f>VLOOKUP(C23,A4_bearbeitet!$A$3:$Q$54,14,FALSE)</f>
        <v>-13.870246085011185</v>
      </c>
      <c r="M23" s="77">
        <f>VLOOKUP(C23,A4_bearbeitet!$A$3:$Q$54,15,FALSE)</f>
        <v>1391.7355371900826</v>
      </c>
      <c r="N23" s="77">
        <f>VLOOKUP(C23,A4_bearbeitet!$A$3:$Q$54,16,FALSE)</f>
        <v>2916.9491525423728</v>
      </c>
      <c r="O23" s="77">
        <f>VLOOKUP(C23,A4_bearbeitet!$A$3:$Q$54,17,FALSE)</f>
        <v>852.12765957446811</v>
      </c>
      <c r="P23" s="68"/>
      <c r="R23" s="6"/>
      <c r="S23" s="6"/>
      <c r="T23" s="6"/>
      <c r="U23" s="6"/>
      <c r="V23" s="6"/>
      <c r="W23" s="6"/>
      <c r="X23" s="6"/>
      <c r="Y23" s="6"/>
      <c r="Z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3:36" s="5" customFormat="1" ht="8.25" customHeight="1">
      <c r="C24" s="67">
        <v>252</v>
      </c>
      <c r="D24" s="2" t="s">
        <v>19</v>
      </c>
      <c r="E24" s="78">
        <v>2019</v>
      </c>
      <c r="F24" s="79">
        <f>VLOOKUP(C24,A4_bearbeitet!$A$3:$L$54,8,FALSE)</f>
        <v>1050</v>
      </c>
      <c r="G24" s="79">
        <f>VLOOKUP(C24,A4_bearbeitet!$A$3:$L$54,9,FALSE)</f>
        <v>2670</v>
      </c>
      <c r="H24" s="79">
        <f>VLOOKUP(C24,A4_bearbeitet!$A$3:$L$54,10,FALSE)</f>
        <v>2170</v>
      </c>
      <c r="I24" s="79">
        <f>VLOOKUP(C24,A4_bearbeitet!$A$3:$L$54,11,FALSE)</f>
        <v>1295</v>
      </c>
      <c r="J24" s="79">
        <f>VLOOKUP(C24,A4_bearbeitet!$A$3:$L$54,12,FALSE)</f>
        <v>1155</v>
      </c>
      <c r="K24" s="81">
        <f>VLOOKUP(C24,A4_bearbeitet!$A$3:$Q$54,13,FALSE)</f>
        <v>84.859154929577471</v>
      </c>
      <c r="L24" s="77">
        <f>VLOOKUP(C24,A4_bearbeitet!$A$3:$Q$54,14,FALSE)</f>
        <v>-17.106488668115492</v>
      </c>
      <c r="M24" s="77">
        <f>VLOOKUP(C24,A4_bearbeitet!$A$3:$Q$54,15,FALSE)</f>
        <v>1428.1690140845071</v>
      </c>
      <c r="N24" s="77">
        <f>VLOOKUP(C24,A4_bearbeitet!$A$3:$Q$54,16,FALSE)</f>
        <v>2254.5454545454545</v>
      </c>
      <c r="O24" s="77">
        <f>VLOOKUP(C24,A4_bearbeitet!$A$3:$Q$54,17,FALSE)</f>
        <v>2410.8695652173915</v>
      </c>
      <c r="P24" s="68"/>
      <c r="R24" s="6"/>
      <c r="S24" s="6"/>
      <c r="T24" s="6"/>
      <c r="U24" s="6"/>
      <c r="V24" s="6"/>
      <c r="W24" s="6"/>
      <c r="X24" s="6"/>
      <c r="Y24" s="6"/>
      <c r="Z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3:36" s="5" customFormat="1" ht="8.25" customHeight="1">
      <c r="C25" s="67">
        <v>254</v>
      </c>
      <c r="D25" s="2" t="s">
        <v>20</v>
      </c>
      <c r="E25" s="78">
        <v>2019</v>
      </c>
      <c r="F25" s="79">
        <f>VLOOKUP(C25,A4_bearbeitet!$A$3:$L$54,8,FALSE)</f>
        <v>2320</v>
      </c>
      <c r="G25" s="79">
        <f>VLOOKUP(C25,A4_bearbeitet!$A$3:$L$54,9,FALSE)</f>
        <v>3235</v>
      </c>
      <c r="H25" s="79">
        <f>VLOOKUP(C25,A4_bearbeitet!$A$3:$L$54,10,FALSE)</f>
        <v>2640</v>
      </c>
      <c r="I25" s="79">
        <f>VLOOKUP(C25,A4_bearbeitet!$A$3:$L$54,11,FALSE)</f>
        <v>1220</v>
      </c>
      <c r="J25" s="79">
        <f>VLOOKUP(C25,A4_bearbeitet!$A$3:$L$54,12,FALSE)</f>
        <v>1740</v>
      </c>
      <c r="K25" s="81">
        <f>VLOOKUP(C25,A4_bearbeitet!$A$3:$Q$54,13,FALSE)</f>
        <v>136.97650663942798</v>
      </c>
      <c r="L25" s="77">
        <f>VLOOKUP(C25,A4_bearbeitet!$A$3:$Q$54,14,FALSE)</f>
        <v>-22.291616622627913</v>
      </c>
      <c r="M25" s="77">
        <f>VLOOKUP(C25,A4_bearbeitet!$A$3:$Q$54,15,FALSE)</f>
        <v>804.10958904109589</v>
      </c>
      <c r="N25" s="77">
        <f>VLOOKUP(C25,A4_bearbeitet!$A$3:$Q$54,16,FALSE)</f>
        <v>838.46153846153845</v>
      </c>
      <c r="O25" s="77">
        <f>VLOOKUP(C25,A4_bearbeitet!$A$3:$Q$54,17,FALSE)</f>
        <v>709.30232558139539</v>
      </c>
      <c r="P25" s="68"/>
      <c r="R25" s="6"/>
      <c r="S25" s="6"/>
      <c r="T25" s="6"/>
      <c r="U25" s="6"/>
      <c r="V25" s="6"/>
      <c r="W25" s="6"/>
      <c r="X25" s="6"/>
      <c r="Y25" s="6"/>
      <c r="Z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3:36" s="5" customFormat="1" ht="8.25" customHeight="1">
      <c r="C26" s="67">
        <v>255</v>
      </c>
      <c r="D26" s="2" t="s">
        <v>21</v>
      </c>
      <c r="E26" s="78">
        <v>2019</v>
      </c>
      <c r="F26" s="79">
        <f>VLOOKUP(C26,A4_bearbeitet!$A$3:$L$54,8,FALSE)</f>
        <v>155</v>
      </c>
      <c r="G26" s="79">
        <f>VLOOKUP(C26,A4_bearbeitet!$A$3:$L$54,9,FALSE)</f>
        <v>965</v>
      </c>
      <c r="H26" s="79">
        <f>VLOOKUP(C26,A4_bearbeitet!$A$3:$L$54,10,FALSE)</f>
        <v>640</v>
      </c>
      <c r="I26" s="79">
        <f>VLOOKUP(C26,A4_bearbeitet!$A$3:$L$54,11,FALSE)</f>
        <v>65</v>
      </c>
      <c r="J26" s="79">
        <f>VLOOKUP(C26,A4_bearbeitet!$A$3:$L$54,12,FALSE)</f>
        <v>150</v>
      </c>
      <c r="K26" s="81">
        <f>VLOOKUP(C26,A4_bearbeitet!$A$3:$Q$54,13,FALSE)</f>
        <v>-13.407821229050279</v>
      </c>
      <c r="L26" s="77">
        <f>VLOOKUP(C26,A4_bearbeitet!$A$3:$Q$54,14,FALSE)</f>
        <v>-28.782287822878228</v>
      </c>
      <c r="M26" s="77">
        <f>VLOOKUP(C26,A4_bearbeitet!$A$3:$Q$54,15,FALSE)</f>
        <v>2361.5384615384614</v>
      </c>
      <c r="N26" s="77">
        <f>VLOOKUP(C26,A4_bearbeitet!$A$3:$Q$54,16,FALSE)</f>
        <v>364.28571428571428</v>
      </c>
      <c r="O26" s="77">
        <f>VLOOKUP(C26,A4_bearbeitet!$A$3:$Q$54,17,FALSE)</f>
        <v>1053.8461538461538</v>
      </c>
      <c r="P26" s="68"/>
      <c r="R26" s="6"/>
      <c r="S26" s="6"/>
      <c r="T26" s="6"/>
      <c r="U26" s="6"/>
      <c r="V26" s="6"/>
      <c r="W26" s="6"/>
      <c r="X26" s="6"/>
      <c r="Y26" s="6"/>
      <c r="Z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3:36" s="5" customFormat="1" ht="8.25" customHeight="1">
      <c r="C27" s="67">
        <v>256</v>
      </c>
      <c r="D27" s="2" t="s">
        <v>22</v>
      </c>
      <c r="E27" s="78">
        <v>2019</v>
      </c>
      <c r="F27" s="79">
        <f>VLOOKUP(C27,A4_bearbeitet!$A$3:$L$54,8,FALSE)</f>
        <v>1670</v>
      </c>
      <c r="G27" s="79">
        <f>VLOOKUP(C27,A4_bearbeitet!$A$3:$L$54,9,FALSE)</f>
        <v>1315</v>
      </c>
      <c r="H27" s="79">
        <f>VLOOKUP(C27,A4_bearbeitet!$A$3:$L$54,10,FALSE)</f>
        <v>1375</v>
      </c>
      <c r="I27" s="79">
        <f>VLOOKUP(C27,A4_bearbeitet!$A$3:$L$54,11,FALSE)</f>
        <v>1180</v>
      </c>
      <c r="J27" s="79">
        <f>VLOOKUP(C27,A4_bearbeitet!$A$3:$L$54,12,FALSE)</f>
        <v>1055</v>
      </c>
      <c r="K27" s="81">
        <f>VLOOKUP(C27,A4_bearbeitet!$A$3:$Q$54,13,FALSE)</f>
        <v>246.47302904564316</v>
      </c>
      <c r="L27" s="77">
        <f>VLOOKUP(C27,A4_bearbeitet!$A$3:$Q$54,14,FALSE)</f>
        <v>-33.719758064516128</v>
      </c>
      <c r="M27" s="77">
        <f>VLOOKUP(C27,A4_bearbeitet!$A$3:$Q$54,15,FALSE)</f>
        <v>315.40785498489424</v>
      </c>
      <c r="N27" s="77">
        <f>VLOOKUP(C27,A4_bearbeitet!$A$3:$Q$54,16,FALSE)</f>
        <v>3475.757575757576</v>
      </c>
      <c r="O27" s="77">
        <f>VLOOKUP(C27,A4_bearbeitet!$A$3:$Q$54,17,FALSE)</f>
        <v>1718.9655172413793</v>
      </c>
      <c r="P27" s="68"/>
      <c r="R27" s="6"/>
      <c r="S27" s="6"/>
      <c r="T27" s="6"/>
      <c r="U27" s="6"/>
      <c r="V27" s="6"/>
      <c r="W27" s="6"/>
      <c r="X27" s="6"/>
      <c r="Y27" s="6"/>
      <c r="Z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3:36" s="5" customFormat="1" ht="8.25" customHeight="1">
      <c r="C28" s="67">
        <v>257</v>
      </c>
      <c r="D28" s="2" t="s">
        <v>23</v>
      </c>
      <c r="E28" s="78">
        <v>2019</v>
      </c>
      <c r="F28" s="79">
        <f>VLOOKUP(C28,A4_bearbeitet!$A$3:$L$54,8,FALSE)</f>
        <v>1730</v>
      </c>
      <c r="G28" s="79">
        <f>VLOOKUP(C28,A4_bearbeitet!$A$3:$L$54,9,FALSE)</f>
        <v>2085</v>
      </c>
      <c r="H28" s="79">
        <f>VLOOKUP(C28,A4_bearbeitet!$A$3:$L$54,10,FALSE)</f>
        <v>1550</v>
      </c>
      <c r="I28" s="79">
        <f>VLOOKUP(C28,A4_bearbeitet!$A$3:$L$54,11,FALSE)</f>
        <v>625</v>
      </c>
      <c r="J28" s="79">
        <f>VLOOKUP(C28,A4_bearbeitet!$A$3:$L$54,12,FALSE)</f>
        <v>810</v>
      </c>
      <c r="K28" s="81">
        <f>VLOOKUP(C28,A4_bearbeitet!$A$3:$Q$54,13,FALSE)</f>
        <v>188.81469115191987</v>
      </c>
      <c r="L28" s="77">
        <f>VLOOKUP(C28,A4_bearbeitet!$A$3:$Q$54,14,FALSE)</f>
        <v>-31.862745098039216</v>
      </c>
      <c r="M28" s="77">
        <f>VLOOKUP(C28,A4_bearbeitet!$A$3:$Q$54,15,FALSE)</f>
        <v>913.07189542483661</v>
      </c>
      <c r="N28" s="77">
        <f>VLOOKUP(C28,A4_bearbeitet!$A$3:$Q$54,16,FALSE)</f>
        <v>959.32203389830511</v>
      </c>
      <c r="O28" s="77">
        <f>VLOOKUP(C28,A4_bearbeitet!$A$3:$Q$54,17,FALSE)</f>
        <v>458.62068965517244</v>
      </c>
      <c r="P28" s="68"/>
      <c r="R28" s="6"/>
      <c r="S28" s="6"/>
      <c r="T28" s="6"/>
      <c r="U28" s="6"/>
      <c r="V28" s="6"/>
      <c r="W28" s="6"/>
      <c r="X28" s="6"/>
      <c r="Y28" s="6"/>
      <c r="Z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3:36" s="5" customFormat="1" ht="8.25" customHeight="1">
      <c r="C29" s="74">
        <v>2</v>
      </c>
      <c r="D29" s="74" t="s">
        <v>59</v>
      </c>
      <c r="E29" s="78">
        <v>2019</v>
      </c>
      <c r="F29" s="79">
        <f>VLOOKUP(C29,A4_bearbeitet!$A$3:$L$54,8,FALSE)</f>
        <v>28425</v>
      </c>
      <c r="G29" s="79">
        <f>VLOOKUP(C29,A4_bearbeitet!$A$3:$L$54,9,FALSE)</f>
        <v>37635</v>
      </c>
      <c r="H29" s="79">
        <f>VLOOKUP(C29,A4_bearbeitet!$A$3:$L$54,10,FALSE)</f>
        <v>24950</v>
      </c>
      <c r="I29" s="79">
        <f>VLOOKUP(C29,A4_bearbeitet!$A$3:$L$54,11,FALSE)</f>
        <v>13035</v>
      </c>
      <c r="J29" s="79">
        <f>VLOOKUP(C29,A4_bearbeitet!$A$3:$L$54,12,FALSE)</f>
        <v>17105</v>
      </c>
      <c r="K29" s="81">
        <f>VLOOKUP(C29,A4_bearbeitet!$A$3:$Q$54,13,FALSE)</f>
        <v>148.25327510917032</v>
      </c>
      <c r="L29" s="77">
        <f>VLOOKUP(C29,A4_bearbeitet!$A$3:$Q$54,14,FALSE)</f>
        <v>-16.865473823724322</v>
      </c>
      <c r="M29" s="77">
        <f>VLOOKUP(C29,A4_bearbeitet!$A$3:$Q$54,15,FALSE)</f>
        <v>1121.2432697014194</v>
      </c>
      <c r="N29" s="77">
        <f>VLOOKUP(C29,A4_bearbeitet!$A$3:$Q$54,16,FALSE)</f>
        <v>1104.7134935304991</v>
      </c>
      <c r="O29" s="77">
        <f>VLOOKUP(C29,A4_bearbeitet!$A$3:$Q$54,17,FALSE)</f>
        <v>438.23159219634988</v>
      </c>
      <c r="P29" s="68"/>
      <c r="R29" s="6"/>
      <c r="S29" s="6"/>
      <c r="T29" s="6"/>
      <c r="U29" s="6"/>
      <c r="V29" s="6"/>
      <c r="W29" s="6"/>
      <c r="X29" s="6"/>
      <c r="Y29" s="6"/>
      <c r="Z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3:36" s="5" customFormat="1" ht="8.25" customHeight="1">
      <c r="C30" s="67">
        <v>351</v>
      </c>
      <c r="D30" s="2" t="s">
        <v>25</v>
      </c>
      <c r="E30" s="78">
        <v>2019</v>
      </c>
      <c r="F30" s="79">
        <f>VLOOKUP(C30,A4_bearbeitet!$A$3:$L$54,8,FALSE)</f>
        <v>1595</v>
      </c>
      <c r="G30" s="79">
        <f>VLOOKUP(C30,A4_bearbeitet!$A$3:$L$54,9,FALSE)</f>
        <v>1370</v>
      </c>
      <c r="H30" s="79">
        <f>VLOOKUP(C30,A4_bearbeitet!$A$3:$L$54,10,FALSE)</f>
        <v>1660</v>
      </c>
      <c r="I30" s="79">
        <f>VLOOKUP(C30,A4_bearbeitet!$A$3:$L$54,11,FALSE)</f>
        <v>915</v>
      </c>
      <c r="J30" s="79">
        <f>VLOOKUP(C30,A4_bearbeitet!$A$3:$L$54,12,FALSE)</f>
        <v>1930</v>
      </c>
      <c r="K30" s="81">
        <f>VLOOKUP(C30,A4_bearbeitet!$A$3:$Q$54,13,FALSE)</f>
        <v>278.85985748218525</v>
      </c>
      <c r="L30" s="77">
        <f>VLOOKUP(C30,A4_bearbeitet!$A$3:$Q$54,14,FALSE)</f>
        <v>-43.341604631927211</v>
      </c>
      <c r="M30" s="77">
        <f>VLOOKUP(C30,A4_bearbeitet!$A$3:$Q$54,15,FALSE)</f>
        <v>1271.9008264462809</v>
      </c>
      <c r="N30" s="77">
        <f>VLOOKUP(C30,A4_bearbeitet!$A$3:$Q$54,16,FALSE)</f>
        <v>1120</v>
      </c>
      <c r="O30" s="77">
        <f>VLOOKUP(C30,A4_bearbeitet!$A$3:$Q$54,17,FALSE)</f>
        <v>1186.6666666666667</v>
      </c>
      <c r="P30" s="68"/>
      <c r="R30" s="6"/>
      <c r="S30" s="6"/>
      <c r="T30" s="6"/>
      <c r="U30" s="6"/>
      <c r="V30" s="6"/>
      <c r="W30" s="6"/>
      <c r="X30" s="6"/>
      <c r="Y30" s="6"/>
      <c r="Z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3:36" s="5" customFormat="1" ht="8.25" customHeight="1">
      <c r="C31" s="67">
        <v>352</v>
      </c>
      <c r="D31" s="2" t="s">
        <v>26</v>
      </c>
      <c r="E31" s="78">
        <v>2019</v>
      </c>
      <c r="F31" s="79">
        <f>VLOOKUP(C31,A4_bearbeitet!$A$3:$L$54,8,FALSE)</f>
        <v>1450</v>
      </c>
      <c r="G31" s="79">
        <f>VLOOKUP(C31,A4_bearbeitet!$A$3:$L$54,9,FALSE)</f>
        <v>790</v>
      </c>
      <c r="H31" s="79">
        <f>VLOOKUP(C31,A4_bearbeitet!$A$3:$L$54,10,FALSE)</f>
        <v>1580</v>
      </c>
      <c r="I31" s="79">
        <f>VLOOKUP(C31,A4_bearbeitet!$A$3:$L$54,11,FALSE)</f>
        <v>580</v>
      </c>
      <c r="J31" s="79">
        <f>VLOOKUP(C31,A4_bearbeitet!$A$3:$L$54,12,FALSE)</f>
        <v>365</v>
      </c>
      <c r="K31" s="81">
        <f>VLOOKUP(C31,A4_bearbeitet!$A$3:$Q$54,13,FALSE)</f>
        <v>240.3755868544601</v>
      </c>
      <c r="L31" s="77">
        <f>VLOOKUP(C31,A4_bearbeitet!$A$3:$Q$54,14,FALSE)</f>
        <v>-31.364031277150303</v>
      </c>
      <c r="M31" s="77">
        <f>VLOOKUP(C31,A4_bearbeitet!$A$3:$Q$54,15,FALSE)</f>
        <v>1716.0919540229886</v>
      </c>
      <c r="N31" s="77">
        <f>VLOOKUP(C31,A4_bearbeitet!$A$3:$Q$54,16,FALSE)</f>
        <v>1387.1794871794871</v>
      </c>
      <c r="O31" s="77">
        <f>VLOOKUP(C31,A4_bearbeitet!$A$3:$Q$54,17,FALSE)</f>
        <v>362.02531645569621</v>
      </c>
      <c r="P31" s="68"/>
      <c r="R31" s="6"/>
      <c r="S31" s="6"/>
      <c r="T31" s="6"/>
      <c r="U31" s="6"/>
      <c r="V31" s="6"/>
      <c r="W31" s="6"/>
      <c r="X31" s="6"/>
      <c r="Y31" s="6"/>
      <c r="Z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3:36" s="5" customFormat="1" ht="8.25" customHeight="1">
      <c r="C32" s="67">
        <v>353</v>
      </c>
      <c r="D32" s="2" t="s">
        <v>27</v>
      </c>
      <c r="E32" s="78">
        <v>2019</v>
      </c>
      <c r="F32" s="79">
        <f>VLOOKUP(C32,A4_bearbeitet!$A$3:$L$54,8,FALSE)</f>
        <v>3105</v>
      </c>
      <c r="G32" s="79">
        <f>VLOOKUP(C32,A4_bearbeitet!$A$3:$L$54,9,FALSE)</f>
        <v>1565</v>
      </c>
      <c r="H32" s="79">
        <f>VLOOKUP(C32,A4_bearbeitet!$A$3:$L$54,10,FALSE)</f>
        <v>1190</v>
      </c>
      <c r="I32" s="79">
        <f>VLOOKUP(C32,A4_bearbeitet!$A$3:$L$54,11,FALSE)</f>
        <v>1640</v>
      </c>
      <c r="J32" s="79">
        <f>VLOOKUP(C32,A4_bearbeitet!$A$3:$L$54,12,FALSE)</f>
        <v>425</v>
      </c>
      <c r="K32" s="81">
        <f>VLOOKUP(C32,A4_bearbeitet!$A$3:$Q$54,13,FALSE)</f>
        <v>253.64464692482915</v>
      </c>
      <c r="L32" s="77">
        <f>VLOOKUP(C32,A4_bearbeitet!$A$3:$Q$54,14,FALSE)</f>
        <v>-3.3353922174181592</v>
      </c>
      <c r="M32" s="77">
        <f>VLOOKUP(C32,A4_bearbeitet!$A$3:$Q$54,15,FALSE)</f>
        <v>1139.5833333333333</v>
      </c>
      <c r="N32" s="77">
        <f>VLOOKUP(C32,A4_bearbeitet!$A$3:$Q$54,16,FALSE)</f>
        <v>1201.5873015873017</v>
      </c>
      <c r="O32" s="77">
        <f>VLOOKUP(C32,A4_bearbeitet!$A$3:$Q$54,17,FALSE)</f>
        <v>632.75862068965512</v>
      </c>
      <c r="P32" s="68"/>
      <c r="R32" s="6"/>
      <c r="S32" s="6"/>
      <c r="T32" s="6"/>
      <c r="U32" s="6"/>
      <c r="V32" s="6"/>
      <c r="W32" s="6"/>
      <c r="X32" s="6"/>
      <c r="Y32" s="6"/>
      <c r="Z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3:36" s="5" customFormat="1" ht="8.25" customHeight="1">
      <c r="C33" s="67">
        <v>354</v>
      </c>
      <c r="D33" s="2" t="s">
        <v>28</v>
      </c>
      <c r="E33" s="78">
        <v>2019</v>
      </c>
      <c r="F33" s="79">
        <f>VLOOKUP(C33,A4_bearbeitet!$A$3:$L$54,8,FALSE)</f>
        <v>645</v>
      </c>
      <c r="G33" s="79">
        <f>VLOOKUP(C33,A4_bearbeitet!$A$3:$L$54,9,FALSE)</f>
        <v>110</v>
      </c>
      <c r="H33" s="79">
        <f>VLOOKUP(C33,A4_bearbeitet!$A$3:$L$54,10,FALSE)</f>
        <v>275</v>
      </c>
      <c r="I33" s="79">
        <f>VLOOKUP(C33,A4_bearbeitet!$A$3:$L$54,11,FALSE)</f>
        <v>135</v>
      </c>
      <c r="J33" s="79">
        <f>VLOOKUP(C33,A4_bearbeitet!$A$3:$L$54,12,FALSE)</f>
        <v>55</v>
      </c>
      <c r="K33" s="81">
        <f>VLOOKUP(C33,A4_bearbeitet!$A$3:$Q$54,13,FALSE)</f>
        <v>174.46808510638297</v>
      </c>
      <c r="L33" s="77">
        <f>VLOOKUP(C33,A4_bearbeitet!$A$3:$Q$54,14,FALSE)</f>
        <v>5.7692307692307692</v>
      </c>
      <c r="M33" s="77">
        <f>VLOOKUP(C33,A4_bearbeitet!$A$3:$Q$54,15,FALSE)</f>
        <v>3828.5714285714284</v>
      </c>
      <c r="N33" s="77">
        <f>VLOOKUP(C33,A4_bearbeitet!$A$3:$Q$54,16,FALSE)</f>
        <v>1587.5</v>
      </c>
      <c r="O33" s="77">
        <f>VLOOKUP(C33,A4_bearbeitet!$A$3:$Q$54,17,FALSE)</f>
        <v>5400</v>
      </c>
      <c r="P33" s="68"/>
      <c r="R33" s="6"/>
      <c r="S33" s="6"/>
      <c r="T33" s="6"/>
      <c r="U33" s="6"/>
      <c r="V33" s="6"/>
      <c r="W33" s="6"/>
      <c r="X33" s="6"/>
      <c r="Y33" s="6"/>
      <c r="Z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3:36" s="5" customFormat="1" ht="8.25" customHeight="1">
      <c r="C34" s="67">
        <v>355</v>
      </c>
      <c r="D34" s="2" t="s">
        <v>29</v>
      </c>
      <c r="E34" s="78">
        <v>2019</v>
      </c>
      <c r="F34" s="79">
        <f>VLOOKUP(C34,A4_bearbeitet!$A$3:$L$54,8,FALSE)</f>
        <v>1465</v>
      </c>
      <c r="G34" s="79">
        <f>VLOOKUP(C34,A4_bearbeitet!$A$3:$L$54,9,FALSE)</f>
        <v>775</v>
      </c>
      <c r="H34" s="79">
        <f>VLOOKUP(C34,A4_bearbeitet!$A$3:$L$54,10,FALSE)</f>
        <v>1910</v>
      </c>
      <c r="I34" s="79">
        <f>VLOOKUP(C34,A4_bearbeitet!$A$3:$L$54,11,FALSE)</f>
        <v>555</v>
      </c>
      <c r="J34" s="79">
        <f>VLOOKUP(C34,A4_bearbeitet!$A$3:$L$54,12,FALSE)</f>
        <v>795</v>
      </c>
      <c r="K34" s="81">
        <f>VLOOKUP(C34,A4_bearbeitet!$A$3:$Q$54,13,FALSE)</f>
        <v>150.42735042735043</v>
      </c>
      <c r="L34" s="77">
        <f>VLOOKUP(C34,A4_bearbeitet!$A$3:$Q$54,14,FALSE)</f>
        <v>-22.110552763819097</v>
      </c>
      <c r="M34" s="77">
        <f>VLOOKUP(C34,A4_bearbeitet!$A$3:$Q$54,15,FALSE)</f>
        <v>1532.4786324786326</v>
      </c>
      <c r="N34" s="77">
        <f>VLOOKUP(C34,A4_bearbeitet!$A$3:$Q$54,16,FALSE)</f>
        <v>1400</v>
      </c>
      <c r="O34" s="77">
        <f>VLOOKUP(C34,A4_bearbeitet!$A$3:$Q$54,17,FALSE)</f>
        <v>406.36942675159236</v>
      </c>
      <c r="P34" s="68"/>
      <c r="R34" s="6"/>
      <c r="S34" s="6"/>
      <c r="T34" s="6"/>
      <c r="U34" s="6"/>
      <c r="V34" s="6"/>
      <c r="W34" s="6"/>
      <c r="X34" s="6"/>
      <c r="Y34" s="6"/>
      <c r="Z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3:36" s="5" customFormat="1" ht="8.25" customHeight="1">
      <c r="C35" s="67">
        <v>356</v>
      </c>
      <c r="D35" s="2" t="s">
        <v>30</v>
      </c>
      <c r="E35" s="78">
        <v>2019</v>
      </c>
      <c r="F35" s="79">
        <f>VLOOKUP(C35,A4_bearbeitet!$A$3:$L$54,8,FALSE)</f>
        <v>725</v>
      </c>
      <c r="G35" s="79">
        <f>VLOOKUP(C35,A4_bearbeitet!$A$3:$L$54,9,FALSE)</f>
        <v>750</v>
      </c>
      <c r="H35" s="79">
        <f>VLOOKUP(C35,A4_bearbeitet!$A$3:$L$54,10,FALSE)</f>
        <v>715</v>
      </c>
      <c r="I35" s="79">
        <f>VLOOKUP(C35,A4_bearbeitet!$A$3:$L$54,11,FALSE)</f>
        <v>190</v>
      </c>
      <c r="J35" s="79">
        <f>VLOOKUP(C35,A4_bearbeitet!$A$3:$L$54,12,FALSE)</f>
        <v>285</v>
      </c>
      <c r="K35" s="81">
        <f>VLOOKUP(C35,A4_bearbeitet!$A$3:$Q$54,13,FALSE)</f>
        <v>175.66539923954372</v>
      </c>
      <c r="L35" s="77">
        <f>VLOOKUP(C35,A4_bearbeitet!$A$3:$Q$54,14,FALSE)</f>
        <v>-25.595238095238095</v>
      </c>
      <c r="M35" s="77">
        <f>VLOOKUP(C35,A4_bearbeitet!$A$3:$Q$54,15,FALSE)</f>
        <v>761.4457831325301</v>
      </c>
      <c r="N35" s="77">
        <f>VLOOKUP(C35,A4_bearbeitet!$A$3:$Q$54,16,FALSE)</f>
        <v>493.75</v>
      </c>
      <c r="O35" s="77">
        <f>VLOOKUP(C35,A4_bearbeitet!$A$3:$Q$54,17,FALSE)</f>
        <v>714.28571428571433</v>
      </c>
      <c r="P35" s="68"/>
      <c r="R35" s="6"/>
      <c r="S35" s="6"/>
      <c r="T35" s="6"/>
      <c r="U35" s="6"/>
      <c r="V35" s="6"/>
      <c r="W35" s="6"/>
      <c r="X35" s="6"/>
      <c r="Y35" s="6"/>
      <c r="Z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3:36" s="5" customFormat="1" ht="8.25" customHeight="1">
      <c r="C36" s="67">
        <v>357</v>
      </c>
      <c r="D36" s="2" t="s">
        <v>31</v>
      </c>
      <c r="E36" s="78">
        <v>2019</v>
      </c>
      <c r="F36" s="79">
        <f>VLOOKUP(C36,A4_bearbeitet!$A$3:$L$54,8,FALSE)</f>
        <v>1840</v>
      </c>
      <c r="G36" s="79">
        <f>VLOOKUP(C36,A4_bearbeitet!$A$3:$L$54,9,FALSE)</f>
        <v>725</v>
      </c>
      <c r="H36" s="79">
        <f>VLOOKUP(C36,A4_bearbeitet!$A$3:$L$54,10,FALSE)</f>
        <v>1150</v>
      </c>
      <c r="I36" s="79">
        <f>VLOOKUP(C36,A4_bearbeitet!$A$3:$L$54,11,FALSE)</f>
        <v>725</v>
      </c>
      <c r="J36" s="79">
        <f>VLOOKUP(C36,A4_bearbeitet!$A$3:$L$54,12,FALSE)</f>
        <v>320</v>
      </c>
      <c r="K36" s="81">
        <f>VLOOKUP(C36,A4_bearbeitet!$A$3:$Q$54,13,FALSE)</f>
        <v>159.52045133991538</v>
      </c>
      <c r="L36" s="77">
        <f>VLOOKUP(C36,A4_bearbeitet!$A$3:$Q$54,14,FALSE)</f>
        <v>-27.5</v>
      </c>
      <c r="M36" s="77">
        <f>VLOOKUP(C36,A4_bearbeitet!$A$3:$Q$54,15,FALSE)</f>
        <v>2574.4186046511627</v>
      </c>
      <c r="N36" s="77">
        <f>VLOOKUP(C36,A4_bearbeitet!$A$3:$Q$54,16,FALSE)</f>
        <v>1194.6428571428571</v>
      </c>
      <c r="O36" s="77">
        <f>VLOOKUP(C36,A4_bearbeitet!$A$3:$Q$54,17,FALSE)</f>
        <v>433.33333333333331</v>
      </c>
      <c r="P36" s="68"/>
      <c r="R36" s="6"/>
      <c r="S36" s="6"/>
      <c r="T36" s="6"/>
      <c r="U36" s="6"/>
      <c r="V36" s="6"/>
      <c r="W36" s="6"/>
      <c r="X36" s="6"/>
      <c r="Y36" s="6"/>
      <c r="Z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3:36" s="5" customFormat="1" ht="8.25" customHeight="1">
      <c r="C37" s="67">
        <v>358</v>
      </c>
      <c r="D37" s="2" t="s">
        <v>32</v>
      </c>
      <c r="E37" s="78">
        <v>2019</v>
      </c>
      <c r="F37" s="79">
        <f>VLOOKUP(C37,A4_bearbeitet!$A$3:$L$54,8,FALSE)</f>
        <v>2350</v>
      </c>
      <c r="G37" s="79">
        <f>VLOOKUP(C37,A4_bearbeitet!$A$3:$L$54,9,FALSE)</f>
        <v>910</v>
      </c>
      <c r="H37" s="79">
        <f>VLOOKUP(C37,A4_bearbeitet!$A$3:$L$54,10,FALSE)</f>
        <v>1170</v>
      </c>
      <c r="I37" s="79">
        <f>VLOOKUP(C37,A4_bearbeitet!$A$3:$L$54,11,FALSE)</f>
        <v>745</v>
      </c>
      <c r="J37" s="79">
        <f>VLOOKUP(C37,A4_bearbeitet!$A$3:$L$54,12,FALSE)</f>
        <v>500</v>
      </c>
      <c r="K37" s="81">
        <f>VLOOKUP(C37,A4_bearbeitet!$A$3:$Q$54,13,FALSE)</f>
        <v>406.4655172413793</v>
      </c>
      <c r="L37" s="77">
        <f>VLOOKUP(C37,A4_bearbeitet!$A$3:$Q$54,14,FALSE)</f>
        <v>-29.838087895142635</v>
      </c>
      <c r="M37" s="77">
        <f>VLOOKUP(C37,A4_bearbeitet!$A$3:$Q$54,15,FALSE)</f>
        <v>1185.7142857142858</v>
      </c>
      <c r="N37" s="77">
        <f>VLOOKUP(C37,A4_bearbeitet!$A$3:$Q$54,16,FALSE)</f>
        <v>1717.0731707317073</v>
      </c>
      <c r="O37" s="77">
        <f>VLOOKUP(C37,A4_bearbeitet!$A$3:$Q$54,17,FALSE)</f>
        <v>502.40963855421688</v>
      </c>
      <c r="P37" s="68"/>
      <c r="R37" s="6"/>
      <c r="S37" s="6"/>
      <c r="T37" s="6"/>
      <c r="U37" s="6"/>
      <c r="V37" s="6"/>
      <c r="W37" s="6"/>
      <c r="X37" s="6"/>
      <c r="Y37" s="6"/>
      <c r="Z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3:36" s="5" customFormat="1" ht="8.25" customHeight="1">
      <c r="C38" s="67">
        <v>359</v>
      </c>
      <c r="D38" s="1" t="s">
        <v>33</v>
      </c>
      <c r="E38" s="78">
        <v>2019</v>
      </c>
      <c r="F38" s="79">
        <f>VLOOKUP(C38,A4_bearbeitet!$A$3:$L$54,8,FALSE)</f>
        <v>3735</v>
      </c>
      <c r="G38" s="79">
        <f>VLOOKUP(C38,A4_bearbeitet!$A$3:$L$54,9,FALSE)</f>
        <v>1775</v>
      </c>
      <c r="H38" s="79">
        <f>VLOOKUP(C38,A4_bearbeitet!$A$3:$L$54,10,FALSE)</f>
        <v>2490</v>
      </c>
      <c r="I38" s="79">
        <f>VLOOKUP(C38,A4_bearbeitet!$A$3:$L$54,11,FALSE)</f>
        <v>1520</v>
      </c>
      <c r="J38" s="79">
        <f>VLOOKUP(C38,A4_bearbeitet!$A$3:$L$54,12,FALSE)</f>
        <v>400</v>
      </c>
      <c r="K38" s="81">
        <f>VLOOKUP(C38,A4_bearbeitet!$A$3:$Q$54,13,FALSE)</f>
        <v>432.81027104136945</v>
      </c>
      <c r="L38" s="77">
        <f>VLOOKUP(C38,A4_bearbeitet!$A$3:$Q$54,14,FALSE)</f>
        <v>-9.4849566547679753</v>
      </c>
      <c r="M38" s="77">
        <f>VLOOKUP(C38,A4_bearbeitet!$A$3:$Q$54,15,FALSE)</f>
        <v>3457.1428571428573</v>
      </c>
      <c r="N38" s="77">
        <f>VLOOKUP(C38,A4_bearbeitet!$A$3:$Q$54,16,FALSE)</f>
        <v>1688.2352941176471</v>
      </c>
      <c r="O38" s="77">
        <f>VLOOKUP(C38,A4_bearbeitet!$A$3:$Q$54,17,FALSE)</f>
        <v>244.82758620689654</v>
      </c>
      <c r="P38" s="68"/>
      <c r="R38" s="6"/>
      <c r="S38" s="6"/>
      <c r="T38" s="6"/>
      <c r="U38" s="6"/>
      <c r="V38" s="6"/>
      <c r="W38" s="6"/>
      <c r="X38" s="6"/>
      <c r="Y38" s="6"/>
      <c r="Z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3:36" s="5" customFormat="1" ht="8.25" customHeight="1">
      <c r="C39" s="67">
        <v>360</v>
      </c>
      <c r="D39" s="1" t="s">
        <v>34</v>
      </c>
      <c r="E39" s="78">
        <v>2019</v>
      </c>
      <c r="F39" s="79">
        <f>VLOOKUP(C39,A4_bearbeitet!$A$3:$L$54,8,FALSE)</f>
        <v>940</v>
      </c>
      <c r="G39" s="79">
        <f>VLOOKUP(C39,A4_bearbeitet!$A$3:$L$54,9,FALSE)</f>
        <v>280</v>
      </c>
      <c r="H39" s="79">
        <f>VLOOKUP(C39,A4_bearbeitet!$A$3:$L$54,10,FALSE)</f>
        <v>710</v>
      </c>
      <c r="I39" s="79">
        <f>VLOOKUP(C39,A4_bearbeitet!$A$3:$L$54,11,FALSE)</f>
        <v>345</v>
      </c>
      <c r="J39" s="79">
        <f>VLOOKUP(C39,A4_bearbeitet!$A$3:$L$54,12,FALSE)</f>
        <v>225</v>
      </c>
      <c r="K39" s="81">
        <f>VLOOKUP(C39,A4_bearbeitet!$A$3:$Q$54,13,FALSE)</f>
        <v>219.72789115646259</v>
      </c>
      <c r="L39" s="77">
        <f>VLOOKUP(C39,A4_bearbeitet!$A$3:$Q$54,14,FALSE)</f>
        <v>-21.348314606741575</v>
      </c>
      <c r="M39" s="77">
        <f>VLOOKUP(C39,A4_bearbeitet!$A$3:$Q$54,15,FALSE)</f>
        <v>1988.2352941176471</v>
      </c>
      <c r="N39" s="77">
        <f>VLOOKUP(C39,A4_bearbeitet!$A$3:$Q$54,16,FALSE)</f>
        <v>1468.1818181818182</v>
      </c>
      <c r="O39" s="77">
        <f>VLOOKUP(C39,A4_bearbeitet!$A$3:$Q$54,17,FALSE)</f>
        <v>268.85245901639342</v>
      </c>
      <c r="P39" s="68"/>
      <c r="R39" s="6"/>
      <c r="S39" s="6"/>
      <c r="T39" s="6"/>
      <c r="U39" s="6"/>
      <c r="V39" s="6"/>
      <c r="W39" s="6"/>
      <c r="X39" s="6"/>
      <c r="Y39" s="6"/>
      <c r="Z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3:36" s="5" customFormat="1" ht="8.25" customHeight="1">
      <c r="C40" s="67">
        <v>361</v>
      </c>
      <c r="D40" s="1" t="s">
        <v>35</v>
      </c>
      <c r="E40" s="78">
        <v>2019</v>
      </c>
      <c r="F40" s="79">
        <f>VLOOKUP(C40,A4_bearbeitet!$A$3:$L$54,8,FALSE)</f>
        <v>1385</v>
      </c>
      <c r="G40" s="79">
        <f>VLOOKUP(C40,A4_bearbeitet!$A$3:$L$54,9,FALSE)</f>
        <v>1660</v>
      </c>
      <c r="H40" s="79">
        <f>VLOOKUP(C40,A4_bearbeitet!$A$3:$L$54,10,FALSE)</f>
        <v>1145</v>
      </c>
      <c r="I40" s="79">
        <f>VLOOKUP(C40,A4_bearbeitet!$A$3:$L$54,11,FALSE)</f>
        <v>585</v>
      </c>
      <c r="J40" s="79">
        <f>VLOOKUP(C40,A4_bearbeitet!$A$3:$L$54,12,FALSE)</f>
        <v>720</v>
      </c>
      <c r="K40" s="81">
        <f>VLOOKUP(C40,A4_bearbeitet!$A$3:$Q$54,13,FALSE)</f>
        <v>210.53811659192826</v>
      </c>
      <c r="L40" s="77">
        <f>VLOOKUP(C40,A4_bearbeitet!$A$3:$Q$54,14,FALSE)</f>
        <v>-35.029354207436398</v>
      </c>
      <c r="M40" s="77">
        <f>VLOOKUP(C40,A4_bearbeitet!$A$3:$Q$54,15,FALSE)</f>
        <v>1131.1827956989248</v>
      </c>
      <c r="N40" s="77">
        <f>VLOOKUP(C40,A4_bearbeitet!$A$3:$Q$54,16,FALSE)</f>
        <v>1989.2857142857142</v>
      </c>
      <c r="O40" s="77">
        <f>VLOOKUP(C40,A4_bearbeitet!$A$3:$Q$54,17,FALSE)</f>
        <v>548.64864864864865</v>
      </c>
      <c r="P40" s="68"/>
      <c r="R40" s="6"/>
      <c r="S40" s="6"/>
      <c r="T40" s="6"/>
      <c r="U40" s="6"/>
      <c r="V40" s="6"/>
      <c r="W40" s="6"/>
      <c r="X40" s="6"/>
      <c r="Y40" s="6"/>
      <c r="Z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3:36" s="5" customFormat="1" ht="8.25" customHeight="1">
      <c r="C41" s="74">
        <v>3</v>
      </c>
      <c r="D41" s="75" t="s">
        <v>60</v>
      </c>
      <c r="E41" s="78">
        <v>2019</v>
      </c>
      <c r="F41" s="79">
        <f>VLOOKUP(C41,A4_bearbeitet!$A$3:$L$54,8,FALSE)</f>
        <v>19240</v>
      </c>
      <c r="G41" s="79">
        <f>VLOOKUP(C41,A4_bearbeitet!$A$3:$L$54,9,FALSE)</f>
        <v>10710</v>
      </c>
      <c r="H41" s="79">
        <f>VLOOKUP(C41,A4_bearbeitet!$A$3:$L$54,10,FALSE)</f>
        <v>13990</v>
      </c>
      <c r="I41" s="79">
        <f>VLOOKUP(C41,A4_bearbeitet!$A$3:$L$54,11,FALSE)</f>
        <v>7930</v>
      </c>
      <c r="J41" s="79">
        <f>VLOOKUP(C41,A4_bearbeitet!$A$3:$L$54,12,FALSE)</f>
        <v>6025</v>
      </c>
      <c r="K41" s="81">
        <f>VLOOKUP(C41,A4_bearbeitet!$A$3:$Q$54,13,FALSE)</f>
        <v>254.8506086315013</v>
      </c>
      <c r="L41" s="77">
        <f>VLOOKUP(C41,A4_bearbeitet!$A$3:$Q$54,14,FALSE)</f>
        <v>-25.954092920353983</v>
      </c>
      <c r="M41" s="77">
        <f>VLOOKUP(C41,A4_bearbeitet!$A$3:$Q$54,15,FALSE)</f>
        <v>1561.520190023753</v>
      </c>
      <c r="N41" s="77">
        <f>VLOOKUP(C41,A4_bearbeitet!$A$3:$Q$54,16,FALSE)</f>
        <v>1344.4444444444443</v>
      </c>
      <c r="O41" s="77">
        <f>VLOOKUP(C41,A4_bearbeitet!$A$3:$Q$54,17,FALSE)</f>
        <v>561.36114160263446</v>
      </c>
      <c r="P41" s="68"/>
      <c r="R41" s="6"/>
      <c r="S41" s="6"/>
      <c r="T41" s="6"/>
      <c r="U41" s="6"/>
      <c r="V41" s="6"/>
      <c r="W41" s="6"/>
      <c r="X41" s="6"/>
      <c r="Y41" s="6"/>
      <c r="Z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3:36" s="5" customFormat="1" ht="8.25" customHeight="1">
      <c r="C42" s="67">
        <v>401</v>
      </c>
      <c r="D42" s="1" t="s">
        <v>37</v>
      </c>
      <c r="E42" s="78">
        <v>2019</v>
      </c>
      <c r="F42" s="79">
        <f>VLOOKUP(C42,A4_bearbeitet!$A$3:$L$54,8,FALSE)</f>
        <v>1425</v>
      </c>
      <c r="G42" s="79">
        <f>VLOOKUP(C42,A4_bearbeitet!$A$3:$L$54,9,FALSE)</f>
        <v>2305</v>
      </c>
      <c r="H42" s="79">
        <f>VLOOKUP(C42,A4_bearbeitet!$A$3:$L$54,10,FALSE)</f>
        <v>1775</v>
      </c>
      <c r="I42" s="79">
        <f>VLOOKUP(C42,A4_bearbeitet!$A$3:$L$54,11,FALSE)</f>
        <v>1120</v>
      </c>
      <c r="J42" s="79">
        <f>VLOOKUP(C42,A4_bearbeitet!$A$3:$L$54,12,FALSE)</f>
        <v>995</v>
      </c>
      <c r="K42" s="81">
        <f>VLOOKUP(C42,A4_bearbeitet!$A$3:$Q$54,13,FALSE)</f>
        <v>185.57114228456913</v>
      </c>
      <c r="L42" s="77">
        <f>VLOOKUP(C42,A4_bearbeitet!$A$3:$Q$54,14,FALSE)</f>
        <v>-27.218187559204296</v>
      </c>
      <c r="M42" s="77">
        <f>VLOOKUP(C42,A4_bearbeitet!$A$3:$Q$54,15,FALSE)</f>
        <v>1606.7307692307693</v>
      </c>
      <c r="N42" s="77">
        <f>VLOOKUP(C42,A4_bearbeitet!$A$3:$Q$54,16,FALSE)</f>
        <v>4207.6923076923076</v>
      </c>
      <c r="O42" s="77">
        <f>VLOOKUP(C42,A4_bearbeitet!$A$3:$Q$54,17,FALSE)</f>
        <v>1321.4285714285713</v>
      </c>
      <c r="P42" s="68"/>
      <c r="R42" s="6"/>
      <c r="S42" s="6"/>
      <c r="T42" s="6"/>
      <c r="U42" s="6"/>
      <c r="V42" s="6"/>
      <c r="W42" s="6"/>
      <c r="X42" s="6"/>
      <c r="Y42" s="6"/>
      <c r="Z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3:36" s="5" customFormat="1" ht="8.25" customHeight="1">
      <c r="C43" s="67">
        <v>402</v>
      </c>
      <c r="D43" s="1" t="s">
        <v>38</v>
      </c>
      <c r="E43" s="78">
        <v>2019</v>
      </c>
      <c r="F43" s="79">
        <f>VLOOKUP(C43,A4_bearbeitet!$A$3:$L$54,8,FALSE)</f>
        <v>835</v>
      </c>
      <c r="G43" s="79">
        <f>VLOOKUP(C43,A4_bearbeitet!$A$3:$L$54,9,FALSE)</f>
        <v>270</v>
      </c>
      <c r="H43" s="79">
        <f>VLOOKUP(C43,A4_bearbeitet!$A$3:$L$54,10,FALSE)</f>
        <v>945</v>
      </c>
      <c r="I43" s="79">
        <f>VLOOKUP(C43,A4_bearbeitet!$A$3:$L$54,11,FALSE)</f>
        <v>570</v>
      </c>
      <c r="J43" s="79">
        <f>VLOOKUP(C43,A4_bearbeitet!$A$3:$L$54,12,FALSE)</f>
        <v>160</v>
      </c>
      <c r="K43" s="81">
        <f>VLOOKUP(C43,A4_bearbeitet!$A$3:$Q$54,13,FALSE)</f>
        <v>209.25925925925927</v>
      </c>
      <c r="L43" s="77">
        <f>VLOOKUP(C43,A4_bearbeitet!$A$3:$Q$54,14,FALSE)</f>
        <v>-27.613941018766756</v>
      </c>
      <c r="M43" s="77">
        <f>VLOOKUP(C43,A4_bearbeitet!$A$3:$Q$54,15,FALSE)</f>
        <v>94400</v>
      </c>
      <c r="N43" s="77">
        <f>VLOOKUP(C43,A4_bearbeitet!$A$3:$Q$54,16,FALSE)</f>
        <v>1361.5384615384614</v>
      </c>
      <c r="O43" s="77">
        <f>VLOOKUP(C43,A4_bearbeitet!$A$3:$Q$54,17,FALSE)</f>
        <v>492.59259259259261</v>
      </c>
      <c r="P43" s="68"/>
      <c r="R43" s="6"/>
      <c r="S43" s="6"/>
      <c r="T43" s="6"/>
      <c r="U43" s="6"/>
      <c r="V43" s="6"/>
      <c r="W43" s="6"/>
      <c r="X43" s="6"/>
      <c r="Y43" s="6"/>
      <c r="Z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3:36" s="5" customFormat="1" ht="8.25" customHeight="1">
      <c r="C44" s="67">
        <v>403</v>
      </c>
      <c r="D44" s="1" t="s">
        <v>39</v>
      </c>
      <c r="E44" s="78">
        <v>2019</v>
      </c>
      <c r="F44" s="79">
        <f>VLOOKUP(C44,A4_bearbeitet!$A$3:$L$54,8,FALSE)</f>
        <v>1365</v>
      </c>
      <c r="G44" s="79">
        <f>VLOOKUP(C44,A4_bearbeitet!$A$3:$L$54,9,FALSE)</f>
        <v>1440</v>
      </c>
      <c r="H44" s="79">
        <f>VLOOKUP(C44,A4_bearbeitet!$A$3:$L$54,10,FALSE)</f>
        <v>2040</v>
      </c>
      <c r="I44" s="79">
        <f>VLOOKUP(C44,A4_bearbeitet!$A$3:$L$54,11,FALSE)</f>
        <v>965</v>
      </c>
      <c r="J44" s="79">
        <f>VLOOKUP(C44,A4_bearbeitet!$A$3:$L$54,12,FALSE)</f>
        <v>3370</v>
      </c>
      <c r="K44" s="81">
        <f>VLOOKUP(C44,A4_bearbeitet!$A$3:$Q$54,13,FALSE)</f>
        <v>90.909090909090907</v>
      </c>
      <c r="L44" s="77">
        <f>VLOOKUP(C44,A4_bearbeitet!$A$3:$Q$54,14,FALSE)</f>
        <v>-32.615816565278429</v>
      </c>
      <c r="M44" s="77">
        <f>VLOOKUP(C44,A4_bearbeitet!$A$3:$Q$54,15,FALSE)</f>
        <v>2117.391304347826</v>
      </c>
      <c r="N44" s="77">
        <f>VLOOKUP(C44,A4_bearbeitet!$A$3:$Q$54,16,FALSE)</f>
        <v>739.13043478260875</v>
      </c>
      <c r="O44" s="77">
        <f>VLOOKUP(C44,A4_bearbeitet!$A$3:$Q$54,17,FALSE)</f>
        <v>657.30337078651689</v>
      </c>
      <c r="P44" s="68"/>
      <c r="R44" s="6"/>
      <c r="S44" s="6"/>
      <c r="T44" s="6"/>
      <c r="U44" s="6"/>
      <c r="V44" s="6"/>
      <c r="W44" s="6"/>
      <c r="X44" s="6"/>
      <c r="Y44" s="6"/>
      <c r="Z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3:36" s="5" customFormat="1" ht="8.25" customHeight="1">
      <c r="C45" s="67">
        <v>404</v>
      </c>
      <c r="D45" s="1" t="s">
        <v>40</v>
      </c>
      <c r="E45" s="78">
        <v>2019</v>
      </c>
      <c r="F45" s="79">
        <f>VLOOKUP(C45,A4_bearbeitet!$A$3:$L$54,8,FALSE)</f>
        <v>1585</v>
      </c>
      <c r="G45" s="79">
        <f>VLOOKUP(C45,A4_bearbeitet!$A$3:$L$54,9,FALSE)</f>
        <v>2640</v>
      </c>
      <c r="H45" s="79">
        <f>VLOOKUP(C45,A4_bearbeitet!$A$3:$L$54,10,FALSE)</f>
        <v>3300</v>
      </c>
      <c r="I45" s="79">
        <f>VLOOKUP(C45,A4_bearbeitet!$A$3:$L$54,11,FALSE)</f>
        <v>975</v>
      </c>
      <c r="J45" s="79">
        <f>VLOOKUP(C45,A4_bearbeitet!$A$3:$L$54,12,FALSE)</f>
        <v>575</v>
      </c>
      <c r="K45" s="81">
        <f>VLOOKUP(C45,A4_bearbeitet!$A$3:$Q$54,13,FALSE)</f>
        <v>156.05815831987076</v>
      </c>
      <c r="L45" s="77">
        <f>VLOOKUP(C45,A4_bearbeitet!$A$3:$Q$54,14,FALSE)</f>
        <v>-17.833800186741364</v>
      </c>
      <c r="M45" s="77">
        <f>VLOOKUP(C45,A4_bearbeitet!$A$3:$Q$54,15,FALSE)</f>
        <v>4483.333333333333</v>
      </c>
      <c r="N45" s="77">
        <f>VLOOKUP(C45,A4_bearbeitet!$A$3:$Q$54,16,FALSE)</f>
        <v>1552.542372881356</v>
      </c>
      <c r="O45" s="77">
        <f>VLOOKUP(C45,A4_bearbeitet!$A$3:$Q$54,17,FALSE)</f>
        <v>1302.439024390244</v>
      </c>
      <c r="P45" s="68"/>
      <c r="R45" s="6"/>
      <c r="S45" s="6"/>
      <c r="T45" s="6"/>
      <c r="U45" s="6"/>
      <c r="V45" s="6"/>
      <c r="W45" s="6"/>
      <c r="X45" s="6"/>
      <c r="Y45" s="6"/>
      <c r="Z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3:36" s="5" customFormat="1" ht="8.25" customHeight="1">
      <c r="C46" s="67">
        <v>405</v>
      </c>
      <c r="D46" s="1" t="s">
        <v>41</v>
      </c>
      <c r="E46" s="78">
        <v>2019</v>
      </c>
      <c r="F46" s="79">
        <f>VLOOKUP(C46,A4_bearbeitet!$A$3:$L$54,8,FALSE)</f>
        <v>680</v>
      </c>
      <c r="G46" s="79">
        <f>VLOOKUP(C46,A4_bearbeitet!$A$3:$L$54,9,FALSE)</f>
        <v>475</v>
      </c>
      <c r="H46" s="79">
        <f>VLOOKUP(C46,A4_bearbeitet!$A$3:$L$54,10,FALSE)</f>
        <v>2100</v>
      </c>
      <c r="I46" s="79">
        <f>VLOOKUP(C46,A4_bearbeitet!$A$3:$L$54,11,FALSE)</f>
        <v>525</v>
      </c>
      <c r="J46" s="79">
        <f>VLOOKUP(C46,A4_bearbeitet!$A$3:$L$54,12,FALSE)</f>
        <v>650</v>
      </c>
      <c r="K46" s="81">
        <f>VLOOKUP(C46,A4_bearbeitet!$A$3:$Q$54,13,FALSE)</f>
        <v>217.75700934579439</v>
      </c>
      <c r="L46" s="77">
        <f>VLOOKUP(C46,A4_bearbeitet!$A$3:$Q$54,14,FALSE)</f>
        <v>-31.259044862518088</v>
      </c>
      <c r="M46" s="77">
        <f>VLOOKUP(C46,A4_bearbeitet!$A$3:$Q$54,15,FALSE)</f>
        <v>3650</v>
      </c>
      <c r="N46" s="77">
        <f>VLOOKUP(C46,A4_bearbeitet!$A$3:$Q$54,16,FALSE)</f>
        <v>3400</v>
      </c>
      <c r="O46" s="77">
        <f>VLOOKUP(C46,A4_bearbeitet!$A$3:$Q$54,17,FALSE)</f>
        <v>591.48936170212767</v>
      </c>
      <c r="P46" s="68"/>
      <c r="R46" s="6"/>
      <c r="S46" s="6"/>
      <c r="T46" s="6"/>
      <c r="U46" s="6"/>
      <c r="V46" s="6"/>
      <c r="W46" s="6"/>
      <c r="X46" s="6"/>
      <c r="Y46" s="6"/>
      <c r="Z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3:36" s="5" customFormat="1" ht="8.25" customHeight="1">
      <c r="C47" s="67">
        <v>451</v>
      </c>
      <c r="D47" s="1" t="s">
        <v>42</v>
      </c>
      <c r="E47" s="78">
        <v>2019</v>
      </c>
      <c r="F47" s="79">
        <f>VLOOKUP(C47,A4_bearbeitet!$A$3:$L$54,8,FALSE)</f>
        <v>1655</v>
      </c>
      <c r="G47" s="79">
        <f>VLOOKUP(C47,A4_bearbeitet!$A$3:$L$54,9,FALSE)</f>
        <v>500</v>
      </c>
      <c r="H47" s="79">
        <f>VLOOKUP(C47,A4_bearbeitet!$A$3:$L$54,10,FALSE)</f>
        <v>1090</v>
      </c>
      <c r="I47" s="79">
        <f>VLOOKUP(C47,A4_bearbeitet!$A$3:$L$54,11,FALSE)</f>
        <v>785</v>
      </c>
      <c r="J47" s="79">
        <f>VLOOKUP(C47,A4_bearbeitet!$A$3:$L$54,12,FALSE)</f>
        <v>595</v>
      </c>
      <c r="K47" s="81">
        <f>VLOOKUP(C47,A4_bearbeitet!$A$3:$Q$54,13,FALSE)</f>
        <v>510.70110701107012</v>
      </c>
      <c r="L47" s="77">
        <f>VLOOKUP(C47,A4_bearbeitet!$A$3:$Q$54,14,FALSE)</f>
        <v>-30.747922437673129</v>
      </c>
      <c r="M47" s="77">
        <f>VLOOKUP(C47,A4_bearbeitet!$A$3:$Q$54,15,FALSE)</f>
        <v>1023.7113402061856</v>
      </c>
      <c r="N47" s="77">
        <f>VLOOKUP(C47,A4_bearbeitet!$A$3:$Q$54,16,FALSE)</f>
        <v>3040</v>
      </c>
      <c r="O47" s="77">
        <f>VLOOKUP(C47,A4_bearbeitet!$A$3:$Q$54,17,FALSE)</f>
        <v>546.73913043478262</v>
      </c>
      <c r="P47" s="68"/>
      <c r="R47" s="6"/>
      <c r="S47" s="6"/>
      <c r="T47" s="6"/>
      <c r="U47" s="6"/>
      <c r="V47" s="6"/>
      <c r="W47" s="6"/>
      <c r="X47" s="6"/>
      <c r="Y47" s="6"/>
      <c r="Z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3:36" s="5" customFormat="1" ht="8.25" customHeight="1">
      <c r="C48" s="67">
        <v>452</v>
      </c>
      <c r="D48" s="1" t="s">
        <v>43</v>
      </c>
      <c r="E48" s="78">
        <v>2019</v>
      </c>
      <c r="F48" s="79">
        <f>VLOOKUP(C48,A4_bearbeitet!$A$3:$L$54,8,FALSE)</f>
        <v>1495</v>
      </c>
      <c r="G48" s="79">
        <f>VLOOKUP(C48,A4_bearbeitet!$A$3:$L$54,9,FALSE)</f>
        <v>425</v>
      </c>
      <c r="H48" s="79">
        <f>VLOOKUP(C48,A4_bearbeitet!$A$3:$L$54,10,FALSE)</f>
        <v>1705</v>
      </c>
      <c r="I48" s="79">
        <f>VLOOKUP(C48,A4_bearbeitet!$A$3:$L$54,11,FALSE)</f>
        <v>1075</v>
      </c>
      <c r="J48" s="79">
        <f>VLOOKUP(C48,A4_bearbeitet!$A$3:$L$54,12,FALSE)</f>
        <v>285</v>
      </c>
      <c r="K48" s="81">
        <f>VLOOKUP(C48,A4_bearbeitet!$A$3:$Q$54,13,FALSE)</f>
        <v>376.11464968152865</v>
      </c>
      <c r="L48" s="77">
        <f>VLOOKUP(C48,A4_bearbeitet!$A$3:$Q$54,14,FALSE)</f>
        <v>-3.4090909090909092</v>
      </c>
      <c r="M48" s="77">
        <f>VLOOKUP(C48,A4_bearbeitet!$A$3:$Q$54,15,FALSE)</f>
        <v>1859.7701149425288</v>
      </c>
      <c r="N48" s="77">
        <f>VLOOKUP(C48,A4_bearbeitet!$A$3:$Q$54,16,FALSE)</f>
        <v>3367.7419354838707</v>
      </c>
      <c r="O48" s="77">
        <f>VLOOKUP(C48,A4_bearbeitet!$A$3:$Q$54,17,FALSE)</f>
        <v>243.37349397590361</v>
      </c>
      <c r="P48" s="68"/>
      <c r="R48" s="6"/>
      <c r="S48" s="6"/>
      <c r="T48" s="6"/>
      <c r="U48" s="6"/>
      <c r="V48" s="6"/>
      <c r="W48" s="6"/>
      <c r="X48" s="6"/>
      <c r="Y48" s="6"/>
      <c r="Z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3:36" s="5" customFormat="1" ht="8.25" customHeight="1">
      <c r="C49" s="67">
        <v>453</v>
      </c>
      <c r="D49" s="1" t="s">
        <v>44</v>
      </c>
      <c r="E49" s="78">
        <v>2019</v>
      </c>
      <c r="F49" s="79">
        <f>VLOOKUP(C49,A4_bearbeitet!$A$3:$L$54,8,FALSE)</f>
        <v>3420</v>
      </c>
      <c r="G49" s="79">
        <f>VLOOKUP(C49,A4_bearbeitet!$A$3:$L$54,9,FALSE)</f>
        <v>745</v>
      </c>
      <c r="H49" s="79">
        <f>VLOOKUP(C49,A4_bearbeitet!$A$3:$L$54,10,FALSE)</f>
        <v>1370</v>
      </c>
      <c r="I49" s="79">
        <f>VLOOKUP(C49,A4_bearbeitet!$A$3:$L$54,11,FALSE)</f>
        <v>4515</v>
      </c>
      <c r="J49" s="79">
        <f>VLOOKUP(C49,A4_bearbeitet!$A$3:$L$54,12,FALSE)</f>
        <v>1110</v>
      </c>
      <c r="K49" s="81">
        <f>VLOOKUP(C49,A4_bearbeitet!$A$3:$Q$54,13,FALSE)</f>
        <v>337.3401534526854</v>
      </c>
      <c r="L49" s="77">
        <f>VLOOKUP(C49,A4_bearbeitet!$A$3:$Q$54,14,FALSE)</f>
        <v>-27.529182879377434</v>
      </c>
      <c r="M49" s="77">
        <f>VLOOKUP(C49,A4_bearbeitet!$A$3:$Q$54,15,FALSE)</f>
        <v>892.75362318840575</v>
      </c>
      <c r="N49" s="77">
        <f>VLOOKUP(C49,A4_bearbeitet!$A$3:$Q$54,16,FALSE)</f>
        <v>13179.411764705883</v>
      </c>
      <c r="O49" s="77">
        <f>VLOOKUP(C49,A4_bearbeitet!$A$3:$Q$54,17,FALSE)</f>
        <v>644.96644295302008</v>
      </c>
      <c r="P49" s="68"/>
      <c r="R49" s="6"/>
      <c r="S49" s="6"/>
      <c r="T49" s="6"/>
      <c r="U49" s="6"/>
      <c r="V49" s="6"/>
      <c r="W49" s="6"/>
      <c r="X49" s="6"/>
      <c r="Y49" s="6"/>
      <c r="Z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3:36" s="5" customFormat="1" ht="8.25" customHeight="1">
      <c r="C50" s="67">
        <v>454</v>
      </c>
      <c r="D50" s="1" t="s">
        <v>45</v>
      </c>
      <c r="E50" s="78">
        <v>2019</v>
      </c>
      <c r="F50" s="79">
        <f>VLOOKUP(C50,A4_bearbeitet!$A$3:$L$54,8,FALSE)</f>
        <v>7360</v>
      </c>
      <c r="G50" s="79">
        <f>VLOOKUP(C50,A4_bearbeitet!$A$3:$L$54,9,FALSE)</f>
        <v>900</v>
      </c>
      <c r="H50" s="79">
        <f>VLOOKUP(C50,A4_bearbeitet!$A$3:$L$54,10,FALSE)</f>
        <v>2890</v>
      </c>
      <c r="I50" s="79">
        <f>VLOOKUP(C50,A4_bearbeitet!$A$3:$L$54,11,FALSE)</f>
        <v>6875</v>
      </c>
      <c r="J50" s="79">
        <f>VLOOKUP(C50,A4_bearbeitet!$A$3:$L$54,12,FALSE)</f>
        <v>990</v>
      </c>
      <c r="K50" s="81">
        <f>VLOOKUP(C50,A4_bearbeitet!$A$3:$Q$54,13,FALSE)</f>
        <v>352.92307692307691</v>
      </c>
      <c r="L50" s="77">
        <f>VLOOKUP(C50,A4_bearbeitet!$A$3:$Q$54,14,FALSE)</f>
        <v>-25.249169435215947</v>
      </c>
      <c r="M50" s="77">
        <f>VLOOKUP(C50,A4_bearbeitet!$A$3:$Q$54,15,FALSE)</f>
        <v>2733.3333333333335</v>
      </c>
      <c r="N50" s="77">
        <f>VLOOKUP(C50,A4_bearbeitet!$A$3:$Q$54,16,FALSE)</f>
        <v>8946.0526315789466</v>
      </c>
      <c r="O50" s="77">
        <f>VLOOKUP(C50,A4_bearbeitet!$A$3:$Q$54,17,FALSE)</f>
        <v>530.57324840764329</v>
      </c>
      <c r="P50" s="68"/>
      <c r="R50" s="6"/>
      <c r="S50" s="6"/>
      <c r="T50" s="6"/>
      <c r="U50" s="6"/>
      <c r="V50" s="6"/>
      <c r="W50" s="6"/>
      <c r="X50" s="6"/>
      <c r="Y50" s="6"/>
      <c r="Z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3:36" s="5" customFormat="1" ht="8.25" customHeight="1">
      <c r="C51" s="67">
        <v>455</v>
      </c>
      <c r="D51" s="1" t="s">
        <v>46</v>
      </c>
      <c r="E51" s="78">
        <v>2019</v>
      </c>
      <c r="F51" s="79">
        <f>VLOOKUP(C51,A4_bearbeitet!$A$3:$L$54,8,FALSE)</f>
        <v>475</v>
      </c>
      <c r="G51" s="79">
        <f>VLOOKUP(C51,A4_bearbeitet!$A$3:$L$54,9,FALSE)</f>
        <v>225</v>
      </c>
      <c r="H51" s="79">
        <f>VLOOKUP(C51,A4_bearbeitet!$A$3:$L$54,10,FALSE)</f>
        <v>805</v>
      </c>
      <c r="I51" s="79">
        <f>VLOOKUP(C51,A4_bearbeitet!$A$3:$L$54,11,FALSE)</f>
        <v>185</v>
      </c>
      <c r="J51" s="79">
        <f>VLOOKUP(C51,A4_bearbeitet!$A$3:$L$54,12,FALSE)</f>
        <v>170</v>
      </c>
      <c r="K51" s="81">
        <f>VLOOKUP(C51,A4_bearbeitet!$A$3:$Q$54,13,FALSE)</f>
        <v>184.43113772455089</v>
      </c>
      <c r="L51" s="77">
        <f>VLOOKUP(C51,A4_bearbeitet!$A$3:$Q$54,14,FALSE)</f>
        <v>-34.782608695652172</v>
      </c>
      <c r="M51" s="77">
        <f>VLOOKUP(C51,A4_bearbeitet!$A$3:$Q$54,15,FALSE)</f>
        <v>1912.5</v>
      </c>
      <c r="N51" s="77">
        <f>VLOOKUP(C51,A4_bearbeitet!$A$3:$Q$54,16,FALSE)</f>
        <v>704.3478260869565</v>
      </c>
      <c r="O51" s="77">
        <f>VLOOKUP(C51,A4_bearbeitet!$A$3:$Q$54,17,FALSE)</f>
        <v>277.77777777777777</v>
      </c>
      <c r="P51" s="68"/>
      <c r="R51" s="6"/>
      <c r="S51" s="6"/>
      <c r="T51" s="6"/>
      <c r="U51" s="6"/>
      <c r="V51" s="6"/>
      <c r="W51" s="6"/>
      <c r="X51" s="6"/>
      <c r="Y51" s="6"/>
      <c r="Z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3:36" s="5" customFormat="1" ht="8.25" customHeight="1">
      <c r="C52" s="67">
        <v>456</v>
      </c>
      <c r="D52" s="1" t="s">
        <v>47</v>
      </c>
      <c r="E52" s="78">
        <v>2019</v>
      </c>
      <c r="F52" s="79">
        <f>VLOOKUP(C52,A4_bearbeitet!$A$3:$L$54,8,FALSE)</f>
        <v>2630</v>
      </c>
      <c r="G52" s="79">
        <f>VLOOKUP(C52,A4_bearbeitet!$A$3:$L$54,9,FALSE)</f>
        <v>1215</v>
      </c>
      <c r="H52" s="79">
        <f>VLOOKUP(C52,A4_bearbeitet!$A$3:$L$54,10,FALSE)</f>
        <v>1200</v>
      </c>
      <c r="I52" s="79">
        <f>VLOOKUP(C52,A4_bearbeitet!$A$3:$L$54,11,FALSE)</f>
        <v>725</v>
      </c>
      <c r="J52" s="79">
        <f>VLOOKUP(C52,A4_bearbeitet!$A$3:$L$54,12,FALSE)</f>
        <v>355</v>
      </c>
      <c r="K52" s="81">
        <f>VLOOKUP(C52,A4_bearbeitet!$A$3:$Q$54,13,FALSE)</f>
        <v>701.82926829268297</v>
      </c>
      <c r="L52" s="77">
        <f>VLOOKUP(C52,A4_bearbeitet!$A$3:$Q$54,14,FALSE)</f>
        <v>-30.571428571428573</v>
      </c>
      <c r="M52" s="77">
        <f>VLOOKUP(C52,A4_bearbeitet!$A$3:$Q$54,15,FALSE)</f>
        <v>1137.1134020618556</v>
      </c>
      <c r="N52" s="77">
        <f>VLOOKUP(C52,A4_bearbeitet!$A$3:$Q$54,16,FALSE)</f>
        <v>1859.4594594594594</v>
      </c>
      <c r="O52" s="77">
        <f>VLOOKUP(C52,A4_bearbeitet!$A$3:$Q$54,17,FALSE)</f>
        <v>153.57142857142858</v>
      </c>
      <c r="P52" s="68"/>
      <c r="R52" s="6"/>
      <c r="S52" s="6"/>
      <c r="T52" s="6"/>
      <c r="U52" s="6"/>
      <c r="V52" s="6"/>
      <c r="W52" s="6"/>
      <c r="X52" s="6"/>
      <c r="Y52" s="6"/>
      <c r="Z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3:36" s="5" customFormat="1" ht="8.25" customHeight="1">
      <c r="C53" s="67">
        <v>457</v>
      </c>
      <c r="D53" s="1" t="s">
        <v>48</v>
      </c>
      <c r="E53" s="78">
        <v>2019</v>
      </c>
      <c r="F53" s="79">
        <f>VLOOKUP(C53,A4_bearbeitet!$A$3:$L$54,8,FALSE)</f>
        <v>1240</v>
      </c>
      <c r="G53" s="79">
        <f>VLOOKUP(C53,A4_bearbeitet!$A$3:$L$54,9,FALSE)</f>
        <v>495</v>
      </c>
      <c r="H53" s="79">
        <f>VLOOKUP(C53,A4_bearbeitet!$A$3:$L$54,10,FALSE)</f>
        <v>1655</v>
      </c>
      <c r="I53" s="79">
        <f>VLOOKUP(C53,A4_bearbeitet!$A$3:$L$54,11,FALSE)</f>
        <v>1635</v>
      </c>
      <c r="J53" s="79">
        <f>VLOOKUP(C53,A4_bearbeitet!$A$3:$L$54,12,FALSE)</f>
        <v>455</v>
      </c>
      <c r="K53" s="81">
        <f>VLOOKUP(C53,A4_bearbeitet!$A$3:$Q$54,13,FALSE)</f>
        <v>210.77694235588973</v>
      </c>
      <c r="L53" s="77">
        <f>VLOOKUP(C53,A4_bearbeitet!$A$3:$Q$54,14,FALSE)</f>
        <v>-22.535211267605632</v>
      </c>
      <c r="M53" s="77">
        <f>VLOOKUP(C53,A4_bearbeitet!$A$3:$Q$54,15,FALSE)</f>
        <v>1390.9909909909909</v>
      </c>
      <c r="N53" s="77">
        <f>VLOOKUP(C53,A4_bearbeitet!$A$3:$Q$54,16,FALSE)</f>
        <v>1240.1639344262296</v>
      </c>
      <c r="O53" s="77">
        <f>VLOOKUP(C53,A4_bearbeitet!$A$3:$Q$54,17,FALSE)</f>
        <v>364.28571428571428</v>
      </c>
      <c r="P53" s="68"/>
      <c r="R53" s="6"/>
      <c r="S53" s="6"/>
      <c r="T53" s="6"/>
      <c r="U53" s="6"/>
      <c r="V53" s="6"/>
      <c r="W53" s="6"/>
      <c r="X53" s="6"/>
      <c r="Y53" s="6"/>
      <c r="Z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3:36" s="5" customFormat="1" ht="8.25" customHeight="1">
      <c r="C54" s="67">
        <v>458</v>
      </c>
      <c r="D54" s="1" t="s">
        <v>49</v>
      </c>
      <c r="E54" s="78">
        <v>2019</v>
      </c>
      <c r="F54" s="79">
        <f>VLOOKUP(C54,A4_bearbeitet!$A$3:$L$54,8,FALSE)</f>
        <v>1820</v>
      </c>
      <c r="G54" s="79">
        <f>VLOOKUP(C54,A4_bearbeitet!$A$3:$L$54,9,FALSE)</f>
        <v>390</v>
      </c>
      <c r="H54" s="79">
        <f>VLOOKUP(C54,A4_bearbeitet!$A$3:$L$54,10,FALSE)</f>
        <v>945</v>
      </c>
      <c r="I54" s="79">
        <f>VLOOKUP(C54,A4_bearbeitet!$A$3:$L$54,11,FALSE)</f>
        <v>2405</v>
      </c>
      <c r="J54" s="79">
        <f>VLOOKUP(C54,A4_bearbeitet!$A$3:$L$54,12,FALSE)</f>
        <v>1280</v>
      </c>
      <c r="K54" s="81">
        <f>VLOOKUP(C54,A4_bearbeitet!$A$3:$Q$54,13,FALSE)</f>
        <v>348.27586206896552</v>
      </c>
      <c r="L54" s="77">
        <f>VLOOKUP(C54,A4_bearbeitet!$A$3:$Q$54,14,FALSE)</f>
        <v>-37.799043062200958</v>
      </c>
      <c r="M54" s="77">
        <f>VLOOKUP(C54,A4_bearbeitet!$A$3:$Q$54,15,FALSE)</f>
        <v>694.11764705882354</v>
      </c>
      <c r="N54" s="77">
        <f>VLOOKUP(C54,A4_bearbeitet!$A$3:$Q$54,16,FALSE)</f>
        <v>6580.5555555555557</v>
      </c>
      <c r="O54" s="77">
        <f>VLOOKUP(C54,A4_bearbeitet!$A$3:$Q$54,17,FALSE)</f>
        <v>471.42857142857144</v>
      </c>
      <c r="P54" s="68"/>
      <c r="R54" s="6"/>
      <c r="S54" s="6"/>
      <c r="T54" s="6"/>
      <c r="U54" s="6"/>
      <c r="V54" s="6"/>
      <c r="W54" s="6"/>
      <c r="X54" s="6"/>
      <c r="Y54" s="6"/>
      <c r="Z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3:36" s="5" customFormat="1" ht="8.25" customHeight="1">
      <c r="C55" s="67">
        <v>459</v>
      </c>
      <c r="D55" s="1" t="s">
        <v>50</v>
      </c>
      <c r="E55" s="78">
        <v>2019</v>
      </c>
      <c r="F55" s="79">
        <f>VLOOKUP(C55,A4_bearbeitet!$A$3:$L$54,8,FALSE)</f>
        <v>4895</v>
      </c>
      <c r="G55" s="79">
        <f>VLOOKUP(C55,A4_bearbeitet!$A$3:$L$54,9,FALSE)</f>
        <v>3065</v>
      </c>
      <c r="H55" s="79">
        <f>VLOOKUP(C55,A4_bearbeitet!$A$3:$L$54,10,FALSE)</f>
        <v>2255</v>
      </c>
      <c r="I55" s="79">
        <f>VLOOKUP(C55,A4_bearbeitet!$A$3:$L$54,11,FALSE)</f>
        <v>5560</v>
      </c>
      <c r="J55" s="79">
        <f>VLOOKUP(C55,A4_bearbeitet!$A$3:$L$54,12,FALSE)</f>
        <v>735</v>
      </c>
      <c r="K55" s="81">
        <f>VLOOKUP(C55,A4_bearbeitet!$A$3:$Q$54,13,FALSE)</f>
        <v>345.40491355777982</v>
      </c>
      <c r="L55" s="77">
        <f>VLOOKUP(C55,A4_bearbeitet!$A$3:$Q$54,14,FALSE)</f>
        <v>-16.802388707926166</v>
      </c>
      <c r="M55" s="77">
        <f>VLOOKUP(C55,A4_bearbeitet!$A$3:$Q$54,15,FALSE)</f>
        <v>1211.046511627907</v>
      </c>
      <c r="N55" s="77">
        <f>VLOOKUP(C55,A4_bearbeitet!$A$3:$Q$54,16,FALSE)</f>
        <v>4144.2748091603053</v>
      </c>
      <c r="O55" s="77">
        <f>VLOOKUP(C55,A4_bearbeitet!$A$3:$Q$54,17,FALSE)</f>
        <v>306.07734806629833</v>
      </c>
      <c r="P55" s="68"/>
      <c r="R55" s="6"/>
      <c r="S55" s="6"/>
      <c r="T55" s="6"/>
      <c r="U55" s="6"/>
      <c r="V55" s="6"/>
      <c r="W55" s="6"/>
      <c r="X55" s="6"/>
      <c r="Y55" s="6"/>
      <c r="Z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3:36" s="5" customFormat="1" ht="8.25" customHeight="1">
      <c r="C56" s="67">
        <v>460</v>
      </c>
      <c r="D56" s="1" t="s">
        <v>51</v>
      </c>
      <c r="E56" s="78">
        <v>2019</v>
      </c>
      <c r="F56" s="79">
        <f>VLOOKUP(C56,A4_bearbeitet!$A$3:$L$54,8,FALSE)</f>
        <v>3900</v>
      </c>
      <c r="G56" s="79">
        <f>VLOOKUP(C56,A4_bearbeitet!$A$3:$L$54,9,FALSE)</f>
        <v>2380</v>
      </c>
      <c r="H56" s="79">
        <f>VLOOKUP(C56,A4_bearbeitet!$A$3:$L$54,10,FALSE)</f>
        <v>2685</v>
      </c>
      <c r="I56" s="79">
        <f>VLOOKUP(C56,A4_bearbeitet!$A$3:$L$54,11,FALSE)</f>
        <v>3020</v>
      </c>
      <c r="J56" s="79">
        <f>VLOOKUP(C56,A4_bearbeitet!$A$3:$L$54,12,FALSE)</f>
        <v>895</v>
      </c>
      <c r="K56" s="81">
        <f>VLOOKUP(C56,A4_bearbeitet!$A$3:$Q$54,13,FALSE)</f>
        <v>330.46357615894038</v>
      </c>
      <c r="L56" s="77">
        <f>VLOOKUP(C56,A4_bearbeitet!$A$3:$Q$54,14,FALSE)</f>
        <v>-24.276169265033406</v>
      </c>
      <c r="M56" s="77">
        <f>VLOOKUP(C56,A4_bearbeitet!$A$3:$Q$54,15,FALSE)</f>
        <v>1197.1014492753623</v>
      </c>
      <c r="N56" s="77">
        <f>VLOOKUP(C56,A4_bearbeitet!$A$3:$Q$54,16,FALSE)</f>
        <v>3411.6279069767443</v>
      </c>
      <c r="O56" s="77">
        <f>VLOOKUP(C56,A4_bearbeitet!$A$3:$Q$54,17,FALSE)</f>
        <v>459.375</v>
      </c>
      <c r="P56" s="68"/>
      <c r="R56" s="6"/>
      <c r="S56" s="6"/>
      <c r="T56" s="6"/>
      <c r="U56" s="6"/>
      <c r="V56" s="6"/>
      <c r="W56" s="6"/>
      <c r="X56" s="6"/>
      <c r="Y56" s="6"/>
      <c r="Z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3:36" s="5" customFormat="1" ht="8.25" customHeight="1">
      <c r="C57" s="67">
        <v>461</v>
      </c>
      <c r="D57" s="1" t="s">
        <v>52</v>
      </c>
      <c r="E57" s="78">
        <v>2019</v>
      </c>
      <c r="F57" s="79">
        <f>VLOOKUP(C57,A4_bearbeitet!$A$3:$L$54,8,FALSE)</f>
        <v>1110</v>
      </c>
      <c r="G57" s="79">
        <f>VLOOKUP(C57,A4_bearbeitet!$A$3:$L$54,9,FALSE)</f>
        <v>1110</v>
      </c>
      <c r="H57" s="79">
        <f>VLOOKUP(C57,A4_bearbeitet!$A$3:$L$54,10,FALSE)</f>
        <v>735</v>
      </c>
      <c r="I57" s="79">
        <f>VLOOKUP(C57,A4_bearbeitet!$A$3:$L$54,11,FALSE)</f>
        <v>415</v>
      </c>
      <c r="J57" s="79">
        <f>VLOOKUP(C57,A4_bearbeitet!$A$3:$L$54,12,FALSE)</f>
        <v>305</v>
      </c>
      <c r="K57" s="81">
        <f>VLOOKUP(C57,A4_bearbeitet!$A$3:$Q$54,13,FALSE)</f>
        <v>211.79775280898878</v>
      </c>
      <c r="L57" s="77">
        <f>VLOOKUP(C57,A4_bearbeitet!$A$3:$Q$54,14,FALSE)</f>
        <v>-29.479034307496825</v>
      </c>
      <c r="M57" s="77">
        <f>VLOOKUP(C57,A4_bearbeitet!$A$3:$Q$54,15,FALSE)</f>
        <v>1609.3023255813953</v>
      </c>
      <c r="N57" s="77">
        <f>VLOOKUP(C57,A4_bearbeitet!$A$3:$Q$54,16,FALSE)</f>
        <v>418.75</v>
      </c>
      <c r="O57" s="77">
        <f>VLOOKUP(C57,A4_bearbeitet!$A$3:$Q$54,17,FALSE)</f>
        <v>296.10389610389609</v>
      </c>
      <c r="P57" s="68"/>
      <c r="R57" s="6"/>
      <c r="S57" s="6"/>
      <c r="T57" s="6"/>
      <c r="U57" s="6"/>
      <c r="V57" s="6"/>
      <c r="W57" s="6"/>
      <c r="X57" s="6"/>
      <c r="Y57" s="6"/>
      <c r="Z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3:36" s="5" customFormat="1" ht="8.25" customHeight="1">
      <c r="C58" s="67">
        <v>462</v>
      </c>
      <c r="D58" s="1" t="s">
        <v>53</v>
      </c>
      <c r="E58" s="78">
        <v>2019</v>
      </c>
      <c r="F58" s="79">
        <f>VLOOKUP(C58,A4_bearbeitet!$A$3:$L$54,8,FALSE)</f>
        <v>395</v>
      </c>
      <c r="G58" s="79">
        <f>VLOOKUP(C58,A4_bearbeitet!$A$3:$L$54,9,FALSE)</f>
        <v>75</v>
      </c>
      <c r="H58" s="79">
        <f>VLOOKUP(C58,A4_bearbeitet!$A$3:$L$54,10,FALSE)</f>
        <v>325</v>
      </c>
      <c r="I58" s="79">
        <f>VLOOKUP(C58,A4_bearbeitet!$A$3:$L$54,11,FALSE)</f>
        <v>225</v>
      </c>
      <c r="J58" s="79">
        <f>VLOOKUP(C58,A4_bearbeitet!$A$3:$L$54,12,FALSE)</f>
        <v>115</v>
      </c>
      <c r="K58" s="81">
        <f>VLOOKUP(C58,A4_bearbeitet!$A$3:$Q$54,13,FALSE)</f>
        <v>329.3478260869565</v>
      </c>
      <c r="L58" s="77">
        <f>VLOOKUP(C58,A4_bearbeitet!$A$3:$Q$54,14,FALSE)</f>
        <v>-54.268292682926827</v>
      </c>
      <c r="M58" s="77">
        <f>VLOOKUP(C58,A4_bearbeitet!$A$3:$Q$54,15,FALSE)</f>
        <v>4542.8571428571431</v>
      </c>
      <c r="N58" s="77">
        <f>VLOOKUP(C58,A4_bearbeitet!$A$3:$Q$54,16,FALSE)</f>
        <v>2712.5</v>
      </c>
      <c r="O58" s="77">
        <f>VLOOKUP(C58,A4_bearbeitet!$A$3:$Q$54,17,FALSE)</f>
        <v>784.61538461538464</v>
      </c>
      <c r="P58" s="68"/>
      <c r="R58" s="6"/>
      <c r="S58" s="6"/>
      <c r="T58" s="6"/>
      <c r="U58" s="6"/>
      <c r="V58" s="6"/>
      <c r="W58" s="6"/>
      <c r="X58" s="6"/>
      <c r="Y58" s="6"/>
      <c r="Z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3:36" s="5" customFormat="1" ht="8.25" customHeight="1">
      <c r="C59" s="74">
        <v>4</v>
      </c>
      <c r="D59" s="75" t="s">
        <v>61</v>
      </c>
      <c r="E59" s="78">
        <v>2019</v>
      </c>
      <c r="F59" s="79">
        <f>VLOOKUP(C59,A4_bearbeitet!$A$3:$L$54,8,FALSE)</f>
        <v>36290</v>
      </c>
      <c r="G59" s="79">
        <f>VLOOKUP(C59,A4_bearbeitet!$A$3:$L$54,9,FALSE)</f>
        <v>18660</v>
      </c>
      <c r="H59" s="79">
        <f>VLOOKUP(C59,A4_bearbeitet!$A$3:$L$54,10,FALSE)</f>
        <v>27820</v>
      </c>
      <c r="I59" s="79">
        <f>VLOOKUP(C59,A4_bearbeitet!$A$3:$L$54,11,FALSE)</f>
        <v>31580</v>
      </c>
      <c r="J59" s="79">
        <f>VLOOKUP(C59,A4_bearbeitet!$A$3:$L$54,12,FALSE)</f>
        <v>13040</v>
      </c>
      <c r="K59" s="81">
        <f>VLOOKUP(C59,A4_bearbeitet!$A$3:$Q$54,13,FALSE)</f>
        <v>300.46347384683293</v>
      </c>
      <c r="L59" s="77">
        <f>VLOOKUP(C59,A4_bearbeitet!$A$3:$Q$54,14,FALSE)</f>
        <v>-25.063250471868599</v>
      </c>
      <c r="M59" s="77">
        <f>VLOOKUP(C59,A4_bearbeitet!$A$3:$Q$54,15,FALSE)</f>
        <v>1700.6472491909385</v>
      </c>
      <c r="N59" s="77">
        <f>VLOOKUP(C59,A4_bearbeitet!$A$3:$Q$54,16,FALSE)</f>
        <v>3248.8865323435843</v>
      </c>
      <c r="O59" s="77">
        <f>VLOOKUP(C59,A4_bearbeitet!$A$3:$Q$54,17,FALSE)</f>
        <v>522.13740458015263</v>
      </c>
      <c r="P59" s="68"/>
      <c r="R59" s="6"/>
      <c r="S59" s="6"/>
      <c r="T59" s="6"/>
      <c r="U59" s="6"/>
      <c r="V59" s="6"/>
      <c r="W59" s="6"/>
      <c r="X59" s="6"/>
      <c r="Y59" s="6"/>
      <c r="Z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3:36" s="5" customFormat="1" ht="8.25" customHeight="1">
      <c r="C60" s="76">
        <v>0</v>
      </c>
      <c r="D60" s="75" t="s">
        <v>62</v>
      </c>
      <c r="E60" s="78">
        <v>2019</v>
      </c>
      <c r="F60" s="79">
        <f>VLOOKUP(C60,A4_bearbeitet!$A$3:$L$54,8,FALSE)</f>
        <v>98015</v>
      </c>
      <c r="G60" s="79">
        <f>VLOOKUP(C60,A4_bearbeitet!$A$3:$L$54,9,FALSE)</f>
        <v>88735</v>
      </c>
      <c r="H60" s="79">
        <f>VLOOKUP(C60,A4_bearbeitet!$A$3:$L$54,10,FALSE)</f>
        <v>84805</v>
      </c>
      <c r="I60" s="79">
        <f>VLOOKUP(C60,A4_bearbeitet!$A$3:$L$54,11,FALSE)</f>
        <v>58980</v>
      </c>
      <c r="J60" s="79">
        <f>VLOOKUP(C60,A4_bearbeitet!$A$3:$L$54,12,FALSE)</f>
        <v>41035</v>
      </c>
      <c r="K60" s="81">
        <f>VLOOKUP(C60,A4_bearbeitet!$A$3:$Q$54,13,FALSE)</f>
        <v>202.39410113226174</v>
      </c>
      <c r="L60" s="77">
        <f>VLOOKUP(C60,A4_bearbeitet!$A$3:$Q$54,14,FALSE)</f>
        <v>-20.486926289001595</v>
      </c>
      <c r="M60" s="77">
        <f>VLOOKUP(C60,A4_bearbeitet!$A$3:$Q$54,15,FALSE)</f>
        <v>1453.7742762916819</v>
      </c>
      <c r="N60" s="77">
        <f>VLOOKUP(C60,A4_bearbeitet!$A$3:$Q$54,16,FALSE)</f>
        <v>1643.9384979302188</v>
      </c>
      <c r="O60" s="77">
        <f>VLOOKUP(C60,A4_bearbeitet!$A$3:$Q$54,17,FALSE)</f>
        <v>450.953276047261</v>
      </c>
      <c r="P60" s="68"/>
      <c r="R60" s="6"/>
      <c r="S60" s="6"/>
      <c r="T60" s="6"/>
      <c r="U60" s="6"/>
      <c r="V60" s="6"/>
      <c r="W60" s="6"/>
      <c r="X60" s="6"/>
      <c r="Y60" s="6"/>
      <c r="Z60" s="6"/>
      <c r="AB60" s="6"/>
      <c r="AC60" s="6"/>
      <c r="AD60" s="6"/>
      <c r="AE60" s="6"/>
      <c r="AF60" s="6"/>
      <c r="AG60" s="6"/>
      <c r="AH60" s="6"/>
      <c r="AI60" s="6"/>
      <c r="AJ60" s="6"/>
    </row>
  </sheetData>
  <mergeCells count="5">
    <mergeCell ref="D5:D7"/>
    <mergeCell ref="E5:E7"/>
    <mergeCell ref="F5:O5"/>
    <mergeCell ref="F7:J7"/>
    <mergeCell ref="K7:O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>
    <tabColor theme="9"/>
  </sheetPr>
  <dimension ref="A1:Q55"/>
  <sheetViews>
    <sheetView topLeftCell="A25" workbookViewId="0">
      <selection activeCell="M3" sqref="M3"/>
    </sheetView>
  </sheetViews>
  <sheetFormatPr baseColWidth="10" defaultRowHeight="15"/>
  <cols>
    <col min="2" max="2" width="35.85546875" customWidth="1"/>
  </cols>
  <sheetData>
    <row r="1" spans="1:17">
      <c r="A1" s="94"/>
      <c r="B1" s="94"/>
      <c r="C1" s="95">
        <v>2005</v>
      </c>
      <c r="D1" s="95"/>
      <c r="E1" s="95"/>
      <c r="F1" s="95"/>
      <c r="G1" s="95"/>
      <c r="H1" s="92">
        <v>2019</v>
      </c>
      <c r="I1" s="93"/>
      <c r="J1" s="93"/>
      <c r="K1" s="93"/>
      <c r="L1" s="93"/>
      <c r="M1" s="92" t="s">
        <v>162</v>
      </c>
      <c r="N1" s="93"/>
      <c r="O1" s="93"/>
      <c r="P1" s="93"/>
      <c r="Q1" s="93"/>
    </row>
    <row r="2" spans="1:17">
      <c r="A2" s="94"/>
      <c r="B2" s="94"/>
      <c r="C2" s="10" t="s">
        <v>2</v>
      </c>
      <c r="D2" s="10" t="s">
        <v>1</v>
      </c>
      <c r="E2" s="10" t="s">
        <v>56</v>
      </c>
      <c r="F2" s="10" t="s">
        <v>57</v>
      </c>
      <c r="G2" s="10" t="s">
        <v>63</v>
      </c>
      <c r="H2" s="10" t="s">
        <v>2</v>
      </c>
      <c r="I2" s="10" t="s">
        <v>1</v>
      </c>
      <c r="J2" s="10" t="s">
        <v>56</v>
      </c>
      <c r="K2" s="10" t="s">
        <v>57</v>
      </c>
      <c r="L2" s="10" t="s">
        <v>63</v>
      </c>
      <c r="M2" s="10" t="s">
        <v>2</v>
      </c>
      <c r="N2" s="10" t="s">
        <v>1</v>
      </c>
      <c r="O2" s="10" t="s">
        <v>56</v>
      </c>
      <c r="P2" s="10" t="s">
        <v>57</v>
      </c>
      <c r="Q2" s="10" t="s">
        <v>63</v>
      </c>
    </row>
    <row r="3" spans="1:17">
      <c r="A3" s="65">
        <v>101</v>
      </c>
      <c r="B3" s="9" t="s">
        <v>4</v>
      </c>
      <c r="C3" s="8">
        <v>1942</v>
      </c>
      <c r="D3" s="8">
        <v>5957</v>
      </c>
      <c r="E3" s="8">
        <v>183</v>
      </c>
      <c r="F3" s="8">
        <v>238</v>
      </c>
      <c r="G3" s="8">
        <v>212</v>
      </c>
      <c r="H3">
        <f>VLOOKUP(A3,Rohdaten_2019!$A$3:$G$54,3,FALSE)</f>
        <v>3635</v>
      </c>
      <c r="I3" s="5">
        <f>VLOOKUP(A3,Rohdaten_2019!$A$3:$G$54,4,FALSE)</f>
        <v>5115</v>
      </c>
      <c r="J3" s="5">
        <f>VLOOKUP(A3,Rohdaten_2019!$A$3:$G$54,5,FALSE)</f>
        <v>2645</v>
      </c>
      <c r="K3" s="5">
        <f>VLOOKUP(A3,Rohdaten_2019!$A$3:$G$54,6,FALSE)</f>
        <v>610</v>
      </c>
      <c r="L3" s="5">
        <f>VLOOKUP(A3,Rohdaten_2019!$A$3:$G$54,7,FALSE)</f>
        <v>670</v>
      </c>
      <c r="M3" s="80">
        <f>(H3-C3)*100/C3</f>
        <v>87.178166838311014</v>
      </c>
      <c r="N3" s="80">
        <f t="shared" ref="N3:Q3" si="0">(I3-D3)*100/D3</f>
        <v>-14.134631525935873</v>
      </c>
      <c r="O3" s="80">
        <f t="shared" si="0"/>
        <v>1345.3551912568305</v>
      </c>
      <c r="P3" s="80">
        <f t="shared" si="0"/>
        <v>156.30252100840337</v>
      </c>
      <c r="Q3" s="80">
        <f t="shared" si="0"/>
        <v>216.03773584905662</v>
      </c>
    </row>
    <row r="4" spans="1:17">
      <c r="A4" s="65">
        <v>102</v>
      </c>
      <c r="B4" s="9" t="s">
        <v>5</v>
      </c>
      <c r="C4" s="8">
        <v>543</v>
      </c>
      <c r="D4" s="8">
        <v>6320</v>
      </c>
      <c r="E4" s="8">
        <v>46</v>
      </c>
      <c r="F4" s="8">
        <v>120</v>
      </c>
      <c r="G4" s="8">
        <v>103</v>
      </c>
      <c r="H4" s="5">
        <f>VLOOKUP(A4,Rohdaten_2019!$A$3:$G$54,3,FALSE)</f>
        <v>1680</v>
      </c>
      <c r="I4" s="5">
        <f>VLOOKUP(A4,Rohdaten_2019!$A$3:$G$54,4,FALSE)</f>
        <v>5095</v>
      </c>
      <c r="J4" s="5">
        <f>VLOOKUP(A4,Rohdaten_2019!$A$3:$G$54,5,FALSE)</f>
        <v>4325</v>
      </c>
      <c r="K4" s="5">
        <f>VLOOKUP(A4,Rohdaten_2019!$A$3:$G$54,6,FALSE)</f>
        <v>1635</v>
      </c>
      <c r="L4" s="5">
        <f>VLOOKUP(A4,Rohdaten_2019!$A$3:$G$54,7,FALSE)</f>
        <v>305</v>
      </c>
      <c r="M4" s="80">
        <f t="shared" ref="M4:M54" si="1">(H4-C4)*100/C4</f>
        <v>209.39226519337018</v>
      </c>
      <c r="N4" s="80">
        <f t="shared" ref="N4:N54" si="2">(I4-D4)*100/D4</f>
        <v>-19.382911392405063</v>
      </c>
      <c r="O4" s="80">
        <f t="shared" ref="O4:O54" si="3">(J4-E4)*100/E4</f>
        <v>9302.173913043478</v>
      </c>
      <c r="P4" s="80">
        <f>(K4-F4)*100/F4</f>
        <v>1262.5</v>
      </c>
      <c r="Q4" s="80">
        <f t="shared" ref="Q4:Q54" si="4">(L4-G4)*100/G4</f>
        <v>196.11650485436894</v>
      </c>
    </row>
    <row r="5" spans="1:17">
      <c r="A5" s="65">
        <v>103</v>
      </c>
      <c r="B5" s="9" t="s">
        <v>6</v>
      </c>
      <c r="C5" s="8">
        <v>596</v>
      </c>
      <c r="D5" s="8">
        <v>581</v>
      </c>
      <c r="E5" s="8">
        <v>112</v>
      </c>
      <c r="F5" s="8">
        <v>78</v>
      </c>
      <c r="G5" s="8">
        <v>181</v>
      </c>
      <c r="H5" s="5">
        <f>VLOOKUP(A5,Rohdaten_2019!$A$3:$G$54,3,FALSE)</f>
        <v>1330</v>
      </c>
      <c r="I5" s="5">
        <f>VLOOKUP(A5,Rohdaten_2019!$A$3:$G$54,4,FALSE)</f>
        <v>700</v>
      </c>
      <c r="J5" s="5">
        <f>VLOOKUP(A5,Rohdaten_2019!$A$3:$G$54,5,FALSE)</f>
        <v>1625</v>
      </c>
      <c r="K5" s="5">
        <f>VLOOKUP(A5,Rohdaten_2019!$A$3:$G$54,6,FALSE)</f>
        <v>485</v>
      </c>
      <c r="L5" s="5">
        <f>VLOOKUP(A5,Rohdaten_2019!$A$3:$G$54,7,FALSE)</f>
        <v>540</v>
      </c>
      <c r="M5" s="80">
        <f t="shared" si="1"/>
        <v>123.15436241610739</v>
      </c>
      <c r="N5" s="80">
        <f t="shared" si="2"/>
        <v>20.481927710843372</v>
      </c>
      <c r="O5" s="80">
        <f t="shared" si="3"/>
        <v>1350.8928571428571</v>
      </c>
      <c r="P5" s="80">
        <f t="shared" ref="P5:P54" si="5">(K5-F5)*100/F5</f>
        <v>521.79487179487182</v>
      </c>
      <c r="Q5" s="80">
        <f t="shared" si="4"/>
        <v>198.34254143646407</v>
      </c>
    </row>
    <row r="6" spans="1:17">
      <c r="A6" s="65">
        <v>151</v>
      </c>
      <c r="B6" s="9" t="s">
        <v>7</v>
      </c>
      <c r="C6" s="8">
        <v>523</v>
      </c>
      <c r="D6" s="8">
        <v>1903</v>
      </c>
      <c r="E6" s="8">
        <v>61</v>
      </c>
      <c r="F6" s="8">
        <v>54</v>
      </c>
      <c r="G6" s="8">
        <v>100</v>
      </c>
      <c r="H6" s="5">
        <f>VLOOKUP(A6,Rohdaten_2019!$A$3:$G$54,3,FALSE)</f>
        <v>1050</v>
      </c>
      <c r="I6" s="5">
        <f>VLOOKUP(A6,Rohdaten_2019!$A$3:$G$54,4,FALSE)</f>
        <v>1655</v>
      </c>
      <c r="J6" s="5">
        <f>VLOOKUP(A6,Rohdaten_2019!$A$3:$G$54,5,FALSE)</f>
        <v>875</v>
      </c>
      <c r="K6" s="5">
        <f>VLOOKUP(A6,Rohdaten_2019!$A$3:$G$54,6,FALSE)</f>
        <v>625</v>
      </c>
      <c r="L6" s="5">
        <f>VLOOKUP(A6,Rohdaten_2019!$A$3:$G$54,7,FALSE)</f>
        <v>455</v>
      </c>
      <c r="M6" s="80">
        <f t="shared" si="1"/>
        <v>100.76481835564053</v>
      </c>
      <c r="N6" s="80">
        <f t="shared" si="2"/>
        <v>-13.03205465055176</v>
      </c>
      <c r="O6" s="80">
        <f t="shared" si="3"/>
        <v>1334.4262295081967</v>
      </c>
      <c r="P6" s="80">
        <f t="shared" si="5"/>
        <v>1057.4074074074074</v>
      </c>
      <c r="Q6" s="80">
        <f t="shared" si="4"/>
        <v>355</v>
      </c>
    </row>
    <row r="7" spans="1:17">
      <c r="A7" s="65">
        <v>153</v>
      </c>
      <c r="B7" s="9" t="s">
        <v>9</v>
      </c>
      <c r="C7" s="8">
        <v>430</v>
      </c>
      <c r="D7" s="8">
        <v>1936</v>
      </c>
      <c r="E7" s="8">
        <v>58</v>
      </c>
      <c r="F7" s="8">
        <v>46</v>
      </c>
      <c r="G7" s="8">
        <v>38</v>
      </c>
      <c r="H7" s="5">
        <f>VLOOKUP(A7,Rohdaten_2019!$A$3:$G$54,3,FALSE)</f>
        <v>875</v>
      </c>
      <c r="I7" s="5">
        <f>VLOOKUP(A7,Rohdaten_2019!$A$3:$G$54,4,FALSE)</f>
        <v>1450</v>
      </c>
      <c r="J7" s="5">
        <f>VLOOKUP(A7,Rohdaten_2019!$A$3:$G$54,5,FALSE)</f>
        <v>1570</v>
      </c>
      <c r="K7" s="5">
        <f>VLOOKUP(A7,Rohdaten_2019!$A$3:$G$54,6,FALSE)</f>
        <v>480</v>
      </c>
      <c r="L7" s="5">
        <f>VLOOKUP(A7,Rohdaten_2019!$A$3:$G$54,7,FALSE)</f>
        <v>360</v>
      </c>
      <c r="M7" s="80">
        <f t="shared" si="1"/>
        <v>103.48837209302326</v>
      </c>
      <c r="N7" s="80">
        <f t="shared" si="2"/>
        <v>-25.103305785123968</v>
      </c>
      <c r="O7" s="80">
        <f t="shared" si="3"/>
        <v>2606.8965517241381</v>
      </c>
      <c r="P7" s="80">
        <f t="shared" si="5"/>
        <v>943.47826086956525</v>
      </c>
      <c r="Q7" s="80">
        <f t="shared" si="4"/>
        <v>847.36842105263156</v>
      </c>
    </row>
    <row r="8" spans="1:17">
      <c r="A8" s="65">
        <v>154</v>
      </c>
      <c r="B8" s="9" t="s">
        <v>10</v>
      </c>
      <c r="C8" s="8">
        <v>316</v>
      </c>
      <c r="D8" s="8">
        <v>1146</v>
      </c>
      <c r="E8" s="8">
        <v>26</v>
      </c>
      <c r="F8" s="8">
        <v>18</v>
      </c>
      <c r="G8" s="8">
        <v>125</v>
      </c>
      <c r="H8" s="5">
        <f>VLOOKUP(A8,Rohdaten_2019!$A$3:$G$54,3,FALSE)</f>
        <v>860</v>
      </c>
      <c r="I8" s="5">
        <f>VLOOKUP(A8,Rohdaten_2019!$A$3:$G$54,4,FALSE)</f>
        <v>865</v>
      </c>
      <c r="J8" s="5">
        <f>VLOOKUP(A8,Rohdaten_2019!$A$3:$G$54,5,FALSE)</f>
        <v>445</v>
      </c>
      <c r="K8" s="5">
        <f>VLOOKUP(A8,Rohdaten_2019!$A$3:$G$54,6,FALSE)</f>
        <v>315</v>
      </c>
      <c r="L8" s="5">
        <f>VLOOKUP(A8,Rohdaten_2019!$A$3:$G$54,7,FALSE)</f>
        <v>390</v>
      </c>
      <c r="M8" s="80">
        <f t="shared" si="1"/>
        <v>172.15189873417722</v>
      </c>
      <c r="N8" s="80">
        <f t="shared" si="2"/>
        <v>-24.520069808027923</v>
      </c>
      <c r="O8" s="80">
        <f t="shared" si="3"/>
        <v>1611.5384615384614</v>
      </c>
      <c r="P8" s="80">
        <f t="shared" si="5"/>
        <v>1650</v>
      </c>
      <c r="Q8" s="80">
        <f t="shared" si="4"/>
        <v>212</v>
      </c>
    </row>
    <row r="9" spans="1:17">
      <c r="A9" s="65">
        <v>155</v>
      </c>
      <c r="B9" s="9" t="s">
        <v>11</v>
      </c>
      <c r="C9" s="8">
        <v>336</v>
      </c>
      <c r="D9" s="8">
        <v>1026</v>
      </c>
      <c r="E9" s="8">
        <v>99</v>
      </c>
      <c r="F9" s="8">
        <v>39</v>
      </c>
      <c r="G9" s="8">
        <v>43</v>
      </c>
      <c r="H9" s="5">
        <f>VLOOKUP(A9,Rohdaten_2019!$A$3:$G$54,3,FALSE)</f>
        <v>895</v>
      </c>
      <c r="I9" s="5">
        <f>VLOOKUP(A9,Rohdaten_2019!$A$3:$G$54,4,FALSE)</f>
        <v>690</v>
      </c>
      <c r="J9" s="5">
        <f>VLOOKUP(A9,Rohdaten_2019!$A$3:$G$54,5,FALSE)</f>
        <v>1065</v>
      </c>
      <c r="K9" s="5">
        <f>VLOOKUP(A9,Rohdaten_2019!$A$3:$G$54,6,FALSE)</f>
        <v>495</v>
      </c>
      <c r="L9" s="5">
        <f>VLOOKUP(A9,Rohdaten_2019!$A$3:$G$54,7,FALSE)</f>
        <v>465</v>
      </c>
      <c r="M9" s="80">
        <f t="shared" si="1"/>
        <v>166.36904761904762</v>
      </c>
      <c r="N9" s="80">
        <f t="shared" si="2"/>
        <v>-32.748538011695906</v>
      </c>
      <c r="O9" s="80">
        <f t="shared" si="3"/>
        <v>975.75757575757575</v>
      </c>
      <c r="P9" s="80">
        <f t="shared" si="5"/>
        <v>1169.2307692307693</v>
      </c>
      <c r="Q9" s="80">
        <f t="shared" si="4"/>
        <v>981.39534883720933</v>
      </c>
    </row>
    <row r="10" spans="1:17">
      <c r="A10" s="65">
        <v>157</v>
      </c>
      <c r="B10" s="9" t="s">
        <v>12</v>
      </c>
      <c r="C10" s="8">
        <v>478</v>
      </c>
      <c r="D10" s="8">
        <v>2946</v>
      </c>
      <c r="E10" s="8">
        <v>101</v>
      </c>
      <c r="F10" s="8">
        <v>32</v>
      </c>
      <c r="G10" s="8">
        <v>70</v>
      </c>
      <c r="H10" s="5">
        <f>VLOOKUP(A10,Rohdaten_2019!$A$3:$G$54,3,FALSE)</f>
        <v>1450</v>
      </c>
      <c r="I10" s="5">
        <f>VLOOKUP(A10,Rohdaten_2019!$A$3:$G$54,4,FALSE)</f>
        <v>2245</v>
      </c>
      <c r="J10" s="5">
        <f>VLOOKUP(A10,Rohdaten_2019!$A$3:$G$54,5,FALSE)</f>
        <v>1585</v>
      </c>
      <c r="K10" s="5">
        <f>VLOOKUP(A10,Rohdaten_2019!$A$3:$G$54,6,FALSE)</f>
        <v>520</v>
      </c>
      <c r="L10" s="5">
        <f>VLOOKUP(A10,Rohdaten_2019!$A$3:$G$54,7,FALSE)</f>
        <v>620</v>
      </c>
      <c r="M10" s="80">
        <f t="shared" si="1"/>
        <v>203.34728033472803</v>
      </c>
      <c r="N10" s="80">
        <f t="shared" si="2"/>
        <v>-23.794976238968093</v>
      </c>
      <c r="O10" s="80">
        <f t="shared" si="3"/>
        <v>1469.3069306930693</v>
      </c>
      <c r="P10" s="80">
        <f t="shared" si="5"/>
        <v>1525</v>
      </c>
      <c r="Q10" s="80">
        <f t="shared" si="4"/>
        <v>785.71428571428567</v>
      </c>
    </row>
    <row r="11" spans="1:17">
      <c r="A11" s="65">
        <v>158</v>
      </c>
      <c r="B11" s="9" t="s">
        <v>13</v>
      </c>
      <c r="C11" s="8">
        <v>326</v>
      </c>
      <c r="D11" s="8">
        <v>1325</v>
      </c>
      <c r="E11" s="8">
        <v>161</v>
      </c>
      <c r="F11" s="8">
        <v>24</v>
      </c>
      <c r="G11" s="8">
        <v>57</v>
      </c>
      <c r="H11" s="5">
        <f>VLOOKUP(A11,Rohdaten_2019!$A$3:$G$54,3,FALSE)</f>
        <v>750</v>
      </c>
      <c r="I11" s="5">
        <f>VLOOKUP(A11,Rohdaten_2019!$A$3:$G$54,4,FALSE)</f>
        <v>915</v>
      </c>
      <c r="J11" s="5">
        <f>VLOOKUP(A11,Rohdaten_2019!$A$3:$G$54,5,FALSE)</f>
        <v>1050</v>
      </c>
      <c r="K11" s="5">
        <f>VLOOKUP(A11,Rohdaten_2019!$A$3:$G$54,6,FALSE)</f>
        <v>125</v>
      </c>
      <c r="L11" s="5">
        <f>VLOOKUP(A11,Rohdaten_2019!$A$3:$G$54,7,FALSE)</f>
        <v>250</v>
      </c>
      <c r="M11" s="80">
        <f t="shared" si="1"/>
        <v>130.06134969325154</v>
      </c>
      <c r="N11" s="80">
        <f t="shared" si="2"/>
        <v>-30.943396226415093</v>
      </c>
      <c r="O11" s="80">
        <f t="shared" si="3"/>
        <v>552.17391304347825</v>
      </c>
      <c r="P11" s="80">
        <f t="shared" si="5"/>
        <v>420.83333333333331</v>
      </c>
      <c r="Q11" s="80">
        <f t="shared" si="4"/>
        <v>338.59649122807019</v>
      </c>
    </row>
    <row r="12" spans="1:17">
      <c r="A12" s="65">
        <v>159</v>
      </c>
      <c r="B12" s="9" t="s">
        <v>8</v>
      </c>
      <c r="C12" s="8">
        <v>989</v>
      </c>
      <c r="D12" s="8">
        <v>3823</v>
      </c>
      <c r="E12" s="8">
        <v>181</v>
      </c>
      <c r="F12" s="8">
        <v>159</v>
      </c>
      <c r="G12" s="8">
        <v>334</v>
      </c>
      <c r="H12" s="5">
        <f>VLOOKUP(A12,Rohdaten_2019!$A$3:$G$54,3,FALSE)</f>
        <v>1545</v>
      </c>
      <c r="I12" s="5">
        <f>VLOOKUP(A12,Rohdaten_2019!$A$3:$G$54,4,FALSE)</f>
        <v>3000</v>
      </c>
      <c r="J12" s="5">
        <f>VLOOKUP(A12,Rohdaten_2019!$A$3:$G$54,5,FALSE)</f>
        <v>2860</v>
      </c>
      <c r="K12" s="5">
        <f>VLOOKUP(A12,Rohdaten_2019!$A$3:$G$54,6,FALSE)</f>
        <v>1135</v>
      </c>
      <c r="L12" s="5">
        <f>VLOOKUP(A12,Rohdaten_2019!$A$3:$G$54,7,FALSE)</f>
        <v>815</v>
      </c>
      <c r="M12" s="80">
        <f t="shared" si="1"/>
        <v>56.218402426693629</v>
      </c>
      <c r="N12" s="80">
        <f t="shared" si="2"/>
        <v>-21.527596128694743</v>
      </c>
      <c r="O12" s="80">
        <f t="shared" si="3"/>
        <v>1480.110497237569</v>
      </c>
      <c r="P12" s="80">
        <f t="shared" si="5"/>
        <v>613.8364779874214</v>
      </c>
      <c r="Q12" s="80">
        <f t="shared" si="4"/>
        <v>144.0119760479042</v>
      </c>
    </row>
    <row r="13" spans="1:17">
      <c r="A13" s="65">
        <v>1</v>
      </c>
      <c r="B13" s="9" t="s">
        <v>58</v>
      </c>
      <c r="C13" s="8">
        <v>6479</v>
      </c>
      <c r="D13" s="8">
        <v>26963</v>
      </c>
      <c r="E13" s="8">
        <v>1028</v>
      </c>
      <c r="F13" s="8">
        <v>808</v>
      </c>
      <c r="G13" s="8">
        <v>1263</v>
      </c>
      <c r="H13" s="5">
        <f>VLOOKUP(A13,Rohdaten_2019!$A$3:$G$54,3,FALSE)</f>
        <v>14065</v>
      </c>
      <c r="I13" s="5">
        <f>VLOOKUP(A13,Rohdaten_2019!$A$3:$G$54,4,FALSE)</f>
        <v>21725</v>
      </c>
      <c r="J13" s="5">
        <f>VLOOKUP(A13,Rohdaten_2019!$A$3:$G$54,5,FALSE)</f>
        <v>18045</v>
      </c>
      <c r="K13" s="5">
        <f>VLOOKUP(A13,Rohdaten_2019!$A$3:$G$54,6,FALSE)</f>
        <v>6430</v>
      </c>
      <c r="L13" s="5">
        <f>VLOOKUP(A13,Rohdaten_2019!$A$3:$G$54,7,FALSE)</f>
        <v>4860</v>
      </c>
      <c r="M13" s="80">
        <f t="shared" si="1"/>
        <v>117.08597005710757</v>
      </c>
      <c r="N13" s="80">
        <f t="shared" si="2"/>
        <v>-19.426621666728479</v>
      </c>
      <c r="O13" s="80">
        <f t="shared" si="3"/>
        <v>1655.3501945525293</v>
      </c>
      <c r="P13" s="80">
        <f t="shared" si="5"/>
        <v>695.79207920792078</v>
      </c>
      <c r="Q13" s="80">
        <f t="shared" si="4"/>
        <v>284.79809976247031</v>
      </c>
    </row>
    <row r="14" spans="1:17">
      <c r="A14" s="65">
        <v>241</v>
      </c>
      <c r="B14" s="9" t="s">
        <v>15</v>
      </c>
      <c r="C14" s="8">
        <v>7889</v>
      </c>
      <c r="D14" s="8">
        <v>29699</v>
      </c>
      <c r="E14" s="8">
        <v>978</v>
      </c>
      <c r="F14" s="8">
        <v>732</v>
      </c>
      <c r="G14" s="8">
        <v>2607</v>
      </c>
      <c r="H14" s="5">
        <f>VLOOKUP(A14,Rohdaten_2019!$A$3:$G$54,3,FALSE)</f>
        <v>18065</v>
      </c>
      <c r="I14" s="5">
        <f>VLOOKUP(A14,Rohdaten_2019!$A$3:$G$54,4,FALSE)</f>
        <v>25830</v>
      </c>
      <c r="J14" s="5">
        <f>VLOOKUP(A14,Rohdaten_2019!$A$3:$G$54,5,FALSE)</f>
        <v>14770</v>
      </c>
      <c r="K14" s="5">
        <f>VLOOKUP(A14,Rohdaten_2019!$A$3:$G$54,6,FALSE)</f>
        <v>6870</v>
      </c>
      <c r="L14" s="5">
        <f>VLOOKUP(A14,Rohdaten_2019!$A$3:$G$54,7,FALSE)</f>
        <v>11295</v>
      </c>
      <c r="M14" s="80">
        <f t="shared" si="1"/>
        <v>128.98973253897833</v>
      </c>
      <c r="N14" s="80">
        <f t="shared" si="2"/>
        <v>-13.027374659079431</v>
      </c>
      <c r="O14" s="80">
        <f t="shared" si="3"/>
        <v>1410.2249488752557</v>
      </c>
      <c r="P14" s="80">
        <f t="shared" si="5"/>
        <v>838.52459016393448</v>
      </c>
      <c r="Q14" s="80">
        <f t="shared" si="4"/>
        <v>333.2566168009206</v>
      </c>
    </row>
    <row r="15" spans="1:17">
      <c r="A15" s="65">
        <v>241001</v>
      </c>
      <c r="B15" s="9" t="s">
        <v>16</v>
      </c>
      <c r="C15" s="8">
        <v>4696</v>
      </c>
      <c r="D15" s="8">
        <v>19350</v>
      </c>
      <c r="E15" s="8">
        <v>516</v>
      </c>
      <c r="F15" s="8">
        <v>335</v>
      </c>
      <c r="G15" s="8">
        <v>1993</v>
      </c>
      <c r="H15" s="5">
        <f>VLOOKUP(A15,Rohdaten_2019!$A$3:$G$54,3,FALSE)</f>
        <v>9470</v>
      </c>
      <c r="I15" s="5">
        <f>VLOOKUP(A15,Rohdaten_2019!$A$3:$G$54,4,FALSE)</f>
        <v>16275</v>
      </c>
      <c r="J15" s="5">
        <f>VLOOKUP(A15,Rohdaten_2019!$A$3:$G$54,5,FALSE)</f>
        <v>6715</v>
      </c>
      <c r="K15" s="5">
        <f>VLOOKUP(A15,Rohdaten_2019!$A$3:$G$54,6,FALSE)</f>
        <v>3715</v>
      </c>
      <c r="L15" s="5">
        <f>VLOOKUP(A15,Rohdaten_2019!$A$3:$G$54,7,FALSE)</f>
        <v>5320</v>
      </c>
      <c r="M15" s="80">
        <f t="shared" si="1"/>
        <v>101.66098807495742</v>
      </c>
      <c r="N15" s="80">
        <f t="shared" si="2"/>
        <v>-15.891472868217054</v>
      </c>
      <c r="O15" s="80">
        <f t="shared" si="3"/>
        <v>1201.3565891472867</v>
      </c>
      <c r="P15" s="80">
        <f t="shared" si="5"/>
        <v>1008.955223880597</v>
      </c>
      <c r="Q15" s="80">
        <f t="shared" si="4"/>
        <v>166.93426994480683</v>
      </c>
    </row>
    <row r="16" spans="1:17">
      <c r="A16" s="65">
        <v>241999</v>
      </c>
      <c r="B16" s="9" t="s">
        <v>17</v>
      </c>
      <c r="C16" s="8">
        <v>3193</v>
      </c>
      <c r="D16" s="8">
        <v>10349</v>
      </c>
      <c r="E16" s="8">
        <v>462</v>
      </c>
      <c r="F16" s="8">
        <v>397</v>
      </c>
      <c r="G16" s="8">
        <v>614</v>
      </c>
      <c r="H16" s="5">
        <f>VLOOKUP(A16,Rohdaten_2019!$A$3:$G$54,3,FALSE)</f>
        <v>8595</v>
      </c>
      <c r="I16" s="5">
        <f>VLOOKUP(A16,Rohdaten_2019!$A$3:$G$54,4,FALSE)</f>
        <v>9555</v>
      </c>
      <c r="J16" s="5">
        <f>VLOOKUP(A16,Rohdaten_2019!$A$3:$G$54,5,FALSE)</f>
        <v>8055</v>
      </c>
      <c r="K16" s="5">
        <f>VLOOKUP(A16,Rohdaten_2019!$A$3:$G$54,6,FALSE)</f>
        <v>3155</v>
      </c>
      <c r="L16" s="5">
        <f>VLOOKUP(A16,Rohdaten_2019!$A$3:$G$54,7,FALSE)</f>
        <v>5975</v>
      </c>
      <c r="M16" s="80">
        <f t="shared" si="1"/>
        <v>169.18258690886313</v>
      </c>
      <c r="N16" s="80">
        <f t="shared" si="2"/>
        <v>-7.6722388636583245</v>
      </c>
      <c r="O16" s="80">
        <f t="shared" si="3"/>
        <v>1643.5064935064936</v>
      </c>
      <c r="P16" s="80">
        <f t="shared" si="5"/>
        <v>694.71032745591936</v>
      </c>
      <c r="Q16" s="80">
        <f t="shared" si="4"/>
        <v>873.12703583061887</v>
      </c>
    </row>
    <row r="17" spans="1:17">
      <c r="A17" s="65">
        <v>251</v>
      </c>
      <c r="B17" s="9" t="s">
        <v>18</v>
      </c>
      <c r="C17" s="8">
        <v>754</v>
      </c>
      <c r="D17" s="8">
        <v>1788</v>
      </c>
      <c r="E17" s="8">
        <v>121</v>
      </c>
      <c r="F17" s="8">
        <v>59</v>
      </c>
      <c r="G17" s="8">
        <v>94</v>
      </c>
      <c r="H17" s="5">
        <f>VLOOKUP(A17,Rohdaten_2019!$A$3:$G$54,3,FALSE)</f>
        <v>3430</v>
      </c>
      <c r="I17" s="5">
        <f>VLOOKUP(A17,Rohdaten_2019!$A$3:$G$54,4,FALSE)</f>
        <v>1540</v>
      </c>
      <c r="J17" s="5">
        <f>VLOOKUP(A17,Rohdaten_2019!$A$3:$G$54,5,FALSE)</f>
        <v>1805</v>
      </c>
      <c r="K17" s="5">
        <f>VLOOKUP(A17,Rohdaten_2019!$A$3:$G$54,6,FALSE)</f>
        <v>1780</v>
      </c>
      <c r="L17" s="5">
        <f>VLOOKUP(A17,Rohdaten_2019!$A$3:$G$54,7,FALSE)</f>
        <v>895</v>
      </c>
      <c r="M17" s="80">
        <f t="shared" si="1"/>
        <v>354.90716180371351</v>
      </c>
      <c r="N17" s="80">
        <f t="shared" si="2"/>
        <v>-13.870246085011185</v>
      </c>
      <c r="O17" s="80">
        <f t="shared" si="3"/>
        <v>1391.7355371900826</v>
      </c>
      <c r="P17" s="80">
        <f t="shared" si="5"/>
        <v>2916.9491525423728</v>
      </c>
      <c r="Q17" s="80">
        <f t="shared" si="4"/>
        <v>852.12765957446811</v>
      </c>
    </row>
    <row r="18" spans="1:17">
      <c r="A18" s="65">
        <v>252</v>
      </c>
      <c r="B18" s="9" t="s">
        <v>19</v>
      </c>
      <c r="C18" s="8">
        <v>568</v>
      </c>
      <c r="D18" s="8">
        <v>3221</v>
      </c>
      <c r="E18" s="8">
        <v>142</v>
      </c>
      <c r="F18" s="8">
        <v>55</v>
      </c>
      <c r="G18" s="8">
        <v>46</v>
      </c>
      <c r="H18" s="5">
        <f>VLOOKUP(A18,Rohdaten_2019!$A$3:$G$54,3,FALSE)</f>
        <v>1050</v>
      </c>
      <c r="I18" s="5">
        <f>VLOOKUP(A18,Rohdaten_2019!$A$3:$G$54,4,FALSE)</f>
        <v>2670</v>
      </c>
      <c r="J18" s="5">
        <f>VLOOKUP(A18,Rohdaten_2019!$A$3:$G$54,5,FALSE)</f>
        <v>2170</v>
      </c>
      <c r="K18" s="5">
        <f>VLOOKUP(A18,Rohdaten_2019!$A$3:$G$54,6,FALSE)</f>
        <v>1295</v>
      </c>
      <c r="L18" s="5">
        <f>VLOOKUP(A18,Rohdaten_2019!$A$3:$G$54,7,FALSE)</f>
        <v>1155</v>
      </c>
      <c r="M18" s="80">
        <f t="shared" si="1"/>
        <v>84.859154929577471</v>
      </c>
      <c r="N18" s="80">
        <f t="shared" si="2"/>
        <v>-17.106488668115492</v>
      </c>
      <c r="O18" s="80">
        <f t="shared" si="3"/>
        <v>1428.1690140845071</v>
      </c>
      <c r="P18" s="80">
        <f t="shared" si="5"/>
        <v>2254.5454545454545</v>
      </c>
      <c r="Q18" s="80">
        <f t="shared" si="4"/>
        <v>2410.8695652173915</v>
      </c>
    </row>
    <row r="19" spans="1:17">
      <c r="A19" s="65">
        <v>254</v>
      </c>
      <c r="B19" s="9" t="s">
        <v>20</v>
      </c>
      <c r="C19" s="8">
        <v>979</v>
      </c>
      <c r="D19" s="8">
        <v>4163</v>
      </c>
      <c r="E19" s="8">
        <v>292</v>
      </c>
      <c r="F19" s="8">
        <v>130</v>
      </c>
      <c r="G19" s="8">
        <v>215</v>
      </c>
      <c r="H19" s="5">
        <f>VLOOKUP(A19,Rohdaten_2019!$A$3:$G$54,3,FALSE)</f>
        <v>2320</v>
      </c>
      <c r="I19" s="5">
        <f>VLOOKUP(A19,Rohdaten_2019!$A$3:$G$54,4,FALSE)</f>
        <v>3235</v>
      </c>
      <c r="J19" s="5">
        <f>VLOOKUP(A19,Rohdaten_2019!$A$3:$G$54,5,FALSE)</f>
        <v>2640</v>
      </c>
      <c r="K19" s="5">
        <f>VLOOKUP(A19,Rohdaten_2019!$A$3:$G$54,6,FALSE)</f>
        <v>1220</v>
      </c>
      <c r="L19" s="5">
        <f>VLOOKUP(A19,Rohdaten_2019!$A$3:$G$54,7,FALSE)</f>
        <v>1740</v>
      </c>
      <c r="M19" s="80">
        <f t="shared" si="1"/>
        <v>136.97650663942798</v>
      </c>
      <c r="N19" s="80">
        <f t="shared" si="2"/>
        <v>-22.291616622627913</v>
      </c>
      <c r="O19" s="80">
        <f t="shared" si="3"/>
        <v>804.10958904109589</v>
      </c>
      <c r="P19" s="80">
        <f t="shared" si="5"/>
        <v>838.46153846153845</v>
      </c>
      <c r="Q19" s="80">
        <f t="shared" si="4"/>
        <v>709.30232558139539</v>
      </c>
    </row>
    <row r="20" spans="1:17">
      <c r="A20" s="65">
        <v>255</v>
      </c>
      <c r="B20" s="9" t="s">
        <v>21</v>
      </c>
      <c r="C20" s="8">
        <v>179</v>
      </c>
      <c r="D20" s="8">
        <v>1355</v>
      </c>
      <c r="E20" s="8">
        <v>26</v>
      </c>
      <c r="F20" s="8">
        <v>14</v>
      </c>
      <c r="G20" s="8">
        <v>13</v>
      </c>
      <c r="H20" s="5">
        <f>VLOOKUP(A20,Rohdaten_2019!$A$3:$G$54,3,FALSE)</f>
        <v>155</v>
      </c>
      <c r="I20" s="5">
        <f>VLOOKUP(A20,Rohdaten_2019!$A$3:$G$54,4,FALSE)</f>
        <v>965</v>
      </c>
      <c r="J20" s="5">
        <f>VLOOKUP(A20,Rohdaten_2019!$A$3:$G$54,5,FALSE)</f>
        <v>640</v>
      </c>
      <c r="K20" s="5">
        <f>VLOOKUP(A20,Rohdaten_2019!$A$3:$G$54,6,FALSE)</f>
        <v>65</v>
      </c>
      <c r="L20" s="5">
        <f>VLOOKUP(A20,Rohdaten_2019!$A$3:$G$54,7,FALSE)</f>
        <v>150</v>
      </c>
      <c r="M20" s="80">
        <f t="shared" si="1"/>
        <v>-13.407821229050279</v>
      </c>
      <c r="N20" s="80">
        <f t="shared" si="2"/>
        <v>-28.782287822878228</v>
      </c>
      <c r="O20" s="80">
        <f t="shared" si="3"/>
        <v>2361.5384615384614</v>
      </c>
      <c r="P20" s="80">
        <f t="shared" si="5"/>
        <v>364.28571428571428</v>
      </c>
      <c r="Q20" s="80">
        <f t="shared" si="4"/>
        <v>1053.8461538461538</v>
      </c>
    </row>
    <row r="21" spans="1:17">
      <c r="A21" s="65">
        <v>256</v>
      </c>
      <c r="B21" s="9" t="s">
        <v>22</v>
      </c>
      <c r="C21" s="8">
        <v>482</v>
      </c>
      <c r="D21" s="8">
        <v>1984</v>
      </c>
      <c r="E21" s="8">
        <v>331</v>
      </c>
      <c r="F21" s="8">
        <v>33</v>
      </c>
      <c r="G21" s="8">
        <v>58</v>
      </c>
      <c r="H21" s="5">
        <f>VLOOKUP(A21,Rohdaten_2019!$A$3:$G$54,3,FALSE)</f>
        <v>1670</v>
      </c>
      <c r="I21" s="5">
        <f>VLOOKUP(A21,Rohdaten_2019!$A$3:$G$54,4,FALSE)</f>
        <v>1315</v>
      </c>
      <c r="J21" s="5">
        <f>VLOOKUP(A21,Rohdaten_2019!$A$3:$G$54,5,FALSE)</f>
        <v>1375</v>
      </c>
      <c r="K21" s="5">
        <f>VLOOKUP(A21,Rohdaten_2019!$A$3:$G$54,6,FALSE)</f>
        <v>1180</v>
      </c>
      <c r="L21" s="5">
        <f>VLOOKUP(A21,Rohdaten_2019!$A$3:$G$54,7,FALSE)</f>
        <v>1055</v>
      </c>
      <c r="M21" s="80">
        <f t="shared" si="1"/>
        <v>246.47302904564316</v>
      </c>
      <c r="N21" s="80">
        <f t="shared" si="2"/>
        <v>-33.719758064516128</v>
      </c>
      <c r="O21" s="80">
        <f t="shared" si="3"/>
        <v>315.40785498489424</v>
      </c>
      <c r="P21" s="80">
        <f t="shared" si="5"/>
        <v>3475.757575757576</v>
      </c>
      <c r="Q21" s="80">
        <f t="shared" si="4"/>
        <v>1718.9655172413793</v>
      </c>
    </row>
    <row r="22" spans="1:17">
      <c r="A22" s="65">
        <v>257</v>
      </c>
      <c r="B22" s="9" t="s">
        <v>23</v>
      </c>
      <c r="C22" s="8">
        <v>599</v>
      </c>
      <c r="D22" s="8">
        <v>3060</v>
      </c>
      <c r="E22" s="8">
        <v>153</v>
      </c>
      <c r="F22" s="8">
        <v>59</v>
      </c>
      <c r="G22" s="8">
        <v>145</v>
      </c>
      <c r="H22" s="5">
        <f>VLOOKUP(A22,Rohdaten_2019!$A$3:$G$54,3,FALSE)</f>
        <v>1730</v>
      </c>
      <c r="I22" s="5">
        <f>VLOOKUP(A22,Rohdaten_2019!$A$3:$G$54,4,FALSE)</f>
        <v>2085</v>
      </c>
      <c r="J22" s="5">
        <f>VLOOKUP(A22,Rohdaten_2019!$A$3:$G$54,5,FALSE)</f>
        <v>1550</v>
      </c>
      <c r="K22" s="5">
        <f>VLOOKUP(A22,Rohdaten_2019!$A$3:$G$54,6,FALSE)</f>
        <v>625</v>
      </c>
      <c r="L22" s="5">
        <f>VLOOKUP(A22,Rohdaten_2019!$A$3:$G$54,7,FALSE)</f>
        <v>810</v>
      </c>
      <c r="M22" s="80">
        <f t="shared" si="1"/>
        <v>188.81469115191987</v>
      </c>
      <c r="N22" s="80">
        <f t="shared" si="2"/>
        <v>-31.862745098039216</v>
      </c>
      <c r="O22" s="80">
        <f t="shared" si="3"/>
        <v>913.07189542483661</v>
      </c>
      <c r="P22" s="80">
        <f t="shared" si="5"/>
        <v>959.32203389830511</v>
      </c>
      <c r="Q22" s="80">
        <f t="shared" si="4"/>
        <v>458.62068965517244</v>
      </c>
    </row>
    <row r="23" spans="1:17">
      <c r="A23" s="65">
        <v>2</v>
      </c>
      <c r="B23" s="9" t="s">
        <v>59</v>
      </c>
      <c r="C23" s="8">
        <v>11450</v>
      </c>
      <c r="D23" s="8">
        <v>45270</v>
      </c>
      <c r="E23" s="8">
        <v>2043</v>
      </c>
      <c r="F23" s="8">
        <v>1082</v>
      </c>
      <c r="G23" s="8">
        <v>3178</v>
      </c>
      <c r="H23" s="5">
        <f>VLOOKUP(A23,Rohdaten_2019!$A$3:$G$54,3,FALSE)</f>
        <v>28425</v>
      </c>
      <c r="I23" s="5">
        <f>VLOOKUP(A23,Rohdaten_2019!$A$3:$G$54,4,FALSE)</f>
        <v>37635</v>
      </c>
      <c r="J23" s="5">
        <f>VLOOKUP(A23,Rohdaten_2019!$A$3:$G$54,5,FALSE)</f>
        <v>24950</v>
      </c>
      <c r="K23" s="5">
        <f>VLOOKUP(A23,Rohdaten_2019!$A$3:$G$54,6,FALSE)</f>
        <v>13035</v>
      </c>
      <c r="L23" s="5">
        <f>VLOOKUP(A23,Rohdaten_2019!$A$3:$G$54,7,FALSE)</f>
        <v>17105</v>
      </c>
      <c r="M23" s="80">
        <f t="shared" si="1"/>
        <v>148.25327510917032</v>
      </c>
      <c r="N23" s="80">
        <f t="shared" si="2"/>
        <v>-16.865473823724322</v>
      </c>
      <c r="O23" s="80">
        <f t="shared" si="3"/>
        <v>1121.2432697014194</v>
      </c>
      <c r="P23" s="80">
        <f t="shared" si="5"/>
        <v>1104.7134935304991</v>
      </c>
      <c r="Q23" s="80">
        <f t="shared" si="4"/>
        <v>438.23159219634988</v>
      </c>
    </row>
    <row r="24" spans="1:17">
      <c r="A24" s="65">
        <v>351</v>
      </c>
      <c r="B24" s="9" t="s">
        <v>25</v>
      </c>
      <c r="C24" s="8">
        <v>421</v>
      </c>
      <c r="D24" s="8">
        <v>2418</v>
      </c>
      <c r="E24" s="8">
        <v>121</v>
      </c>
      <c r="F24" s="8">
        <v>75</v>
      </c>
      <c r="G24" s="8">
        <v>150</v>
      </c>
      <c r="H24" s="5">
        <f>VLOOKUP(A24,Rohdaten_2019!$A$3:$G$54,3,FALSE)</f>
        <v>1595</v>
      </c>
      <c r="I24" s="5">
        <f>VLOOKUP(A24,Rohdaten_2019!$A$3:$G$54,4,FALSE)</f>
        <v>1370</v>
      </c>
      <c r="J24" s="5">
        <f>VLOOKUP(A24,Rohdaten_2019!$A$3:$G$54,5,FALSE)</f>
        <v>1660</v>
      </c>
      <c r="K24" s="5">
        <f>VLOOKUP(A24,Rohdaten_2019!$A$3:$G$54,6,FALSE)</f>
        <v>915</v>
      </c>
      <c r="L24" s="5">
        <f>VLOOKUP(A24,Rohdaten_2019!$A$3:$G$54,7,FALSE)</f>
        <v>1930</v>
      </c>
      <c r="M24" s="80">
        <f t="shared" si="1"/>
        <v>278.85985748218525</v>
      </c>
      <c r="N24" s="80">
        <f t="shared" si="2"/>
        <v>-43.341604631927211</v>
      </c>
      <c r="O24" s="80">
        <f t="shared" si="3"/>
        <v>1271.9008264462809</v>
      </c>
      <c r="P24" s="80">
        <f t="shared" si="5"/>
        <v>1120</v>
      </c>
      <c r="Q24" s="80">
        <f t="shared" si="4"/>
        <v>1186.6666666666667</v>
      </c>
    </row>
    <row r="25" spans="1:17">
      <c r="A25" s="65">
        <v>352</v>
      </c>
      <c r="B25" s="9" t="s">
        <v>26</v>
      </c>
      <c r="C25" s="8">
        <v>426</v>
      </c>
      <c r="D25" s="8">
        <v>1151</v>
      </c>
      <c r="E25" s="8">
        <v>87</v>
      </c>
      <c r="F25" s="8">
        <v>39</v>
      </c>
      <c r="G25" s="8">
        <v>79</v>
      </c>
      <c r="H25" s="5">
        <f>VLOOKUP(A25,Rohdaten_2019!$A$3:$G$54,3,FALSE)</f>
        <v>1450</v>
      </c>
      <c r="I25" s="5">
        <f>VLOOKUP(A25,Rohdaten_2019!$A$3:$G$54,4,FALSE)</f>
        <v>790</v>
      </c>
      <c r="J25" s="5">
        <f>VLOOKUP(A25,Rohdaten_2019!$A$3:$G$54,5,FALSE)</f>
        <v>1580</v>
      </c>
      <c r="K25" s="5">
        <f>VLOOKUP(A25,Rohdaten_2019!$A$3:$G$54,6,FALSE)</f>
        <v>580</v>
      </c>
      <c r="L25" s="5">
        <f>VLOOKUP(A25,Rohdaten_2019!$A$3:$G$54,7,FALSE)</f>
        <v>365</v>
      </c>
      <c r="M25" s="80">
        <f t="shared" si="1"/>
        <v>240.3755868544601</v>
      </c>
      <c r="N25" s="80">
        <f t="shared" si="2"/>
        <v>-31.364031277150303</v>
      </c>
      <c r="O25" s="80">
        <f t="shared" si="3"/>
        <v>1716.0919540229886</v>
      </c>
      <c r="P25" s="80">
        <f t="shared" si="5"/>
        <v>1387.1794871794871</v>
      </c>
      <c r="Q25" s="80">
        <f t="shared" si="4"/>
        <v>362.02531645569621</v>
      </c>
    </row>
    <row r="26" spans="1:17">
      <c r="A26" s="65">
        <v>353</v>
      </c>
      <c r="B26" s="9" t="s">
        <v>27</v>
      </c>
      <c r="C26" s="8">
        <v>878</v>
      </c>
      <c r="D26" s="8">
        <v>1619</v>
      </c>
      <c r="E26" s="8">
        <v>96</v>
      </c>
      <c r="F26" s="8">
        <v>126</v>
      </c>
      <c r="G26" s="8">
        <v>58</v>
      </c>
      <c r="H26" s="5">
        <f>VLOOKUP(A26,Rohdaten_2019!$A$3:$G$54,3,FALSE)</f>
        <v>3105</v>
      </c>
      <c r="I26" s="5">
        <f>VLOOKUP(A26,Rohdaten_2019!$A$3:$G$54,4,FALSE)</f>
        <v>1565</v>
      </c>
      <c r="J26" s="5">
        <f>VLOOKUP(A26,Rohdaten_2019!$A$3:$G$54,5,FALSE)</f>
        <v>1190</v>
      </c>
      <c r="K26" s="5">
        <f>VLOOKUP(A26,Rohdaten_2019!$A$3:$G$54,6,FALSE)</f>
        <v>1640</v>
      </c>
      <c r="L26" s="5">
        <f>VLOOKUP(A26,Rohdaten_2019!$A$3:$G$54,7,FALSE)</f>
        <v>425</v>
      </c>
      <c r="M26" s="80">
        <f t="shared" si="1"/>
        <v>253.64464692482915</v>
      </c>
      <c r="N26" s="80">
        <f t="shared" si="2"/>
        <v>-3.3353922174181592</v>
      </c>
      <c r="O26" s="80">
        <f t="shared" si="3"/>
        <v>1139.5833333333333</v>
      </c>
      <c r="P26" s="80">
        <f t="shared" si="5"/>
        <v>1201.5873015873017</v>
      </c>
      <c r="Q26" s="80">
        <f t="shared" si="4"/>
        <v>632.75862068965512</v>
      </c>
    </row>
    <row r="27" spans="1:17">
      <c r="A27" s="65">
        <v>354</v>
      </c>
      <c r="B27" s="9" t="s">
        <v>28</v>
      </c>
      <c r="C27" s="8">
        <v>235</v>
      </c>
      <c r="D27" s="8">
        <v>104</v>
      </c>
      <c r="E27" s="8">
        <v>7</v>
      </c>
      <c r="F27" s="8">
        <v>8</v>
      </c>
      <c r="G27" s="8">
        <v>1</v>
      </c>
      <c r="H27" s="5">
        <f>VLOOKUP(A27,Rohdaten_2019!$A$3:$G$54,3,FALSE)</f>
        <v>645</v>
      </c>
      <c r="I27" s="5">
        <f>VLOOKUP(A27,Rohdaten_2019!$A$3:$G$54,4,FALSE)</f>
        <v>110</v>
      </c>
      <c r="J27" s="5">
        <f>VLOOKUP(A27,Rohdaten_2019!$A$3:$G$54,5,FALSE)</f>
        <v>275</v>
      </c>
      <c r="K27" s="5">
        <f>VLOOKUP(A27,Rohdaten_2019!$A$3:$G$54,6,FALSE)</f>
        <v>135</v>
      </c>
      <c r="L27" s="5">
        <f>VLOOKUP(A27,Rohdaten_2019!$A$3:$G$54,7,FALSE)</f>
        <v>55</v>
      </c>
      <c r="M27" s="80">
        <f t="shared" si="1"/>
        <v>174.46808510638297</v>
      </c>
      <c r="N27" s="80">
        <f t="shared" si="2"/>
        <v>5.7692307692307692</v>
      </c>
      <c r="O27" s="80">
        <f t="shared" si="3"/>
        <v>3828.5714285714284</v>
      </c>
      <c r="P27" s="80">
        <f t="shared" si="5"/>
        <v>1587.5</v>
      </c>
      <c r="Q27" s="80">
        <f t="shared" si="4"/>
        <v>5400</v>
      </c>
    </row>
    <row r="28" spans="1:17">
      <c r="A28" s="65">
        <v>355</v>
      </c>
      <c r="B28" s="9" t="s">
        <v>29</v>
      </c>
      <c r="C28" s="8">
        <v>585</v>
      </c>
      <c r="D28" s="8">
        <v>995</v>
      </c>
      <c r="E28" s="8">
        <v>117</v>
      </c>
      <c r="F28" s="8">
        <v>37</v>
      </c>
      <c r="G28" s="8">
        <v>157</v>
      </c>
      <c r="H28" s="5">
        <f>VLOOKUP(A28,Rohdaten_2019!$A$3:$G$54,3,FALSE)</f>
        <v>1465</v>
      </c>
      <c r="I28" s="5">
        <f>VLOOKUP(A28,Rohdaten_2019!$A$3:$G$54,4,FALSE)</f>
        <v>775</v>
      </c>
      <c r="J28" s="5">
        <f>VLOOKUP(A28,Rohdaten_2019!$A$3:$G$54,5,FALSE)</f>
        <v>1910</v>
      </c>
      <c r="K28" s="5">
        <f>VLOOKUP(A28,Rohdaten_2019!$A$3:$G$54,6,FALSE)</f>
        <v>555</v>
      </c>
      <c r="L28" s="5">
        <f>VLOOKUP(A28,Rohdaten_2019!$A$3:$G$54,7,FALSE)</f>
        <v>795</v>
      </c>
      <c r="M28" s="80">
        <f t="shared" si="1"/>
        <v>150.42735042735043</v>
      </c>
      <c r="N28" s="80">
        <f t="shared" si="2"/>
        <v>-22.110552763819097</v>
      </c>
      <c r="O28" s="80">
        <f t="shared" si="3"/>
        <v>1532.4786324786326</v>
      </c>
      <c r="P28" s="80">
        <f t="shared" si="5"/>
        <v>1400</v>
      </c>
      <c r="Q28" s="80">
        <f t="shared" si="4"/>
        <v>406.36942675159236</v>
      </c>
    </row>
    <row r="29" spans="1:17">
      <c r="A29" s="65">
        <v>356</v>
      </c>
      <c r="B29" s="9" t="s">
        <v>30</v>
      </c>
      <c r="C29" s="8">
        <v>263</v>
      </c>
      <c r="D29" s="8">
        <v>1008</v>
      </c>
      <c r="E29" s="8">
        <v>83</v>
      </c>
      <c r="F29" s="8">
        <v>32</v>
      </c>
      <c r="G29" s="8">
        <v>35</v>
      </c>
      <c r="H29" s="5">
        <f>VLOOKUP(A29,Rohdaten_2019!$A$3:$G$54,3,FALSE)</f>
        <v>725</v>
      </c>
      <c r="I29" s="5">
        <f>VLOOKUP(A29,Rohdaten_2019!$A$3:$G$54,4,FALSE)</f>
        <v>750</v>
      </c>
      <c r="J29" s="5">
        <f>VLOOKUP(A29,Rohdaten_2019!$A$3:$G$54,5,FALSE)</f>
        <v>715</v>
      </c>
      <c r="K29" s="5">
        <f>VLOOKUP(A29,Rohdaten_2019!$A$3:$G$54,6,FALSE)</f>
        <v>190</v>
      </c>
      <c r="L29" s="5">
        <f>VLOOKUP(A29,Rohdaten_2019!$A$3:$G$54,7,FALSE)</f>
        <v>285</v>
      </c>
      <c r="M29" s="80">
        <f t="shared" si="1"/>
        <v>175.66539923954372</v>
      </c>
      <c r="N29" s="80">
        <f t="shared" si="2"/>
        <v>-25.595238095238095</v>
      </c>
      <c r="O29" s="80">
        <f t="shared" si="3"/>
        <v>761.4457831325301</v>
      </c>
      <c r="P29" s="80">
        <f t="shared" si="5"/>
        <v>493.75</v>
      </c>
      <c r="Q29" s="80">
        <f t="shared" si="4"/>
        <v>714.28571428571433</v>
      </c>
    </row>
    <row r="30" spans="1:17">
      <c r="A30" s="65">
        <v>357</v>
      </c>
      <c r="B30" s="9" t="s">
        <v>31</v>
      </c>
      <c r="C30" s="8">
        <v>709</v>
      </c>
      <c r="D30" s="8">
        <v>1000</v>
      </c>
      <c r="E30" s="8">
        <v>43</v>
      </c>
      <c r="F30" s="8">
        <v>56</v>
      </c>
      <c r="G30" s="8">
        <v>60</v>
      </c>
      <c r="H30" s="5">
        <f>VLOOKUP(A30,Rohdaten_2019!$A$3:$G$54,3,FALSE)</f>
        <v>1840</v>
      </c>
      <c r="I30" s="5">
        <f>VLOOKUP(A30,Rohdaten_2019!$A$3:$G$54,4,FALSE)</f>
        <v>725</v>
      </c>
      <c r="J30" s="5">
        <f>VLOOKUP(A30,Rohdaten_2019!$A$3:$G$54,5,FALSE)</f>
        <v>1150</v>
      </c>
      <c r="K30" s="5">
        <f>VLOOKUP(A30,Rohdaten_2019!$A$3:$G$54,6,FALSE)</f>
        <v>725</v>
      </c>
      <c r="L30" s="5">
        <f>VLOOKUP(A30,Rohdaten_2019!$A$3:$G$54,7,FALSE)</f>
        <v>320</v>
      </c>
      <c r="M30" s="80">
        <f t="shared" si="1"/>
        <v>159.52045133991538</v>
      </c>
      <c r="N30" s="80">
        <f t="shared" si="2"/>
        <v>-27.5</v>
      </c>
      <c r="O30" s="80">
        <f t="shared" si="3"/>
        <v>2574.4186046511627</v>
      </c>
      <c r="P30" s="80">
        <f t="shared" si="5"/>
        <v>1194.6428571428571</v>
      </c>
      <c r="Q30" s="80">
        <f t="shared" si="4"/>
        <v>433.33333333333331</v>
      </c>
    </row>
    <row r="31" spans="1:17">
      <c r="A31" s="65">
        <v>358</v>
      </c>
      <c r="B31" s="9" t="s">
        <v>32</v>
      </c>
      <c r="C31" s="8">
        <v>464</v>
      </c>
      <c r="D31" s="8">
        <v>1297</v>
      </c>
      <c r="E31" s="8">
        <v>91</v>
      </c>
      <c r="F31" s="8">
        <v>41</v>
      </c>
      <c r="G31" s="8">
        <v>83</v>
      </c>
      <c r="H31" s="5">
        <f>VLOOKUP(A31,Rohdaten_2019!$A$3:$G$54,3,FALSE)</f>
        <v>2350</v>
      </c>
      <c r="I31" s="5">
        <f>VLOOKUP(A31,Rohdaten_2019!$A$3:$G$54,4,FALSE)</f>
        <v>910</v>
      </c>
      <c r="J31" s="5">
        <f>VLOOKUP(A31,Rohdaten_2019!$A$3:$G$54,5,FALSE)</f>
        <v>1170</v>
      </c>
      <c r="K31" s="5">
        <f>VLOOKUP(A31,Rohdaten_2019!$A$3:$G$54,6,FALSE)</f>
        <v>745</v>
      </c>
      <c r="L31" s="5">
        <f>VLOOKUP(A31,Rohdaten_2019!$A$3:$G$54,7,FALSE)</f>
        <v>500</v>
      </c>
      <c r="M31" s="80">
        <f t="shared" si="1"/>
        <v>406.4655172413793</v>
      </c>
      <c r="N31" s="80">
        <f t="shared" si="2"/>
        <v>-29.838087895142635</v>
      </c>
      <c r="O31" s="80">
        <f t="shared" si="3"/>
        <v>1185.7142857142858</v>
      </c>
      <c r="P31" s="80">
        <f t="shared" si="5"/>
        <v>1717.0731707317073</v>
      </c>
      <c r="Q31" s="80">
        <f t="shared" si="4"/>
        <v>502.40963855421688</v>
      </c>
    </row>
    <row r="32" spans="1:17">
      <c r="A32" s="65">
        <v>359</v>
      </c>
      <c r="B32" s="9" t="s">
        <v>33</v>
      </c>
      <c r="C32" s="8">
        <v>701</v>
      </c>
      <c r="D32" s="8">
        <v>1961</v>
      </c>
      <c r="E32" s="8">
        <v>70</v>
      </c>
      <c r="F32" s="8">
        <v>85</v>
      </c>
      <c r="G32" s="8">
        <v>116</v>
      </c>
      <c r="H32" s="5">
        <f>VLOOKUP(A32,Rohdaten_2019!$A$3:$G$54,3,FALSE)</f>
        <v>3735</v>
      </c>
      <c r="I32" s="5">
        <f>VLOOKUP(A32,Rohdaten_2019!$A$3:$G$54,4,FALSE)</f>
        <v>1775</v>
      </c>
      <c r="J32" s="5">
        <f>VLOOKUP(A32,Rohdaten_2019!$A$3:$G$54,5,FALSE)</f>
        <v>2490</v>
      </c>
      <c r="K32" s="5">
        <f>VLOOKUP(A32,Rohdaten_2019!$A$3:$G$54,6,FALSE)</f>
        <v>1520</v>
      </c>
      <c r="L32" s="5">
        <f>VLOOKUP(A32,Rohdaten_2019!$A$3:$G$54,7,FALSE)</f>
        <v>400</v>
      </c>
      <c r="M32" s="80">
        <f t="shared" si="1"/>
        <v>432.81027104136945</v>
      </c>
      <c r="N32" s="80">
        <f t="shared" si="2"/>
        <v>-9.4849566547679753</v>
      </c>
      <c r="O32" s="80">
        <f t="shared" si="3"/>
        <v>3457.1428571428573</v>
      </c>
      <c r="P32" s="80">
        <f t="shared" si="5"/>
        <v>1688.2352941176471</v>
      </c>
      <c r="Q32" s="80">
        <f t="shared" si="4"/>
        <v>244.82758620689654</v>
      </c>
    </row>
    <row r="33" spans="1:17">
      <c r="A33" s="65">
        <v>360</v>
      </c>
      <c r="B33" s="9" t="s">
        <v>34</v>
      </c>
      <c r="C33" s="8">
        <v>294</v>
      </c>
      <c r="D33" s="8">
        <v>356</v>
      </c>
      <c r="E33" s="8">
        <v>34</v>
      </c>
      <c r="F33" s="8">
        <v>22</v>
      </c>
      <c r="G33" s="8">
        <v>61</v>
      </c>
      <c r="H33" s="5">
        <f>VLOOKUP(A33,Rohdaten_2019!$A$3:$G$54,3,FALSE)</f>
        <v>940</v>
      </c>
      <c r="I33" s="5">
        <f>VLOOKUP(A33,Rohdaten_2019!$A$3:$G$54,4,FALSE)</f>
        <v>280</v>
      </c>
      <c r="J33" s="5">
        <f>VLOOKUP(A33,Rohdaten_2019!$A$3:$G$54,5,FALSE)</f>
        <v>710</v>
      </c>
      <c r="K33" s="5">
        <f>VLOOKUP(A33,Rohdaten_2019!$A$3:$G$54,6,FALSE)</f>
        <v>345</v>
      </c>
      <c r="L33" s="5">
        <f>VLOOKUP(A33,Rohdaten_2019!$A$3:$G$54,7,FALSE)</f>
        <v>225</v>
      </c>
      <c r="M33" s="80">
        <f t="shared" si="1"/>
        <v>219.72789115646259</v>
      </c>
      <c r="N33" s="80">
        <f t="shared" si="2"/>
        <v>-21.348314606741575</v>
      </c>
      <c r="O33" s="80">
        <f t="shared" si="3"/>
        <v>1988.2352941176471</v>
      </c>
      <c r="P33" s="80">
        <f t="shared" si="5"/>
        <v>1468.1818181818182</v>
      </c>
      <c r="Q33" s="80">
        <f t="shared" si="4"/>
        <v>268.85245901639342</v>
      </c>
    </row>
    <row r="34" spans="1:17">
      <c r="A34" s="65">
        <v>361</v>
      </c>
      <c r="B34" s="9" t="s">
        <v>35</v>
      </c>
      <c r="C34" s="8">
        <v>446</v>
      </c>
      <c r="D34" s="8">
        <v>2555</v>
      </c>
      <c r="E34" s="8">
        <v>93</v>
      </c>
      <c r="F34" s="8">
        <v>28</v>
      </c>
      <c r="G34" s="8">
        <v>111</v>
      </c>
      <c r="H34" s="5">
        <f>VLOOKUP(A34,Rohdaten_2019!$A$3:$G$54,3,FALSE)</f>
        <v>1385</v>
      </c>
      <c r="I34" s="5">
        <f>VLOOKUP(A34,Rohdaten_2019!$A$3:$G$54,4,FALSE)</f>
        <v>1660</v>
      </c>
      <c r="J34" s="5">
        <f>VLOOKUP(A34,Rohdaten_2019!$A$3:$G$54,5,FALSE)</f>
        <v>1145</v>
      </c>
      <c r="K34" s="5">
        <f>VLOOKUP(A34,Rohdaten_2019!$A$3:$G$54,6,FALSE)</f>
        <v>585</v>
      </c>
      <c r="L34" s="5">
        <f>VLOOKUP(A34,Rohdaten_2019!$A$3:$G$54,7,FALSE)</f>
        <v>720</v>
      </c>
      <c r="M34" s="80">
        <f t="shared" si="1"/>
        <v>210.53811659192826</v>
      </c>
      <c r="N34" s="80">
        <f t="shared" si="2"/>
        <v>-35.029354207436398</v>
      </c>
      <c r="O34" s="80">
        <f t="shared" si="3"/>
        <v>1131.1827956989248</v>
      </c>
      <c r="P34" s="80">
        <f t="shared" si="5"/>
        <v>1989.2857142857142</v>
      </c>
      <c r="Q34" s="80">
        <f t="shared" si="4"/>
        <v>548.64864864864865</v>
      </c>
    </row>
    <row r="35" spans="1:17">
      <c r="A35" s="65">
        <v>3</v>
      </c>
      <c r="B35" s="9" t="s">
        <v>60</v>
      </c>
      <c r="C35" s="8">
        <v>5422</v>
      </c>
      <c r="D35" s="8">
        <v>14464</v>
      </c>
      <c r="E35" s="8">
        <v>842</v>
      </c>
      <c r="F35" s="8">
        <v>549</v>
      </c>
      <c r="G35" s="8">
        <v>911</v>
      </c>
      <c r="H35" s="5">
        <f>VLOOKUP(A35,Rohdaten_2019!$A$3:$G$54,3,FALSE)</f>
        <v>19240</v>
      </c>
      <c r="I35" s="5">
        <f>VLOOKUP(A35,Rohdaten_2019!$A$3:$G$54,4,FALSE)</f>
        <v>10710</v>
      </c>
      <c r="J35" s="5">
        <f>VLOOKUP(A35,Rohdaten_2019!$A$3:$G$54,5,FALSE)</f>
        <v>13990</v>
      </c>
      <c r="K35" s="5">
        <f>VLOOKUP(A35,Rohdaten_2019!$A$3:$G$54,6,FALSE)</f>
        <v>7930</v>
      </c>
      <c r="L35" s="5">
        <f>VLOOKUP(A35,Rohdaten_2019!$A$3:$G$54,7,FALSE)</f>
        <v>6025</v>
      </c>
      <c r="M35" s="80">
        <f t="shared" si="1"/>
        <v>254.8506086315013</v>
      </c>
      <c r="N35" s="80">
        <f t="shared" si="2"/>
        <v>-25.954092920353983</v>
      </c>
      <c r="O35" s="80">
        <f t="shared" si="3"/>
        <v>1561.520190023753</v>
      </c>
      <c r="P35" s="80">
        <f t="shared" si="5"/>
        <v>1344.4444444444443</v>
      </c>
      <c r="Q35" s="80">
        <f t="shared" si="4"/>
        <v>561.36114160263446</v>
      </c>
    </row>
    <row r="36" spans="1:17">
      <c r="A36" s="65">
        <v>401</v>
      </c>
      <c r="B36" s="9" t="s">
        <v>37</v>
      </c>
      <c r="C36" s="8">
        <v>499</v>
      </c>
      <c r="D36" s="8">
        <v>3167</v>
      </c>
      <c r="E36" s="8">
        <v>104</v>
      </c>
      <c r="F36" s="8">
        <v>26</v>
      </c>
      <c r="G36" s="8">
        <v>70</v>
      </c>
      <c r="H36" s="5">
        <f>VLOOKUP(A36,Rohdaten_2019!$A$3:$G$54,3,FALSE)</f>
        <v>1425</v>
      </c>
      <c r="I36" s="5">
        <f>VLOOKUP(A36,Rohdaten_2019!$A$3:$G$54,4,FALSE)</f>
        <v>2305</v>
      </c>
      <c r="J36" s="5">
        <f>VLOOKUP(A36,Rohdaten_2019!$A$3:$G$54,5,FALSE)</f>
        <v>1775</v>
      </c>
      <c r="K36" s="5">
        <f>VLOOKUP(A36,Rohdaten_2019!$A$3:$G$54,6,FALSE)</f>
        <v>1120</v>
      </c>
      <c r="L36" s="5">
        <f>VLOOKUP(A36,Rohdaten_2019!$A$3:$G$54,7,FALSE)</f>
        <v>995</v>
      </c>
      <c r="M36" s="80">
        <f t="shared" si="1"/>
        <v>185.57114228456913</v>
      </c>
      <c r="N36" s="80">
        <f t="shared" si="2"/>
        <v>-27.218187559204296</v>
      </c>
      <c r="O36" s="80">
        <f t="shared" si="3"/>
        <v>1606.7307692307693</v>
      </c>
      <c r="P36" s="80">
        <f t="shared" si="5"/>
        <v>4207.6923076923076</v>
      </c>
      <c r="Q36" s="80">
        <f t="shared" si="4"/>
        <v>1321.4285714285713</v>
      </c>
    </row>
    <row r="37" spans="1:17">
      <c r="A37" s="65">
        <v>402</v>
      </c>
      <c r="B37" s="9" t="s">
        <v>38</v>
      </c>
      <c r="C37" s="8">
        <v>270</v>
      </c>
      <c r="D37" s="8">
        <v>373</v>
      </c>
      <c r="E37" s="8">
        <v>1</v>
      </c>
      <c r="F37" s="8">
        <v>39</v>
      </c>
      <c r="G37" s="8">
        <v>27</v>
      </c>
      <c r="H37" s="5">
        <f>VLOOKUP(A37,Rohdaten_2019!$A$3:$G$54,3,FALSE)</f>
        <v>835</v>
      </c>
      <c r="I37" s="5">
        <f>VLOOKUP(A37,Rohdaten_2019!$A$3:$G$54,4,FALSE)</f>
        <v>270</v>
      </c>
      <c r="J37" s="5">
        <f>VLOOKUP(A37,Rohdaten_2019!$A$3:$G$54,5,FALSE)</f>
        <v>945</v>
      </c>
      <c r="K37" s="5">
        <f>VLOOKUP(A37,Rohdaten_2019!$A$3:$G$54,6,FALSE)</f>
        <v>570</v>
      </c>
      <c r="L37" s="5">
        <f>VLOOKUP(A37,Rohdaten_2019!$A$3:$G$54,7,FALSE)</f>
        <v>160</v>
      </c>
      <c r="M37" s="80">
        <f t="shared" si="1"/>
        <v>209.25925925925927</v>
      </c>
      <c r="N37" s="80">
        <f t="shared" si="2"/>
        <v>-27.613941018766756</v>
      </c>
      <c r="O37" s="80">
        <f t="shared" si="3"/>
        <v>94400</v>
      </c>
      <c r="P37" s="80">
        <f t="shared" si="5"/>
        <v>1361.5384615384614</v>
      </c>
      <c r="Q37" s="80">
        <f t="shared" si="4"/>
        <v>492.59259259259261</v>
      </c>
    </row>
    <row r="38" spans="1:17">
      <c r="A38" s="65">
        <v>403</v>
      </c>
      <c r="B38" s="9" t="s">
        <v>39</v>
      </c>
      <c r="C38" s="8">
        <v>715</v>
      </c>
      <c r="D38" s="8">
        <v>2137</v>
      </c>
      <c r="E38" s="8">
        <v>92</v>
      </c>
      <c r="F38" s="8">
        <v>115</v>
      </c>
      <c r="G38" s="8">
        <v>445</v>
      </c>
      <c r="H38" s="5">
        <f>VLOOKUP(A38,Rohdaten_2019!$A$3:$G$54,3,FALSE)</f>
        <v>1365</v>
      </c>
      <c r="I38" s="5">
        <f>VLOOKUP(A38,Rohdaten_2019!$A$3:$G$54,4,FALSE)</f>
        <v>1440</v>
      </c>
      <c r="J38" s="5">
        <f>VLOOKUP(A38,Rohdaten_2019!$A$3:$G$54,5,FALSE)</f>
        <v>2040</v>
      </c>
      <c r="K38" s="5">
        <f>VLOOKUP(A38,Rohdaten_2019!$A$3:$G$54,6,FALSE)</f>
        <v>965</v>
      </c>
      <c r="L38" s="5">
        <f>VLOOKUP(A38,Rohdaten_2019!$A$3:$G$54,7,FALSE)</f>
        <v>3370</v>
      </c>
      <c r="M38" s="80">
        <f t="shared" si="1"/>
        <v>90.909090909090907</v>
      </c>
      <c r="N38" s="80">
        <f t="shared" si="2"/>
        <v>-32.615816565278429</v>
      </c>
      <c r="O38" s="80">
        <f t="shared" si="3"/>
        <v>2117.391304347826</v>
      </c>
      <c r="P38" s="80">
        <f t="shared" si="5"/>
        <v>739.13043478260875</v>
      </c>
      <c r="Q38" s="80">
        <f t="shared" si="4"/>
        <v>657.30337078651689</v>
      </c>
    </row>
    <row r="39" spans="1:17">
      <c r="A39" s="65">
        <v>404</v>
      </c>
      <c r="B39" s="9" t="s">
        <v>40</v>
      </c>
      <c r="C39" s="8">
        <v>619</v>
      </c>
      <c r="D39" s="8">
        <v>3213</v>
      </c>
      <c r="E39" s="8">
        <v>72</v>
      </c>
      <c r="F39" s="8">
        <v>59</v>
      </c>
      <c r="G39" s="8">
        <v>41</v>
      </c>
      <c r="H39" s="5">
        <f>VLOOKUP(A39,Rohdaten_2019!$A$3:$G$54,3,FALSE)</f>
        <v>1585</v>
      </c>
      <c r="I39" s="5">
        <f>VLOOKUP(A39,Rohdaten_2019!$A$3:$G$54,4,FALSE)</f>
        <v>2640</v>
      </c>
      <c r="J39" s="5">
        <f>VLOOKUP(A39,Rohdaten_2019!$A$3:$G$54,5,FALSE)</f>
        <v>3300</v>
      </c>
      <c r="K39" s="5">
        <f>VLOOKUP(A39,Rohdaten_2019!$A$3:$G$54,6,FALSE)</f>
        <v>975</v>
      </c>
      <c r="L39" s="5">
        <f>VLOOKUP(A39,Rohdaten_2019!$A$3:$G$54,7,FALSE)</f>
        <v>575</v>
      </c>
      <c r="M39" s="80">
        <f t="shared" si="1"/>
        <v>156.05815831987076</v>
      </c>
      <c r="N39" s="80">
        <f t="shared" si="2"/>
        <v>-17.833800186741364</v>
      </c>
      <c r="O39" s="80">
        <f t="shared" si="3"/>
        <v>4483.333333333333</v>
      </c>
      <c r="P39" s="80">
        <f t="shared" si="5"/>
        <v>1552.542372881356</v>
      </c>
      <c r="Q39" s="80">
        <f t="shared" si="4"/>
        <v>1302.439024390244</v>
      </c>
    </row>
    <row r="40" spans="1:17">
      <c r="A40" s="65">
        <v>405</v>
      </c>
      <c r="B40" s="9" t="s">
        <v>41</v>
      </c>
      <c r="C40" s="8">
        <v>214</v>
      </c>
      <c r="D40" s="8">
        <v>691</v>
      </c>
      <c r="E40" s="8">
        <v>56</v>
      </c>
      <c r="F40" s="8">
        <v>15</v>
      </c>
      <c r="G40" s="8">
        <v>94</v>
      </c>
      <c r="H40" s="5">
        <f>VLOOKUP(A40,Rohdaten_2019!$A$3:$G$54,3,FALSE)</f>
        <v>680</v>
      </c>
      <c r="I40" s="5">
        <f>VLOOKUP(A40,Rohdaten_2019!$A$3:$G$54,4,FALSE)</f>
        <v>475</v>
      </c>
      <c r="J40" s="5">
        <f>VLOOKUP(A40,Rohdaten_2019!$A$3:$G$54,5,FALSE)</f>
        <v>2100</v>
      </c>
      <c r="K40" s="5">
        <f>VLOOKUP(A40,Rohdaten_2019!$A$3:$G$54,6,FALSE)</f>
        <v>525</v>
      </c>
      <c r="L40" s="5">
        <f>VLOOKUP(A40,Rohdaten_2019!$A$3:$G$54,7,FALSE)</f>
        <v>650</v>
      </c>
      <c r="M40" s="80">
        <f t="shared" si="1"/>
        <v>217.75700934579439</v>
      </c>
      <c r="N40" s="80">
        <f t="shared" si="2"/>
        <v>-31.259044862518088</v>
      </c>
      <c r="O40" s="80">
        <f t="shared" si="3"/>
        <v>3650</v>
      </c>
      <c r="P40" s="80">
        <f t="shared" si="5"/>
        <v>3400</v>
      </c>
      <c r="Q40" s="80">
        <f t="shared" si="4"/>
        <v>591.48936170212767</v>
      </c>
    </row>
    <row r="41" spans="1:17">
      <c r="A41" s="65">
        <v>451</v>
      </c>
      <c r="B41" s="9" t="s">
        <v>42</v>
      </c>
      <c r="C41" s="8">
        <v>271</v>
      </c>
      <c r="D41" s="8">
        <v>722</v>
      </c>
      <c r="E41" s="8">
        <v>97</v>
      </c>
      <c r="F41" s="8">
        <v>25</v>
      </c>
      <c r="G41" s="8">
        <v>92</v>
      </c>
      <c r="H41" s="5">
        <f>VLOOKUP(A41,Rohdaten_2019!$A$3:$G$54,3,FALSE)</f>
        <v>1655</v>
      </c>
      <c r="I41" s="5">
        <f>VLOOKUP(A41,Rohdaten_2019!$A$3:$G$54,4,FALSE)</f>
        <v>500</v>
      </c>
      <c r="J41" s="5">
        <f>VLOOKUP(A41,Rohdaten_2019!$A$3:$G$54,5,FALSE)</f>
        <v>1090</v>
      </c>
      <c r="K41" s="5">
        <f>VLOOKUP(A41,Rohdaten_2019!$A$3:$G$54,6,FALSE)</f>
        <v>785</v>
      </c>
      <c r="L41" s="5">
        <f>VLOOKUP(A41,Rohdaten_2019!$A$3:$G$54,7,FALSE)</f>
        <v>595</v>
      </c>
      <c r="M41" s="80">
        <f t="shared" si="1"/>
        <v>510.70110701107012</v>
      </c>
      <c r="N41" s="80">
        <f t="shared" si="2"/>
        <v>-30.747922437673129</v>
      </c>
      <c r="O41" s="80">
        <f t="shared" si="3"/>
        <v>1023.7113402061856</v>
      </c>
      <c r="P41" s="80">
        <f t="shared" si="5"/>
        <v>3040</v>
      </c>
      <c r="Q41" s="80">
        <f t="shared" si="4"/>
        <v>546.73913043478262</v>
      </c>
    </row>
    <row r="42" spans="1:17">
      <c r="A42" s="65">
        <v>452</v>
      </c>
      <c r="B42" s="9" t="s">
        <v>43</v>
      </c>
      <c r="C42" s="8">
        <v>314</v>
      </c>
      <c r="D42" s="8">
        <v>440</v>
      </c>
      <c r="E42" s="8">
        <v>87</v>
      </c>
      <c r="F42" s="8">
        <v>31</v>
      </c>
      <c r="G42" s="8">
        <v>83</v>
      </c>
      <c r="H42" s="5">
        <f>VLOOKUP(A42,Rohdaten_2019!$A$3:$G$54,3,FALSE)</f>
        <v>1495</v>
      </c>
      <c r="I42" s="5">
        <f>VLOOKUP(A42,Rohdaten_2019!$A$3:$G$54,4,FALSE)</f>
        <v>425</v>
      </c>
      <c r="J42" s="5">
        <f>VLOOKUP(A42,Rohdaten_2019!$A$3:$G$54,5,FALSE)</f>
        <v>1705</v>
      </c>
      <c r="K42" s="5">
        <f>VLOOKUP(A42,Rohdaten_2019!$A$3:$G$54,6,FALSE)</f>
        <v>1075</v>
      </c>
      <c r="L42" s="5">
        <f>VLOOKUP(A42,Rohdaten_2019!$A$3:$G$54,7,FALSE)</f>
        <v>285</v>
      </c>
      <c r="M42" s="80">
        <f t="shared" si="1"/>
        <v>376.11464968152865</v>
      </c>
      <c r="N42" s="80">
        <f t="shared" si="2"/>
        <v>-3.4090909090909092</v>
      </c>
      <c r="O42" s="80">
        <f t="shared" si="3"/>
        <v>1859.7701149425288</v>
      </c>
      <c r="P42" s="80">
        <f t="shared" si="5"/>
        <v>3367.7419354838707</v>
      </c>
      <c r="Q42" s="80">
        <f t="shared" si="4"/>
        <v>243.37349397590361</v>
      </c>
    </row>
    <row r="43" spans="1:17">
      <c r="A43" s="65">
        <v>453</v>
      </c>
      <c r="B43" s="9" t="s">
        <v>44</v>
      </c>
      <c r="C43" s="8">
        <v>782</v>
      </c>
      <c r="D43" s="8">
        <v>1028</v>
      </c>
      <c r="E43" s="8">
        <v>138</v>
      </c>
      <c r="F43" s="8">
        <v>34</v>
      </c>
      <c r="G43" s="8">
        <v>149</v>
      </c>
      <c r="H43" s="5">
        <f>VLOOKUP(A43,Rohdaten_2019!$A$3:$G$54,3,FALSE)</f>
        <v>3420</v>
      </c>
      <c r="I43" s="5">
        <f>VLOOKUP(A43,Rohdaten_2019!$A$3:$G$54,4,FALSE)</f>
        <v>745</v>
      </c>
      <c r="J43" s="5">
        <f>VLOOKUP(A43,Rohdaten_2019!$A$3:$G$54,5,FALSE)</f>
        <v>1370</v>
      </c>
      <c r="K43" s="5">
        <f>VLOOKUP(A43,Rohdaten_2019!$A$3:$G$54,6,FALSE)</f>
        <v>4515</v>
      </c>
      <c r="L43" s="5">
        <f>VLOOKUP(A43,Rohdaten_2019!$A$3:$G$54,7,FALSE)</f>
        <v>1110</v>
      </c>
      <c r="M43" s="80">
        <f t="shared" si="1"/>
        <v>337.3401534526854</v>
      </c>
      <c r="N43" s="80">
        <f t="shared" si="2"/>
        <v>-27.529182879377434</v>
      </c>
      <c r="O43" s="80">
        <f t="shared" si="3"/>
        <v>892.75362318840575</v>
      </c>
      <c r="P43" s="80">
        <f t="shared" si="5"/>
        <v>13179.411764705883</v>
      </c>
      <c r="Q43" s="80">
        <f t="shared" si="4"/>
        <v>644.96644295302008</v>
      </c>
    </row>
    <row r="44" spans="1:17">
      <c r="A44" s="65">
        <v>454</v>
      </c>
      <c r="B44" s="9" t="s">
        <v>45</v>
      </c>
      <c r="C44" s="8">
        <v>1625</v>
      </c>
      <c r="D44" s="8">
        <v>1204</v>
      </c>
      <c r="E44" s="8">
        <v>102</v>
      </c>
      <c r="F44" s="8">
        <v>76</v>
      </c>
      <c r="G44" s="8">
        <v>157</v>
      </c>
      <c r="H44" s="5">
        <f>VLOOKUP(A44,Rohdaten_2019!$A$3:$G$54,3,FALSE)</f>
        <v>7360</v>
      </c>
      <c r="I44" s="5">
        <f>VLOOKUP(A44,Rohdaten_2019!$A$3:$G$54,4,FALSE)</f>
        <v>900</v>
      </c>
      <c r="J44" s="5">
        <f>VLOOKUP(A44,Rohdaten_2019!$A$3:$G$54,5,FALSE)</f>
        <v>2890</v>
      </c>
      <c r="K44" s="5">
        <f>VLOOKUP(A44,Rohdaten_2019!$A$3:$G$54,6,FALSE)</f>
        <v>6875</v>
      </c>
      <c r="L44" s="5">
        <f>VLOOKUP(A44,Rohdaten_2019!$A$3:$G$54,7,FALSE)</f>
        <v>990</v>
      </c>
      <c r="M44" s="80">
        <f t="shared" si="1"/>
        <v>352.92307692307691</v>
      </c>
      <c r="N44" s="80">
        <f t="shared" si="2"/>
        <v>-25.249169435215947</v>
      </c>
      <c r="O44" s="80">
        <f t="shared" si="3"/>
        <v>2733.3333333333335</v>
      </c>
      <c r="P44" s="80">
        <f t="shared" si="5"/>
        <v>8946.0526315789466</v>
      </c>
      <c r="Q44" s="80">
        <f t="shared" si="4"/>
        <v>530.57324840764329</v>
      </c>
    </row>
    <row r="45" spans="1:17">
      <c r="A45" s="65">
        <v>455</v>
      </c>
      <c r="B45" s="9" t="s">
        <v>46</v>
      </c>
      <c r="C45" s="8">
        <v>167</v>
      </c>
      <c r="D45" s="8">
        <v>345</v>
      </c>
      <c r="E45" s="8">
        <v>40</v>
      </c>
      <c r="F45" s="8">
        <v>23</v>
      </c>
      <c r="G45" s="8">
        <v>45</v>
      </c>
      <c r="H45" s="5">
        <f>VLOOKUP(A45,Rohdaten_2019!$A$3:$G$54,3,FALSE)</f>
        <v>475</v>
      </c>
      <c r="I45" s="5">
        <f>VLOOKUP(A45,Rohdaten_2019!$A$3:$G$54,4,FALSE)</f>
        <v>225</v>
      </c>
      <c r="J45" s="5">
        <f>VLOOKUP(A45,Rohdaten_2019!$A$3:$G$54,5,FALSE)</f>
        <v>805</v>
      </c>
      <c r="K45" s="5">
        <f>VLOOKUP(A45,Rohdaten_2019!$A$3:$G$54,6,FALSE)</f>
        <v>185</v>
      </c>
      <c r="L45" s="5">
        <f>VLOOKUP(A45,Rohdaten_2019!$A$3:$G$54,7,FALSE)</f>
        <v>170</v>
      </c>
      <c r="M45" s="80">
        <f t="shared" si="1"/>
        <v>184.43113772455089</v>
      </c>
      <c r="N45" s="80">
        <f t="shared" si="2"/>
        <v>-34.782608695652172</v>
      </c>
      <c r="O45" s="80">
        <f t="shared" si="3"/>
        <v>1912.5</v>
      </c>
      <c r="P45" s="80">
        <f t="shared" si="5"/>
        <v>704.3478260869565</v>
      </c>
      <c r="Q45" s="80">
        <f t="shared" si="4"/>
        <v>277.77777777777777</v>
      </c>
    </row>
    <row r="46" spans="1:17">
      <c r="A46" s="65">
        <v>456</v>
      </c>
      <c r="B46" s="9" t="s">
        <v>47</v>
      </c>
      <c r="C46" s="8">
        <v>328</v>
      </c>
      <c r="D46" s="8">
        <v>1750</v>
      </c>
      <c r="E46" s="8">
        <v>97</v>
      </c>
      <c r="F46" s="8">
        <v>37</v>
      </c>
      <c r="G46" s="8">
        <v>140</v>
      </c>
      <c r="H46" s="5">
        <f>VLOOKUP(A46,Rohdaten_2019!$A$3:$G$54,3,FALSE)</f>
        <v>2630</v>
      </c>
      <c r="I46" s="5">
        <f>VLOOKUP(A46,Rohdaten_2019!$A$3:$G$54,4,FALSE)</f>
        <v>1215</v>
      </c>
      <c r="J46" s="5">
        <f>VLOOKUP(A46,Rohdaten_2019!$A$3:$G$54,5,FALSE)</f>
        <v>1200</v>
      </c>
      <c r="K46" s="5">
        <f>VLOOKUP(A46,Rohdaten_2019!$A$3:$G$54,6,FALSE)</f>
        <v>725</v>
      </c>
      <c r="L46" s="5">
        <f>VLOOKUP(A46,Rohdaten_2019!$A$3:$G$54,7,FALSE)</f>
        <v>355</v>
      </c>
      <c r="M46" s="80">
        <f t="shared" si="1"/>
        <v>701.82926829268297</v>
      </c>
      <c r="N46" s="80">
        <f t="shared" si="2"/>
        <v>-30.571428571428573</v>
      </c>
      <c r="O46" s="80">
        <f t="shared" si="3"/>
        <v>1137.1134020618556</v>
      </c>
      <c r="P46" s="80">
        <f t="shared" si="5"/>
        <v>1859.4594594594594</v>
      </c>
      <c r="Q46" s="80">
        <f t="shared" si="4"/>
        <v>153.57142857142858</v>
      </c>
    </row>
    <row r="47" spans="1:17">
      <c r="A47" s="65">
        <v>457</v>
      </c>
      <c r="B47" s="9" t="s">
        <v>48</v>
      </c>
      <c r="C47" s="8">
        <v>399</v>
      </c>
      <c r="D47" s="8">
        <v>639</v>
      </c>
      <c r="E47" s="8">
        <v>111</v>
      </c>
      <c r="F47" s="8">
        <v>122</v>
      </c>
      <c r="G47" s="8">
        <v>98</v>
      </c>
      <c r="H47" s="5">
        <f>VLOOKUP(A47,Rohdaten_2019!$A$3:$G$54,3,FALSE)</f>
        <v>1240</v>
      </c>
      <c r="I47" s="5">
        <f>VLOOKUP(A47,Rohdaten_2019!$A$3:$G$54,4,FALSE)</f>
        <v>495</v>
      </c>
      <c r="J47" s="5">
        <f>VLOOKUP(A47,Rohdaten_2019!$A$3:$G$54,5,FALSE)</f>
        <v>1655</v>
      </c>
      <c r="K47" s="5">
        <f>VLOOKUP(A47,Rohdaten_2019!$A$3:$G$54,6,FALSE)</f>
        <v>1635</v>
      </c>
      <c r="L47" s="5">
        <f>VLOOKUP(A47,Rohdaten_2019!$A$3:$G$54,7,FALSE)</f>
        <v>455</v>
      </c>
      <c r="M47" s="80">
        <f t="shared" si="1"/>
        <v>210.77694235588973</v>
      </c>
      <c r="N47" s="80">
        <f t="shared" si="2"/>
        <v>-22.535211267605632</v>
      </c>
      <c r="O47" s="80">
        <f t="shared" si="3"/>
        <v>1390.9909909909909</v>
      </c>
      <c r="P47" s="80">
        <f t="shared" si="5"/>
        <v>1240.1639344262296</v>
      </c>
      <c r="Q47" s="80">
        <f t="shared" si="4"/>
        <v>364.28571428571428</v>
      </c>
    </row>
    <row r="48" spans="1:17">
      <c r="A48" s="65">
        <v>458</v>
      </c>
      <c r="B48" s="9" t="s">
        <v>49</v>
      </c>
      <c r="C48" s="8">
        <v>406</v>
      </c>
      <c r="D48" s="8">
        <v>627</v>
      </c>
      <c r="E48" s="8">
        <v>119</v>
      </c>
      <c r="F48" s="8">
        <v>36</v>
      </c>
      <c r="G48" s="8">
        <v>224</v>
      </c>
      <c r="H48" s="5">
        <f>VLOOKUP(A48,Rohdaten_2019!$A$3:$G$54,3,FALSE)</f>
        <v>1820</v>
      </c>
      <c r="I48" s="5">
        <f>VLOOKUP(A48,Rohdaten_2019!$A$3:$G$54,4,FALSE)</f>
        <v>390</v>
      </c>
      <c r="J48" s="5">
        <f>VLOOKUP(A48,Rohdaten_2019!$A$3:$G$54,5,FALSE)</f>
        <v>945</v>
      </c>
      <c r="K48" s="5">
        <f>VLOOKUP(A48,Rohdaten_2019!$A$3:$G$54,6,FALSE)</f>
        <v>2405</v>
      </c>
      <c r="L48" s="5">
        <f>VLOOKUP(A48,Rohdaten_2019!$A$3:$G$54,7,FALSE)</f>
        <v>1280</v>
      </c>
      <c r="M48" s="80">
        <f t="shared" si="1"/>
        <v>348.27586206896552</v>
      </c>
      <c r="N48" s="80">
        <f t="shared" si="2"/>
        <v>-37.799043062200958</v>
      </c>
      <c r="O48" s="80">
        <f t="shared" si="3"/>
        <v>694.11764705882354</v>
      </c>
      <c r="P48" s="80">
        <f t="shared" si="5"/>
        <v>6580.5555555555557</v>
      </c>
      <c r="Q48" s="80">
        <f t="shared" si="4"/>
        <v>471.42857142857144</v>
      </c>
    </row>
    <row r="49" spans="1:17">
      <c r="A49" s="65">
        <v>459</v>
      </c>
      <c r="B49" s="9" t="s">
        <v>50</v>
      </c>
      <c r="C49" s="8">
        <v>1099</v>
      </c>
      <c r="D49" s="8">
        <v>3684</v>
      </c>
      <c r="E49" s="8">
        <v>172</v>
      </c>
      <c r="F49" s="8">
        <v>131</v>
      </c>
      <c r="G49" s="8">
        <v>181</v>
      </c>
      <c r="H49" s="5">
        <f>VLOOKUP(A49,Rohdaten_2019!$A$3:$G$54,3,FALSE)</f>
        <v>4895</v>
      </c>
      <c r="I49" s="5">
        <f>VLOOKUP(A49,Rohdaten_2019!$A$3:$G$54,4,FALSE)</f>
        <v>3065</v>
      </c>
      <c r="J49" s="5">
        <f>VLOOKUP(A49,Rohdaten_2019!$A$3:$G$54,5,FALSE)</f>
        <v>2255</v>
      </c>
      <c r="K49" s="5">
        <f>VLOOKUP(A49,Rohdaten_2019!$A$3:$G$54,6,FALSE)</f>
        <v>5560</v>
      </c>
      <c r="L49" s="5">
        <f>VLOOKUP(A49,Rohdaten_2019!$A$3:$G$54,7,FALSE)</f>
        <v>735</v>
      </c>
      <c r="M49" s="80">
        <f t="shared" si="1"/>
        <v>345.40491355777982</v>
      </c>
      <c r="N49" s="80">
        <f t="shared" si="2"/>
        <v>-16.802388707926166</v>
      </c>
      <c r="O49" s="80">
        <f t="shared" si="3"/>
        <v>1211.046511627907</v>
      </c>
      <c r="P49" s="80">
        <f t="shared" si="5"/>
        <v>4144.2748091603053</v>
      </c>
      <c r="Q49" s="80">
        <f t="shared" si="4"/>
        <v>306.07734806629833</v>
      </c>
    </row>
    <row r="50" spans="1:17">
      <c r="A50" s="65">
        <v>460</v>
      </c>
      <c r="B50" s="9" t="s">
        <v>51</v>
      </c>
      <c r="C50" s="8">
        <v>906</v>
      </c>
      <c r="D50" s="8">
        <v>3143</v>
      </c>
      <c r="E50" s="8">
        <v>207</v>
      </c>
      <c r="F50" s="8">
        <v>86</v>
      </c>
      <c r="G50" s="8">
        <v>160</v>
      </c>
      <c r="H50" s="5">
        <f>VLOOKUP(A50,Rohdaten_2019!$A$3:$G$54,3,FALSE)</f>
        <v>3900</v>
      </c>
      <c r="I50" s="5">
        <f>VLOOKUP(A50,Rohdaten_2019!$A$3:$G$54,4,FALSE)</f>
        <v>2380</v>
      </c>
      <c r="J50" s="5">
        <f>VLOOKUP(A50,Rohdaten_2019!$A$3:$G$54,5,FALSE)</f>
        <v>2685</v>
      </c>
      <c r="K50" s="5">
        <f>VLOOKUP(A50,Rohdaten_2019!$A$3:$G$54,6,FALSE)</f>
        <v>3020</v>
      </c>
      <c r="L50" s="5">
        <f>VLOOKUP(A50,Rohdaten_2019!$A$3:$G$54,7,FALSE)</f>
        <v>895</v>
      </c>
      <c r="M50" s="80">
        <f t="shared" si="1"/>
        <v>330.46357615894038</v>
      </c>
      <c r="N50" s="80">
        <f t="shared" si="2"/>
        <v>-24.276169265033406</v>
      </c>
      <c r="O50" s="80">
        <f t="shared" si="3"/>
        <v>1197.1014492753623</v>
      </c>
      <c r="P50" s="80">
        <f t="shared" si="5"/>
        <v>3411.6279069767443</v>
      </c>
      <c r="Q50" s="80">
        <f t="shared" si="4"/>
        <v>459.375</v>
      </c>
    </row>
    <row r="51" spans="1:17">
      <c r="A51" s="65">
        <v>461</v>
      </c>
      <c r="B51" s="9" t="s">
        <v>52</v>
      </c>
      <c r="C51" s="8">
        <v>356</v>
      </c>
      <c r="D51" s="8">
        <v>1574</v>
      </c>
      <c r="E51" s="8">
        <v>43</v>
      </c>
      <c r="F51" s="8">
        <v>80</v>
      </c>
      <c r="G51" s="8">
        <v>77</v>
      </c>
      <c r="H51" s="5">
        <f>VLOOKUP(A51,Rohdaten_2019!$A$3:$G$54,3,FALSE)</f>
        <v>1110</v>
      </c>
      <c r="I51" s="5">
        <f>VLOOKUP(A51,Rohdaten_2019!$A$3:$G$54,4,FALSE)</f>
        <v>1110</v>
      </c>
      <c r="J51" s="5">
        <f>VLOOKUP(A51,Rohdaten_2019!$A$3:$G$54,5,FALSE)</f>
        <v>735</v>
      </c>
      <c r="K51" s="5">
        <f>VLOOKUP(A51,Rohdaten_2019!$A$3:$G$54,6,FALSE)</f>
        <v>415</v>
      </c>
      <c r="L51" s="5">
        <f>VLOOKUP(A51,Rohdaten_2019!$A$3:$G$54,7,FALSE)</f>
        <v>305</v>
      </c>
      <c r="M51" s="80">
        <f t="shared" si="1"/>
        <v>211.79775280898878</v>
      </c>
      <c r="N51" s="80">
        <f t="shared" si="2"/>
        <v>-29.479034307496825</v>
      </c>
      <c r="O51" s="80">
        <f t="shared" si="3"/>
        <v>1609.3023255813953</v>
      </c>
      <c r="P51" s="80">
        <f t="shared" si="5"/>
        <v>418.75</v>
      </c>
      <c r="Q51" s="80">
        <f t="shared" si="4"/>
        <v>296.10389610389609</v>
      </c>
    </row>
    <row r="52" spans="1:17">
      <c r="A52" s="65">
        <v>462</v>
      </c>
      <c r="B52" s="9" t="s">
        <v>53</v>
      </c>
      <c r="C52" s="8">
        <v>92</v>
      </c>
      <c r="D52" s="8">
        <v>164</v>
      </c>
      <c r="E52" s="8">
        <v>7</v>
      </c>
      <c r="F52" s="8">
        <v>8</v>
      </c>
      <c r="G52" s="8">
        <v>13</v>
      </c>
      <c r="H52" s="5">
        <f>VLOOKUP(A52,Rohdaten_2019!$A$3:$G$54,3,FALSE)</f>
        <v>395</v>
      </c>
      <c r="I52" s="5">
        <f>VLOOKUP(A52,Rohdaten_2019!$A$3:$G$54,4,FALSE)</f>
        <v>75</v>
      </c>
      <c r="J52" s="5">
        <f>VLOOKUP(A52,Rohdaten_2019!$A$3:$G$54,5,FALSE)</f>
        <v>325</v>
      </c>
      <c r="K52" s="5">
        <f>VLOOKUP(A52,Rohdaten_2019!$A$3:$G$54,6,FALSE)</f>
        <v>225</v>
      </c>
      <c r="L52" s="5">
        <f>VLOOKUP(A52,Rohdaten_2019!$A$3:$G$54,7,FALSE)</f>
        <v>115</v>
      </c>
      <c r="M52" s="80">
        <f t="shared" si="1"/>
        <v>329.3478260869565</v>
      </c>
      <c r="N52" s="80">
        <f t="shared" si="2"/>
        <v>-54.268292682926827</v>
      </c>
      <c r="O52" s="80">
        <f t="shared" si="3"/>
        <v>4542.8571428571431</v>
      </c>
      <c r="P52" s="80">
        <f t="shared" si="5"/>
        <v>2712.5</v>
      </c>
      <c r="Q52" s="80">
        <f t="shared" si="4"/>
        <v>784.61538461538464</v>
      </c>
    </row>
    <row r="53" spans="1:17">
      <c r="A53" s="65">
        <v>4</v>
      </c>
      <c r="B53" s="9" t="s">
        <v>61</v>
      </c>
      <c r="C53" s="8">
        <v>9062</v>
      </c>
      <c r="D53" s="8">
        <v>24901</v>
      </c>
      <c r="E53" s="8">
        <v>1545</v>
      </c>
      <c r="F53" s="8">
        <v>943</v>
      </c>
      <c r="G53" s="8">
        <v>2096</v>
      </c>
      <c r="H53" s="5">
        <f>VLOOKUP(A53,Rohdaten_2019!$A$3:$G$54,3,FALSE)</f>
        <v>36290</v>
      </c>
      <c r="I53" s="5">
        <f>VLOOKUP(A53,Rohdaten_2019!$A$3:$G$54,4,FALSE)</f>
        <v>18660</v>
      </c>
      <c r="J53" s="5">
        <f>VLOOKUP(A53,Rohdaten_2019!$A$3:$G$54,5,FALSE)</f>
        <v>27820</v>
      </c>
      <c r="K53" s="5">
        <f>VLOOKUP(A53,Rohdaten_2019!$A$3:$G$54,6,FALSE)</f>
        <v>31580</v>
      </c>
      <c r="L53" s="5">
        <f>VLOOKUP(A53,Rohdaten_2019!$A$3:$G$54,7,FALSE)</f>
        <v>13040</v>
      </c>
      <c r="M53" s="80">
        <f t="shared" si="1"/>
        <v>300.46347384683293</v>
      </c>
      <c r="N53" s="80">
        <f t="shared" si="2"/>
        <v>-25.063250471868599</v>
      </c>
      <c r="O53" s="80">
        <f t="shared" si="3"/>
        <v>1700.6472491909385</v>
      </c>
      <c r="P53" s="80">
        <f t="shared" si="5"/>
        <v>3248.8865323435843</v>
      </c>
      <c r="Q53" s="80">
        <f t="shared" si="4"/>
        <v>522.13740458015263</v>
      </c>
    </row>
    <row r="54" spans="1:17">
      <c r="A54" s="65">
        <v>0</v>
      </c>
      <c r="B54" s="9" t="s">
        <v>62</v>
      </c>
      <c r="C54" s="8">
        <v>32413</v>
      </c>
      <c r="D54" s="8">
        <v>111598</v>
      </c>
      <c r="E54" s="8">
        <v>5458</v>
      </c>
      <c r="F54" s="8">
        <v>3382</v>
      </c>
      <c r="G54" s="8">
        <v>7448</v>
      </c>
      <c r="H54" s="5">
        <f>VLOOKUP(A54,Rohdaten_2019!$A$3:$G$54,3,FALSE)</f>
        <v>98015</v>
      </c>
      <c r="I54" s="5">
        <f>VLOOKUP(A54,Rohdaten_2019!$A$3:$G$54,4,FALSE)</f>
        <v>88735</v>
      </c>
      <c r="J54" s="5">
        <f>VLOOKUP(A54,Rohdaten_2019!$A$3:$G$54,5,FALSE)</f>
        <v>84805</v>
      </c>
      <c r="K54" s="5">
        <f>VLOOKUP(A54,Rohdaten_2019!$A$3:$G$54,6,FALSE)</f>
        <v>58980</v>
      </c>
      <c r="L54" s="5">
        <f>VLOOKUP(A54,Rohdaten_2019!$A$3:$G$54,7,FALSE)</f>
        <v>41035</v>
      </c>
      <c r="M54" s="80">
        <f t="shared" si="1"/>
        <v>202.39410113226174</v>
      </c>
      <c r="N54" s="80">
        <f t="shared" si="2"/>
        <v>-20.486926289001595</v>
      </c>
      <c r="O54" s="80">
        <f t="shared" si="3"/>
        <v>1453.7742762916819</v>
      </c>
      <c r="P54" s="80">
        <f t="shared" si="5"/>
        <v>1643.9384979302188</v>
      </c>
      <c r="Q54" s="80">
        <f t="shared" si="4"/>
        <v>450.953276047261</v>
      </c>
    </row>
    <row r="55" spans="1:17">
      <c r="A55" s="9"/>
      <c r="B55" s="8"/>
      <c r="C55" s="8"/>
      <c r="D55" s="8"/>
      <c r="E55" s="8"/>
      <c r="F55" s="8"/>
      <c r="G55" s="8"/>
    </row>
  </sheetData>
  <mergeCells count="4">
    <mergeCell ref="M1:Q1"/>
    <mergeCell ref="A1:B2"/>
    <mergeCell ref="C1:G1"/>
    <mergeCell ref="H1:L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Y70"/>
  <sheetViews>
    <sheetView workbookViewId="0"/>
  </sheetViews>
  <sheetFormatPr baseColWidth="10" defaultRowHeight="15"/>
  <cols>
    <col min="25" max="25" width="11.42578125" style="13"/>
  </cols>
  <sheetData>
    <row r="1" spans="1:25" ht="18.75">
      <c r="B1" s="56" t="s">
        <v>149</v>
      </c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4"/>
      <c r="Q3" s="14"/>
      <c r="R3" s="14"/>
      <c r="S3" s="14"/>
    </row>
    <row r="4" spans="1:25">
      <c r="A4" s="15" t="s">
        <v>67</v>
      </c>
      <c r="B4" s="5"/>
      <c r="C4" s="16"/>
      <c r="D4" s="16"/>
      <c r="E4" s="16"/>
      <c r="F4" s="16"/>
      <c r="G4" s="16"/>
      <c r="H4" s="16"/>
      <c r="I4" s="16"/>
      <c r="J4" s="5"/>
      <c r="K4" s="5"/>
      <c r="L4" s="5"/>
      <c r="M4" s="5"/>
      <c r="N4" s="5"/>
      <c r="O4" s="5"/>
      <c r="P4" s="14"/>
      <c r="Q4" s="14"/>
      <c r="R4" s="14"/>
      <c r="S4" s="14"/>
    </row>
    <row r="5" spans="1:25">
      <c r="A5" s="17" t="s">
        <v>68</v>
      </c>
      <c r="B5" s="5"/>
      <c r="C5" s="18"/>
      <c r="D5" s="18"/>
      <c r="E5" s="18"/>
      <c r="F5" s="18"/>
      <c r="G5" s="18"/>
      <c r="H5" s="18"/>
      <c r="I5" s="18"/>
      <c r="J5" s="5"/>
      <c r="K5" s="5"/>
      <c r="L5" s="5"/>
      <c r="M5" s="5"/>
      <c r="N5" s="5"/>
      <c r="O5" s="5"/>
      <c r="P5" s="14"/>
      <c r="Q5" s="14"/>
      <c r="R5" s="14"/>
      <c r="S5" s="14"/>
    </row>
    <row r="6" spans="1: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4"/>
      <c r="Q6" s="14"/>
      <c r="R6" s="14"/>
      <c r="S6" s="14"/>
    </row>
    <row r="7" spans="1:25" ht="15" customHeight="1">
      <c r="A7" s="98" t="s">
        <v>64</v>
      </c>
      <c r="B7" s="101" t="s">
        <v>0</v>
      </c>
      <c r="C7" s="91" t="s">
        <v>69</v>
      </c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19"/>
      <c r="P7" s="20"/>
      <c r="Q7" s="104" t="s">
        <v>70</v>
      </c>
      <c r="R7" s="105"/>
      <c r="S7" s="105"/>
      <c r="W7" s="91" t="s">
        <v>69</v>
      </c>
      <c r="X7" s="96"/>
      <c r="Y7" s="97" t="s">
        <v>150</v>
      </c>
    </row>
    <row r="8" spans="1:25">
      <c r="A8" s="99"/>
      <c r="B8" s="102"/>
      <c r="C8" s="21">
        <v>2005</v>
      </c>
      <c r="D8" s="22">
        <v>2006</v>
      </c>
      <c r="E8" s="22">
        <v>2007</v>
      </c>
      <c r="F8" s="22">
        <v>2008</v>
      </c>
      <c r="G8" s="21">
        <v>2009</v>
      </c>
      <c r="H8" s="21">
        <v>2010</v>
      </c>
      <c r="I8" s="21">
        <v>2011</v>
      </c>
      <c r="J8" s="21">
        <v>2012</v>
      </c>
      <c r="K8" s="21">
        <v>2013</v>
      </c>
      <c r="L8" s="21">
        <v>2014</v>
      </c>
      <c r="M8" s="23">
        <v>2015</v>
      </c>
      <c r="N8" s="23">
        <v>2016</v>
      </c>
      <c r="O8" s="24">
        <v>2017</v>
      </c>
      <c r="P8" s="25">
        <v>2018</v>
      </c>
      <c r="Q8" s="26">
        <v>2005</v>
      </c>
      <c r="R8" s="25">
        <v>2015</v>
      </c>
      <c r="S8" s="27">
        <v>2018</v>
      </c>
      <c r="W8" s="21">
        <v>2005</v>
      </c>
      <c r="X8" s="25">
        <v>2018</v>
      </c>
      <c r="Y8" s="97"/>
    </row>
    <row r="9" spans="1:25">
      <c r="A9" s="100"/>
      <c r="B9" s="103"/>
      <c r="C9" s="91" t="s">
        <v>71</v>
      </c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19"/>
      <c r="P9" s="20"/>
      <c r="Q9" s="104" t="s">
        <v>72</v>
      </c>
      <c r="R9" s="105"/>
      <c r="S9" s="105"/>
      <c r="W9" s="91" t="s">
        <v>71</v>
      </c>
      <c r="X9" s="96"/>
      <c r="Y9" s="57" t="s">
        <v>72</v>
      </c>
    </row>
    <row r="10" spans="1:25">
      <c r="A10" s="11" t="s">
        <v>3</v>
      </c>
      <c r="B10" s="11" t="s">
        <v>73</v>
      </c>
      <c r="C10" s="28" t="s">
        <v>74</v>
      </c>
      <c r="D10" s="28" t="s">
        <v>75</v>
      </c>
      <c r="E10" s="28" t="s">
        <v>76</v>
      </c>
      <c r="F10" s="28" t="s">
        <v>77</v>
      </c>
      <c r="G10" s="28" t="s">
        <v>78</v>
      </c>
      <c r="H10" s="28" t="s">
        <v>79</v>
      </c>
      <c r="I10" s="28" t="s">
        <v>80</v>
      </c>
      <c r="J10" s="28" t="s">
        <v>81</v>
      </c>
      <c r="K10" s="28" t="s">
        <v>82</v>
      </c>
      <c r="L10" s="28" t="s">
        <v>83</v>
      </c>
      <c r="M10" s="28" t="s">
        <v>84</v>
      </c>
      <c r="N10" s="28" t="s">
        <v>85</v>
      </c>
      <c r="O10" s="29" t="s">
        <v>86</v>
      </c>
      <c r="P10" s="30" t="s">
        <v>87</v>
      </c>
      <c r="Q10" s="30" t="s">
        <v>88</v>
      </c>
      <c r="R10" s="30" t="s">
        <v>89</v>
      </c>
      <c r="S10" s="31" t="s">
        <v>90</v>
      </c>
    </row>
    <row r="11" spans="1:25">
      <c r="A11" s="12">
        <v>101</v>
      </c>
      <c r="B11" s="32" t="s">
        <v>91</v>
      </c>
      <c r="C11" s="33">
        <v>20275</v>
      </c>
      <c r="D11" s="33">
        <v>20282</v>
      </c>
      <c r="E11" s="33">
        <v>19875</v>
      </c>
      <c r="F11" s="33">
        <v>19402</v>
      </c>
      <c r="G11" s="33">
        <v>19399</v>
      </c>
      <c r="H11" s="33">
        <v>19660</v>
      </c>
      <c r="I11" s="33">
        <v>20214</v>
      </c>
      <c r="J11" s="33">
        <v>20820</v>
      </c>
      <c r="K11" s="33">
        <v>22122</v>
      </c>
      <c r="L11" s="33">
        <v>23055</v>
      </c>
      <c r="M11" s="33">
        <v>26108</v>
      </c>
      <c r="N11" s="34">
        <v>28200</v>
      </c>
      <c r="O11" s="35">
        <v>28420</v>
      </c>
      <c r="P11" s="36">
        <v>29730</v>
      </c>
      <c r="Q11" s="37">
        <v>8.2662991849897871</v>
      </c>
      <c r="R11" s="37">
        <v>10.386531086392642</v>
      </c>
      <c r="S11" s="38">
        <v>11.973805036006</v>
      </c>
      <c r="W11" s="33">
        <v>20275</v>
      </c>
      <c r="X11" s="36">
        <v>29730</v>
      </c>
      <c r="Y11" s="58">
        <f>X11/W11*100-100</f>
        <v>46.633785450061652</v>
      </c>
    </row>
    <row r="12" spans="1:25">
      <c r="A12" s="12">
        <v>102</v>
      </c>
      <c r="B12" s="32" t="s">
        <v>92</v>
      </c>
      <c r="C12" s="33">
        <v>10721</v>
      </c>
      <c r="D12" s="33">
        <v>10474</v>
      </c>
      <c r="E12" s="33">
        <v>10224</v>
      </c>
      <c r="F12" s="33">
        <v>10191</v>
      </c>
      <c r="G12" s="33">
        <v>10062</v>
      </c>
      <c r="H12" s="33">
        <v>9810</v>
      </c>
      <c r="I12" s="33">
        <v>9804</v>
      </c>
      <c r="J12" s="33">
        <v>9918</v>
      </c>
      <c r="K12" s="33">
        <v>10596</v>
      </c>
      <c r="L12" s="33">
        <v>11620</v>
      </c>
      <c r="M12" s="33">
        <v>13554</v>
      </c>
      <c r="N12" s="34">
        <v>16885</v>
      </c>
      <c r="O12" s="35">
        <v>18835</v>
      </c>
      <c r="P12" s="36">
        <v>19850</v>
      </c>
      <c r="Q12" s="37">
        <v>9.9521006999238804</v>
      </c>
      <c r="R12" s="37">
        <v>13.409313507256702</v>
      </c>
      <c r="S12" s="38">
        <v>18.914128901932401</v>
      </c>
      <c r="W12" s="33">
        <v>10721</v>
      </c>
      <c r="X12" s="36">
        <v>19850</v>
      </c>
      <c r="Y12" s="58">
        <f t="shared" ref="Y12:Y70" si="0">X12/W12*100-100</f>
        <v>85.150638932935351</v>
      </c>
    </row>
    <row r="13" spans="1:25">
      <c r="A13" s="12">
        <v>103</v>
      </c>
      <c r="B13" s="32" t="s">
        <v>93</v>
      </c>
      <c r="C13" s="33">
        <v>11986</v>
      </c>
      <c r="D13" s="33">
        <v>11941</v>
      </c>
      <c r="E13" s="33">
        <v>11772</v>
      </c>
      <c r="F13" s="33">
        <v>11824</v>
      </c>
      <c r="G13" s="33">
        <v>11796</v>
      </c>
      <c r="H13" s="33">
        <v>11804</v>
      </c>
      <c r="I13" s="33">
        <v>12080</v>
      </c>
      <c r="J13" s="33">
        <v>12680</v>
      </c>
      <c r="K13" s="33">
        <v>14017</v>
      </c>
      <c r="L13" s="33">
        <v>15224</v>
      </c>
      <c r="M13" s="33">
        <v>16966</v>
      </c>
      <c r="N13" s="34">
        <v>17770</v>
      </c>
      <c r="O13" s="35">
        <v>18420</v>
      </c>
      <c r="P13" s="36">
        <v>19325</v>
      </c>
      <c r="Q13" s="37">
        <v>9.8895205405985198</v>
      </c>
      <c r="R13" s="37">
        <v>13.67729453021081</v>
      </c>
      <c r="S13" s="38">
        <v>15.56572238644876</v>
      </c>
      <c r="W13" s="33">
        <v>11986</v>
      </c>
      <c r="X13" s="36">
        <v>19325</v>
      </c>
      <c r="Y13" s="58">
        <f t="shared" si="0"/>
        <v>61.229768062739851</v>
      </c>
    </row>
    <row r="14" spans="1:25">
      <c r="A14" s="12">
        <v>151</v>
      </c>
      <c r="B14" s="32" t="s">
        <v>94</v>
      </c>
      <c r="C14" s="33">
        <v>7612</v>
      </c>
      <c r="D14" s="33">
        <v>7371</v>
      </c>
      <c r="E14" s="33">
        <v>7223</v>
      </c>
      <c r="F14" s="33">
        <v>7038</v>
      </c>
      <c r="G14" s="33">
        <v>7058</v>
      </c>
      <c r="H14" s="33">
        <v>7024</v>
      </c>
      <c r="I14" s="33">
        <v>7135</v>
      </c>
      <c r="J14" s="33">
        <v>7552</v>
      </c>
      <c r="K14" s="33">
        <v>7991</v>
      </c>
      <c r="L14" s="33">
        <v>8866</v>
      </c>
      <c r="M14" s="33">
        <v>9857</v>
      </c>
      <c r="N14" s="34">
        <v>10840</v>
      </c>
      <c r="O14" s="35">
        <v>11140</v>
      </c>
      <c r="P14" s="36">
        <v>11810</v>
      </c>
      <c r="Q14" s="37">
        <v>4.3423199351960662</v>
      </c>
      <c r="R14" s="37">
        <v>5.65827616888149</v>
      </c>
      <c r="S14" s="38">
        <v>6.7132787630741246</v>
      </c>
      <c r="W14" s="33">
        <v>7612</v>
      </c>
      <c r="X14" s="36">
        <v>11810</v>
      </c>
      <c r="Y14" s="58">
        <f t="shared" si="0"/>
        <v>55.149763531266416</v>
      </c>
    </row>
    <row r="15" spans="1:25">
      <c r="A15" s="39">
        <v>152</v>
      </c>
      <c r="B15" s="32" t="s">
        <v>95</v>
      </c>
      <c r="C15" s="33">
        <v>16872</v>
      </c>
      <c r="D15" s="33">
        <v>16481</v>
      </c>
      <c r="E15" s="33">
        <v>15947</v>
      </c>
      <c r="F15" s="33">
        <v>15547</v>
      </c>
      <c r="G15" s="33">
        <v>15863</v>
      </c>
      <c r="H15" s="33">
        <v>15606</v>
      </c>
      <c r="I15" s="33">
        <v>16006</v>
      </c>
      <c r="J15" s="33">
        <v>16723</v>
      </c>
      <c r="K15" s="33">
        <v>17736</v>
      </c>
      <c r="L15" s="33">
        <v>18839</v>
      </c>
      <c r="M15" s="33">
        <v>21783</v>
      </c>
      <c r="N15" s="34" t="s">
        <v>96</v>
      </c>
      <c r="O15" s="40" t="s">
        <v>96</v>
      </c>
      <c r="P15" s="40" t="s">
        <v>96</v>
      </c>
      <c r="Q15" s="37">
        <v>4.9045513608734703</v>
      </c>
      <c r="R15" s="37">
        <v>6.6101633195564693</v>
      </c>
      <c r="S15" s="38" t="s">
        <v>96</v>
      </c>
      <c r="W15" s="33">
        <v>16872</v>
      </c>
      <c r="X15" s="40" t="s">
        <v>96</v>
      </c>
      <c r="Y15" s="40" t="s">
        <v>96</v>
      </c>
    </row>
    <row r="16" spans="1:25">
      <c r="A16" s="39">
        <v>152012</v>
      </c>
      <c r="B16" s="32" t="s">
        <v>97</v>
      </c>
      <c r="C16" s="41" t="s">
        <v>96</v>
      </c>
      <c r="D16" s="41" t="s">
        <v>96</v>
      </c>
      <c r="E16" s="41" t="s">
        <v>96</v>
      </c>
      <c r="F16" s="41" t="s">
        <v>96</v>
      </c>
      <c r="G16" s="41" t="s">
        <v>96</v>
      </c>
      <c r="H16" s="41" t="s">
        <v>96</v>
      </c>
      <c r="I16" s="41" t="s">
        <v>96</v>
      </c>
      <c r="J16" s="41" t="s">
        <v>96</v>
      </c>
      <c r="K16" s="41" t="s">
        <v>96</v>
      </c>
      <c r="L16" s="33">
        <v>13391</v>
      </c>
      <c r="M16" s="33">
        <v>15410</v>
      </c>
      <c r="N16" s="34" t="s">
        <v>96</v>
      </c>
      <c r="O16" s="40" t="s">
        <v>96</v>
      </c>
      <c r="P16" s="40" t="s">
        <v>96</v>
      </c>
      <c r="Q16" s="37" t="s">
        <v>96</v>
      </c>
      <c r="R16" s="37">
        <v>12.95894512000269</v>
      </c>
      <c r="S16" s="38" t="s">
        <v>96</v>
      </c>
      <c r="W16" s="41" t="s">
        <v>96</v>
      </c>
      <c r="X16" s="40" t="s">
        <v>96</v>
      </c>
      <c r="Y16" s="40" t="s">
        <v>96</v>
      </c>
    </row>
    <row r="17" spans="1:25">
      <c r="A17" s="39" t="s">
        <v>98</v>
      </c>
      <c r="B17" s="32" t="s">
        <v>99</v>
      </c>
      <c r="C17" s="41" t="s">
        <v>96</v>
      </c>
      <c r="D17" s="41" t="s">
        <v>96</v>
      </c>
      <c r="E17" s="41" t="s">
        <v>96</v>
      </c>
      <c r="F17" s="41" t="s">
        <v>96</v>
      </c>
      <c r="G17" s="41" t="s">
        <v>96</v>
      </c>
      <c r="H17" s="41" t="s">
        <v>96</v>
      </c>
      <c r="I17" s="41" t="s">
        <v>96</v>
      </c>
      <c r="J17" s="41" t="s">
        <v>96</v>
      </c>
      <c r="K17" s="41" t="s">
        <v>96</v>
      </c>
      <c r="L17" s="33">
        <f>L15-L16</f>
        <v>5448</v>
      </c>
      <c r="M17" s="33">
        <f>M15-M16</f>
        <v>6373</v>
      </c>
      <c r="N17" s="34" t="s">
        <v>96</v>
      </c>
      <c r="O17" s="40" t="s">
        <v>96</v>
      </c>
      <c r="P17" s="40" t="s">
        <v>96</v>
      </c>
      <c r="Q17" s="37" t="s">
        <v>96</v>
      </c>
      <c r="R17" s="37">
        <v>3.0257710422364021</v>
      </c>
      <c r="S17" s="38" t="s">
        <v>96</v>
      </c>
      <c r="W17" s="41" t="s">
        <v>96</v>
      </c>
      <c r="X17" s="40" t="s">
        <v>96</v>
      </c>
      <c r="Y17" s="40" t="s">
        <v>96</v>
      </c>
    </row>
    <row r="18" spans="1:25">
      <c r="A18" s="12">
        <v>153</v>
      </c>
      <c r="B18" s="32" t="s">
        <v>100</v>
      </c>
      <c r="C18" s="33">
        <v>7506</v>
      </c>
      <c r="D18" s="33">
        <v>7325</v>
      </c>
      <c r="E18" s="33">
        <v>7231</v>
      </c>
      <c r="F18" s="33">
        <v>7086</v>
      </c>
      <c r="G18" s="33">
        <v>7041</v>
      </c>
      <c r="H18" s="33">
        <v>6980</v>
      </c>
      <c r="I18" s="33">
        <v>7059</v>
      </c>
      <c r="J18" s="33">
        <v>7419</v>
      </c>
      <c r="K18" s="33">
        <v>7947</v>
      </c>
      <c r="L18" s="33">
        <v>8634</v>
      </c>
      <c r="M18" s="33">
        <v>10620</v>
      </c>
      <c r="N18" s="34">
        <v>11745</v>
      </c>
      <c r="O18" s="35">
        <v>12780</v>
      </c>
      <c r="P18" s="36">
        <v>13455</v>
      </c>
      <c r="Q18" s="37">
        <v>4.9560256714998818</v>
      </c>
      <c r="R18" s="37">
        <v>7.6825139616308338</v>
      </c>
      <c r="S18" s="38">
        <v>9.8201643627658477</v>
      </c>
      <c r="W18" s="33">
        <v>7506</v>
      </c>
      <c r="X18" s="36">
        <v>13455</v>
      </c>
      <c r="Y18" s="58">
        <f t="shared" si="0"/>
        <v>79.256594724220633</v>
      </c>
    </row>
    <row r="19" spans="1:25">
      <c r="A19" s="12">
        <v>154</v>
      </c>
      <c r="B19" s="32" t="s">
        <v>101</v>
      </c>
      <c r="C19" s="33">
        <v>3648</v>
      </c>
      <c r="D19" s="33">
        <v>3620</v>
      </c>
      <c r="E19" s="33">
        <v>3498</v>
      </c>
      <c r="F19" s="33">
        <v>3392</v>
      </c>
      <c r="G19" s="33">
        <v>3352</v>
      </c>
      <c r="H19" s="33">
        <v>3365</v>
      </c>
      <c r="I19" s="33">
        <v>3394</v>
      </c>
      <c r="J19" s="33">
        <v>3404</v>
      </c>
      <c r="K19" s="33">
        <v>3682</v>
      </c>
      <c r="L19" s="33">
        <v>4100</v>
      </c>
      <c r="M19" s="33">
        <v>5221</v>
      </c>
      <c r="N19" s="34">
        <v>6230</v>
      </c>
      <c r="O19" s="35">
        <v>6415</v>
      </c>
      <c r="P19" s="36">
        <v>6485</v>
      </c>
      <c r="Q19" s="37">
        <v>3.7320074885676582</v>
      </c>
      <c r="R19" s="37">
        <v>5.7060109289617484</v>
      </c>
      <c r="S19" s="38">
        <v>7.1024127394394734</v>
      </c>
      <c r="W19" s="33">
        <v>3648</v>
      </c>
      <c r="X19" s="36">
        <v>6485</v>
      </c>
      <c r="Y19" s="58">
        <f t="shared" si="0"/>
        <v>77.768640350877178</v>
      </c>
    </row>
    <row r="20" spans="1:25">
      <c r="A20" s="12">
        <v>155</v>
      </c>
      <c r="B20" s="32" t="s">
        <v>102</v>
      </c>
      <c r="C20" s="33">
        <v>5806</v>
      </c>
      <c r="D20" s="33">
        <v>5607</v>
      </c>
      <c r="E20" s="33">
        <v>5438</v>
      </c>
      <c r="F20" s="33">
        <v>5213</v>
      </c>
      <c r="G20" s="33">
        <v>5115</v>
      </c>
      <c r="H20" s="33">
        <v>5093</v>
      </c>
      <c r="I20" s="33">
        <v>5094</v>
      </c>
      <c r="J20" s="33">
        <v>5113</v>
      </c>
      <c r="K20" s="33">
        <v>5406</v>
      </c>
      <c r="L20" s="33">
        <v>5924</v>
      </c>
      <c r="M20" s="33">
        <v>7164</v>
      </c>
      <c r="N20" s="34">
        <v>8245</v>
      </c>
      <c r="O20" s="35">
        <v>8440</v>
      </c>
      <c r="P20" s="36">
        <v>8805</v>
      </c>
      <c r="Q20" s="37">
        <v>3.958006680755334</v>
      </c>
      <c r="R20" s="37">
        <v>5.310757917210295</v>
      </c>
      <c r="S20" s="38">
        <v>6.6320189809061123</v>
      </c>
      <c r="W20" s="33">
        <v>5806</v>
      </c>
      <c r="X20" s="36">
        <v>8805</v>
      </c>
      <c r="Y20" s="58">
        <f t="shared" si="0"/>
        <v>51.653461935928334</v>
      </c>
    </row>
    <row r="21" spans="1:25">
      <c r="A21" s="39">
        <v>156</v>
      </c>
      <c r="B21" s="32" t="s">
        <v>103</v>
      </c>
      <c r="C21" s="33">
        <v>3390</v>
      </c>
      <c r="D21" s="33">
        <v>3238</v>
      </c>
      <c r="E21" s="33">
        <v>3105</v>
      </c>
      <c r="F21" s="33">
        <v>3001</v>
      </c>
      <c r="G21" s="33">
        <v>2916</v>
      </c>
      <c r="H21" s="33">
        <v>2904</v>
      </c>
      <c r="I21" s="33">
        <v>2904</v>
      </c>
      <c r="J21" s="33">
        <v>2931</v>
      </c>
      <c r="K21" s="33">
        <v>3068</v>
      </c>
      <c r="L21" s="33">
        <v>3290</v>
      </c>
      <c r="M21" s="33">
        <v>3926</v>
      </c>
      <c r="N21" s="34" t="s">
        <v>96</v>
      </c>
      <c r="O21" s="40" t="s">
        <v>96</v>
      </c>
      <c r="P21" s="40" t="s">
        <v>96</v>
      </c>
      <c r="Q21" s="37" t="s">
        <v>96</v>
      </c>
      <c r="R21" s="37" t="s">
        <v>96</v>
      </c>
      <c r="S21" s="38" t="s">
        <v>96</v>
      </c>
      <c r="W21" s="33">
        <v>3390</v>
      </c>
      <c r="X21" s="40" t="s">
        <v>96</v>
      </c>
      <c r="Y21" s="40" t="s">
        <v>96</v>
      </c>
    </row>
    <row r="22" spans="1:25">
      <c r="A22" s="12">
        <v>157</v>
      </c>
      <c r="B22" s="32" t="s">
        <v>104</v>
      </c>
      <c r="C22" s="33">
        <v>6834</v>
      </c>
      <c r="D22" s="33">
        <v>6676</v>
      </c>
      <c r="E22" s="33">
        <v>6488</v>
      </c>
      <c r="F22" s="33">
        <v>6382</v>
      </c>
      <c r="G22" s="33">
        <v>6401</v>
      </c>
      <c r="H22" s="33">
        <v>6373</v>
      </c>
      <c r="I22" s="33">
        <v>6369</v>
      </c>
      <c r="J22" s="33">
        <v>6508</v>
      </c>
      <c r="K22" s="33">
        <v>6874</v>
      </c>
      <c r="L22" s="33">
        <v>7401</v>
      </c>
      <c r="M22" s="33">
        <v>9059</v>
      </c>
      <c r="N22" s="34">
        <v>9910</v>
      </c>
      <c r="O22" s="35">
        <v>10415</v>
      </c>
      <c r="P22" s="36">
        <v>11035</v>
      </c>
      <c r="Q22" s="37">
        <v>5.0779827761719707</v>
      </c>
      <c r="R22" s="37">
        <v>6.8462817412333727</v>
      </c>
      <c r="S22" s="38">
        <v>8.2372261411562722</v>
      </c>
      <c r="W22" s="33">
        <v>6834</v>
      </c>
      <c r="X22" s="36">
        <v>11035</v>
      </c>
      <c r="Y22" s="58">
        <f t="shared" si="0"/>
        <v>61.472051507170022</v>
      </c>
    </row>
    <row r="23" spans="1:25">
      <c r="A23" s="42">
        <v>158</v>
      </c>
      <c r="B23" s="32" t="s">
        <v>105</v>
      </c>
      <c r="C23" s="33">
        <v>4886</v>
      </c>
      <c r="D23" s="33">
        <v>4660</v>
      </c>
      <c r="E23" s="33">
        <v>4529</v>
      </c>
      <c r="F23" s="33">
        <v>4489</v>
      </c>
      <c r="G23" s="33">
        <v>4392</v>
      </c>
      <c r="H23" s="33">
        <v>4440</v>
      </c>
      <c r="I23" s="33">
        <v>4509</v>
      </c>
      <c r="J23" s="33">
        <v>4690</v>
      </c>
      <c r="K23" s="33">
        <v>5051</v>
      </c>
      <c r="L23" s="33">
        <v>5432</v>
      </c>
      <c r="M23" s="33">
        <v>6675</v>
      </c>
      <c r="N23" s="34">
        <v>7290</v>
      </c>
      <c r="O23" s="35">
        <v>7345</v>
      </c>
      <c r="P23" s="36">
        <v>7515</v>
      </c>
      <c r="Q23" s="37">
        <v>3.8636723074489963</v>
      </c>
      <c r="R23" s="37">
        <v>5.5173952934758352</v>
      </c>
      <c r="S23" s="38">
        <v>6.2645881960653558</v>
      </c>
      <c r="W23" s="33">
        <v>4886</v>
      </c>
      <c r="X23" s="36">
        <v>7515</v>
      </c>
      <c r="Y23" s="58">
        <f t="shared" si="0"/>
        <v>53.806794924273419</v>
      </c>
    </row>
    <row r="24" spans="1:25">
      <c r="A24" s="12">
        <v>159</v>
      </c>
      <c r="B24" s="32" t="s">
        <v>106</v>
      </c>
      <c r="C24" s="41" t="s">
        <v>96</v>
      </c>
      <c r="D24" s="41" t="s">
        <v>96</v>
      </c>
      <c r="E24" s="41" t="s">
        <v>96</v>
      </c>
      <c r="F24" s="41" t="s">
        <v>96</v>
      </c>
      <c r="G24" s="41" t="s">
        <v>96</v>
      </c>
      <c r="H24" s="41" t="s">
        <v>96</v>
      </c>
      <c r="I24" s="41" t="s">
        <v>96</v>
      </c>
      <c r="J24" s="41" t="s">
        <v>96</v>
      </c>
      <c r="K24" s="41" t="s">
        <v>96</v>
      </c>
      <c r="L24" s="41" t="s">
        <v>96</v>
      </c>
      <c r="M24" s="41" t="s">
        <v>96</v>
      </c>
      <c r="N24" s="34">
        <v>28035</v>
      </c>
      <c r="O24" s="35">
        <v>28955</v>
      </c>
      <c r="P24" s="36">
        <v>30170</v>
      </c>
      <c r="Q24" s="37" t="s">
        <v>96</v>
      </c>
      <c r="R24" s="37" t="s">
        <v>96</v>
      </c>
      <c r="S24" s="43">
        <v>9.1960960027310907</v>
      </c>
      <c r="U24" t="s">
        <v>153</v>
      </c>
      <c r="W24" s="41">
        <f>C15+C21</f>
        <v>20262</v>
      </c>
      <c r="X24" s="36">
        <v>30170</v>
      </c>
      <c r="Y24" s="58">
        <f t="shared" si="0"/>
        <v>48.899417629059315</v>
      </c>
    </row>
    <row r="25" spans="1:25">
      <c r="A25" s="12">
        <v>159016</v>
      </c>
      <c r="B25" s="32" t="s">
        <v>107</v>
      </c>
      <c r="C25" s="41" t="s">
        <v>96</v>
      </c>
      <c r="D25" s="41" t="s">
        <v>96</v>
      </c>
      <c r="E25" s="41" t="s">
        <v>96</v>
      </c>
      <c r="F25" s="41" t="s">
        <v>96</v>
      </c>
      <c r="G25" s="41" t="s">
        <v>96</v>
      </c>
      <c r="H25" s="41" t="s">
        <v>96</v>
      </c>
      <c r="I25" s="41" t="s">
        <v>96</v>
      </c>
      <c r="J25" s="41" t="s">
        <v>96</v>
      </c>
      <c r="K25" s="41" t="s">
        <v>96</v>
      </c>
      <c r="L25" s="34" t="s">
        <v>96</v>
      </c>
      <c r="M25" s="34" t="s">
        <v>96</v>
      </c>
      <c r="N25" s="34">
        <v>15650</v>
      </c>
      <c r="O25" s="35">
        <v>16270</v>
      </c>
      <c r="P25" s="36">
        <v>17265</v>
      </c>
      <c r="Q25" s="37" t="s">
        <v>96</v>
      </c>
      <c r="R25" s="37" t="s">
        <v>96</v>
      </c>
      <c r="S25" s="38">
        <v>14.411398903181109</v>
      </c>
      <c r="W25" s="41" t="s">
        <v>96</v>
      </c>
      <c r="X25" s="36">
        <v>17265</v>
      </c>
      <c r="Y25" s="40" t="s">
        <v>96</v>
      </c>
    </row>
    <row r="26" spans="1:25">
      <c r="A26" s="44" t="s">
        <v>108</v>
      </c>
      <c r="B26" s="32" t="s">
        <v>99</v>
      </c>
      <c r="C26" s="41" t="s">
        <v>96</v>
      </c>
      <c r="D26" s="41" t="s">
        <v>96</v>
      </c>
      <c r="E26" s="41" t="s">
        <v>96</v>
      </c>
      <c r="F26" s="41" t="s">
        <v>96</v>
      </c>
      <c r="G26" s="41" t="s">
        <v>96</v>
      </c>
      <c r="H26" s="41" t="s">
        <v>96</v>
      </c>
      <c r="I26" s="41" t="s">
        <v>96</v>
      </c>
      <c r="J26" s="41" t="s">
        <v>96</v>
      </c>
      <c r="K26" s="41" t="s">
        <v>96</v>
      </c>
      <c r="L26" s="34" t="s">
        <v>96</v>
      </c>
      <c r="M26" s="34" t="s">
        <v>96</v>
      </c>
      <c r="N26" s="34">
        <v>12385</v>
      </c>
      <c r="O26" s="40">
        <v>12685</v>
      </c>
      <c r="P26" s="40">
        <v>12905</v>
      </c>
      <c r="Q26" s="37" t="s">
        <v>96</v>
      </c>
      <c r="R26" s="37" t="s">
        <v>96</v>
      </c>
      <c r="S26" s="38">
        <v>6.196194417903425</v>
      </c>
      <c r="W26" s="41" t="s">
        <v>96</v>
      </c>
      <c r="X26" s="40">
        <v>12905</v>
      </c>
      <c r="Y26" s="40" t="s">
        <v>96</v>
      </c>
    </row>
    <row r="27" spans="1:25">
      <c r="A27" s="45">
        <v>1</v>
      </c>
      <c r="B27" s="3" t="s">
        <v>14</v>
      </c>
      <c r="C27" s="4">
        <v>99536</v>
      </c>
      <c r="D27" s="4">
        <v>97675</v>
      </c>
      <c r="E27" s="4">
        <v>95330</v>
      </c>
      <c r="F27" s="4">
        <v>93565</v>
      </c>
      <c r="G27" s="4">
        <v>93395</v>
      </c>
      <c r="H27" s="4">
        <v>93059</v>
      </c>
      <c r="I27" s="4">
        <v>94568</v>
      </c>
      <c r="J27" s="4">
        <v>97758</v>
      </c>
      <c r="K27" s="4">
        <v>104490</v>
      </c>
      <c r="L27" s="4">
        <v>112385</v>
      </c>
      <c r="M27" s="4">
        <v>130933</v>
      </c>
      <c r="N27" s="46">
        <v>145155</v>
      </c>
      <c r="O27" s="47">
        <v>151170</v>
      </c>
      <c r="P27" s="48">
        <v>158180</v>
      </c>
      <c r="Q27" s="49">
        <v>6.0308948852878181</v>
      </c>
      <c r="R27" s="49">
        <v>8.1927136389006385</v>
      </c>
      <c r="S27" s="50">
        <v>9.908569051789156</v>
      </c>
      <c r="W27" s="4">
        <v>99536</v>
      </c>
      <c r="X27" s="48">
        <v>158180</v>
      </c>
      <c r="Y27" s="58">
        <f t="shared" si="0"/>
        <v>58.917376627551846</v>
      </c>
    </row>
    <row r="28" spans="1:25">
      <c r="A28" s="7">
        <v>241</v>
      </c>
      <c r="B28" s="32" t="s">
        <v>109</v>
      </c>
      <c r="C28" s="33">
        <v>115165</v>
      </c>
      <c r="D28" s="33">
        <v>115063</v>
      </c>
      <c r="E28" s="33">
        <v>114709</v>
      </c>
      <c r="F28" s="33">
        <v>112514</v>
      </c>
      <c r="G28" s="33">
        <v>111911</v>
      </c>
      <c r="H28" s="33">
        <v>112021</v>
      </c>
      <c r="I28" s="33">
        <v>115062</v>
      </c>
      <c r="J28" s="33">
        <v>119366</v>
      </c>
      <c r="K28" s="33">
        <v>126962</v>
      </c>
      <c r="L28" s="33">
        <v>136533</v>
      </c>
      <c r="M28" s="33">
        <v>154696</v>
      </c>
      <c r="N28" s="34">
        <v>168735</v>
      </c>
      <c r="O28" s="35">
        <v>175170</v>
      </c>
      <c r="P28" s="36">
        <v>181570</v>
      </c>
      <c r="Q28" s="37">
        <v>10.204750727265155</v>
      </c>
      <c r="R28" s="37">
        <v>13.516694466749557</v>
      </c>
      <c r="S28" s="38">
        <v>15.684712825580672</v>
      </c>
      <c r="W28" s="33">
        <v>115165</v>
      </c>
      <c r="X28" s="36">
        <v>181570</v>
      </c>
      <c r="Y28" s="58">
        <f t="shared" si="0"/>
        <v>57.66074762297572</v>
      </c>
    </row>
    <row r="29" spans="1:25">
      <c r="A29" s="7">
        <v>241001</v>
      </c>
      <c r="B29" s="32" t="s">
        <v>110</v>
      </c>
      <c r="C29" s="33">
        <v>75016</v>
      </c>
      <c r="D29" s="33">
        <v>74898</v>
      </c>
      <c r="E29" s="33">
        <v>74977</v>
      </c>
      <c r="F29" s="33">
        <v>74111</v>
      </c>
      <c r="G29" s="33">
        <v>73483</v>
      </c>
      <c r="H29" s="33">
        <v>73448</v>
      </c>
      <c r="I29" s="33">
        <v>75793</v>
      </c>
      <c r="J29" s="33">
        <v>78442</v>
      </c>
      <c r="K29" s="33">
        <v>82727</v>
      </c>
      <c r="L29" s="33">
        <v>88541</v>
      </c>
      <c r="M29" s="33">
        <v>97357</v>
      </c>
      <c r="N29" s="34">
        <v>104465</v>
      </c>
      <c r="O29" s="35">
        <v>107965</v>
      </c>
      <c r="P29" s="36">
        <v>111255</v>
      </c>
      <c r="Q29" s="37">
        <v>14.545623767521315</v>
      </c>
      <c r="R29" s="37">
        <v>18.294582674857139</v>
      </c>
      <c r="S29" s="38">
        <v>20.676754610941366</v>
      </c>
      <c r="W29" s="33">
        <v>75016</v>
      </c>
      <c r="X29" s="36">
        <v>111255</v>
      </c>
      <c r="Y29" s="58">
        <f t="shared" si="0"/>
        <v>48.30836088301163</v>
      </c>
    </row>
    <row r="30" spans="1:25">
      <c r="A30" s="44" t="s">
        <v>65</v>
      </c>
      <c r="B30" s="32" t="s">
        <v>111</v>
      </c>
      <c r="C30" s="33">
        <f t="shared" ref="C30:M30" si="1">C28-C29</f>
        <v>40149</v>
      </c>
      <c r="D30" s="33">
        <f t="shared" si="1"/>
        <v>40165</v>
      </c>
      <c r="E30" s="33">
        <f t="shared" si="1"/>
        <v>39732</v>
      </c>
      <c r="F30" s="33">
        <f t="shared" si="1"/>
        <v>38403</v>
      </c>
      <c r="G30" s="33">
        <f t="shared" si="1"/>
        <v>38428</v>
      </c>
      <c r="H30" s="33">
        <f t="shared" si="1"/>
        <v>38573</v>
      </c>
      <c r="I30" s="33">
        <f t="shared" si="1"/>
        <v>39269</v>
      </c>
      <c r="J30" s="33">
        <f t="shared" si="1"/>
        <v>40924</v>
      </c>
      <c r="K30" s="33">
        <f t="shared" si="1"/>
        <v>44235</v>
      </c>
      <c r="L30" s="33">
        <f t="shared" si="1"/>
        <v>47992</v>
      </c>
      <c r="M30" s="33">
        <f t="shared" si="1"/>
        <v>57339</v>
      </c>
      <c r="N30" s="51">
        <v>64270</v>
      </c>
      <c r="O30" s="40">
        <v>67205</v>
      </c>
      <c r="P30" s="40">
        <v>70315</v>
      </c>
      <c r="Q30" s="52">
        <v>6.5515800879222734</v>
      </c>
      <c r="R30" s="52">
        <v>9.3642519083221458</v>
      </c>
      <c r="S30" s="38">
        <v>11.349256564378361</v>
      </c>
      <c r="W30" s="33">
        <f t="shared" ref="W30" si="2">W28-W29</f>
        <v>40149</v>
      </c>
      <c r="X30" s="40">
        <v>70315</v>
      </c>
      <c r="Y30" s="58">
        <f t="shared" si="0"/>
        <v>75.135121671772652</v>
      </c>
    </row>
    <row r="31" spans="1:25">
      <c r="A31" s="12">
        <v>251</v>
      </c>
      <c r="B31" s="32" t="s">
        <v>112</v>
      </c>
      <c r="C31" s="33">
        <v>8256</v>
      </c>
      <c r="D31" s="33">
        <v>8139</v>
      </c>
      <c r="E31" s="33">
        <v>8229</v>
      </c>
      <c r="F31" s="33">
        <v>8105</v>
      </c>
      <c r="G31" s="33">
        <v>8099</v>
      </c>
      <c r="H31" s="33">
        <v>8183</v>
      </c>
      <c r="I31" s="33">
        <v>8386</v>
      </c>
      <c r="J31" s="33">
        <v>9184</v>
      </c>
      <c r="K31" s="33">
        <v>10761</v>
      </c>
      <c r="L31" s="33">
        <v>11631</v>
      </c>
      <c r="M31" s="33">
        <v>13826</v>
      </c>
      <c r="N31" s="34">
        <v>15540</v>
      </c>
      <c r="O31" s="35">
        <v>16065</v>
      </c>
      <c r="P31" s="36">
        <v>17565</v>
      </c>
      <c r="Q31" s="37">
        <v>3.8302373485256185</v>
      </c>
      <c r="R31" s="37">
        <v>6.4614723146521102</v>
      </c>
      <c r="S31" s="38">
        <v>8.0987246756360491</v>
      </c>
      <c r="W31" s="33">
        <v>8256</v>
      </c>
      <c r="X31" s="36">
        <v>17565</v>
      </c>
      <c r="Y31" s="58">
        <f t="shared" si="0"/>
        <v>112.75436046511626</v>
      </c>
    </row>
    <row r="32" spans="1:25">
      <c r="A32" s="12">
        <v>252</v>
      </c>
      <c r="B32" s="32" t="s">
        <v>113</v>
      </c>
      <c r="C32" s="33">
        <v>11014</v>
      </c>
      <c r="D32" s="33">
        <v>10617</v>
      </c>
      <c r="E32" s="33">
        <v>10381</v>
      </c>
      <c r="F32" s="33">
        <v>10213</v>
      </c>
      <c r="G32" s="33">
        <v>10154</v>
      </c>
      <c r="H32" s="33">
        <v>10394</v>
      </c>
      <c r="I32" s="33">
        <v>10319</v>
      </c>
      <c r="J32" s="33">
        <v>10342</v>
      </c>
      <c r="K32" s="33">
        <v>10719</v>
      </c>
      <c r="L32" s="33">
        <v>11665</v>
      </c>
      <c r="M32" s="33">
        <v>13461</v>
      </c>
      <c r="N32" s="34">
        <v>15065</v>
      </c>
      <c r="O32" s="35">
        <v>15795</v>
      </c>
      <c r="P32" s="36">
        <v>16535</v>
      </c>
      <c r="Q32" s="37">
        <v>6.8906406406406413</v>
      </c>
      <c r="R32" s="37">
        <v>9.0780342727658976</v>
      </c>
      <c r="S32" s="38">
        <v>11.13025801196831</v>
      </c>
      <c r="W32" s="33">
        <v>11014</v>
      </c>
      <c r="X32" s="36">
        <v>16535</v>
      </c>
      <c r="Y32" s="58">
        <f t="shared" si="0"/>
        <v>50.127110949700381</v>
      </c>
    </row>
    <row r="33" spans="1:25">
      <c r="A33" s="12">
        <v>254</v>
      </c>
      <c r="B33" s="32" t="s">
        <v>114</v>
      </c>
      <c r="C33" s="33">
        <v>14631</v>
      </c>
      <c r="D33" s="33">
        <v>14237</v>
      </c>
      <c r="E33" s="33">
        <v>13889</v>
      </c>
      <c r="F33" s="33">
        <v>13669</v>
      </c>
      <c r="G33" s="33">
        <v>13466</v>
      </c>
      <c r="H33" s="33">
        <v>13637</v>
      </c>
      <c r="I33" s="33">
        <v>13859</v>
      </c>
      <c r="J33" s="33">
        <v>14417</v>
      </c>
      <c r="K33" s="33">
        <v>15353</v>
      </c>
      <c r="L33" s="33">
        <v>16412</v>
      </c>
      <c r="M33" s="33">
        <v>19567</v>
      </c>
      <c r="N33" s="34">
        <v>21915</v>
      </c>
      <c r="O33" s="35">
        <v>22775</v>
      </c>
      <c r="P33" s="36">
        <v>24090</v>
      </c>
      <c r="Q33" s="37">
        <v>5.0340107967506524</v>
      </c>
      <c r="R33" s="37">
        <v>7.0624966161953404</v>
      </c>
      <c r="S33" s="38">
        <v>8.7095164754116148</v>
      </c>
      <c r="W33" s="33">
        <v>14631</v>
      </c>
      <c r="X33" s="36">
        <v>24090</v>
      </c>
      <c r="Y33" s="58">
        <f t="shared" si="0"/>
        <v>64.65039983596472</v>
      </c>
    </row>
    <row r="34" spans="1:25">
      <c r="A34" s="12">
        <v>254021</v>
      </c>
      <c r="B34" s="32" t="s">
        <v>115</v>
      </c>
      <c r="C34" s="41" t="s">
        <v>96</v>
      </c>
      <c r="D34" s="41" t="s">
        <v>96</v>
      </c>
      <c r="E34" s="41" t="s">
        <v>96</v>
      </c>
      <c r="F34" s="41" t="s">
        <v>96</v>
      </c>
      <c r="G34" s="41" t="s">
        <v>96</v>
      </c>
      <c r="H34" s="41" t="s">
        <v>96</v>
      </c>
      <c r="I34" s="41" t="s">
        <v>96</v>
      </c>
      <c r="J34" s="41" t="s">
        <v>96</v>
      </c>
      <c r="K34" s="41" t="s">
        <v>96</v>
      </c>
      <c r="L34" s="33">
        <v>9796</v>
      </c>
      <c r="M34" s="33">
        <v>11180</v>
      </c>
      <c r="N34" s="34">
        <v>12505</v>
      </c>
      <c r="O34" s="35">
        <v>13285</v>
      </c>
      <c r="P34" s="36">
        <v>14425</v>
      </c>
      <c r="Q34" s="37" t="s">
        <v>96</v>
      </c>
      <c r="R34" s="37">
        <v>10.99668525676965</v>
      </c>
      <c r="S34" s="38">
        <v>14.143543484655357</v>
      </c>
      <c r="W34" s="41" t="s">
        <v>96</v>
      </c>
      <c r="X34" s="36">
        <v>14425</v>
      </c>
      <c r="Y34" s="40" t="s">
        <v>96</v>
      </c>
    </row>
    <row r="35" spans="1:25">
      <c r="A35" s="53" t="s">
        <v>116</v>
      </c>
      <c r="B35" s="32" t="s">
        <v>117</v>
      </c>
      <c r="C35" s="41" t="s">
        <v>96</v>
      </c>
      <c r="D35" s="41" t="s">
        <v>96</v>
      </c>
      <c r="E35" s="41" t="s">
        <v>96</v>
      </c>
      <c r="F35" s="41" t="s">
        <v>96</v>
      </c>
      <c r="G35" s="41" t="s">
        <v>96</v>
      </c>
      <c r="H35" s="41" t="s">
        <v>96</v>
      </c>
      <c r="I35" s="41" t="s">
        <v>96</v>
      </c>
      <c r="J35" s="41" t="s">
        <v>96</v>
      </c>
      <c r="K35" s="41" t="s">
        <v>96</v>
      </c>
      <c r="L35" s="33">
        <f>L33-L34</f>
        <v>6616</v>
      </c>
      <c r="M35" s="33">
        <f>M33-M34</f>
        <v>8387</v>
      </c>
      <c r="N35" s="34">
        <v>9410</v>
      </c>
      <c r="O35" s="40">
        <v>9490</v>
      </c>
      <c r="P35" s="40">
        <v>9665</v>
      </c>
      <c r="Q35" s="37" t="s">
        <v>96</v>
      </c>
      <c r="R35" s="37">
        <v>4.7819691198941774</v>
      </c>
      <c r="S35" s="38">
        <v>5.5353829236443612</v>
      </c>
      <c r="W35" s="41" t="s">
        <v>96</v>
      </c>
      <c r="X35" s="40">
        <v>9665</v>
      </c>
      <c r="Y35" s="40" t="s">
        <v>96</v>
      </c>
    </row>
    <row r="36" spans="1:25">
      <c r="A36" s="12">
        <v>255</v>
      </c>
      <c r="B36" s="32" t="s">
        <v>118</v>
      </c>
      <c r="C36" s="33">
        <v>3433</v>
      </c>
      <c r="D36" s="33">
        <v>3274</v>
      </c>
      <c r="E36" s="33">
        <v>3213</v>
      </c>
      <c r="F36" s="33">
        <v>3109</v>
      </c>
      <c r="G36" s="33">
        <v>3033</v>
      </c>
      <c r="H36" s="33">
        <v>3063</v>
      </c>
      <c r="I36" s="33">
        <v>3100</v>
      </c>
      <c r="J36" s="33">
        <v>3072</v>
      </c>
      <c r="K36" s="33">
        <v>3094</v>
      </c>
      <c r="L36" s="33">
        <v>3131</v>
      </c>
      <c r="M36" s="33">
        <v>3855</v>
      </c>
      <c r="N36" s="34">
        <v>4300</v>
      </c>
      <c r="O36" s="35">
        <v>4350</v>
      </c>
      <c r="P36" s="36">
        <v>4330</v>
      </c>
      <c r="Q36" s="37">
        <v>4.4059139094945969</v>
      </c>
      <c r="R36" s="37">
        <v>5.3796452643771193</v>
      </c>
      <c r="S36" s="38">
        <v>6.1007396970764356</v>
      </c>
      <c r="W36" s="33">
        <v>3433</v>
      </c>
      <c r="X36" s="36">
        <v>4330</v>
      </c>
      <c r="Y36" s="58">
        <f t="shared" si="0"/>
        <v>26.128750364113017</v>
      </c>
    </row>
    <row r="37" spans="1:25">
      <c r="A37" s="12">
        <v>256</v>
      </c>
      <c r="B37" s="32" t="s">
        <v>119</v>
      </c>
      <c r="C37" s="33">
        <v>5488</v>
      </c>
      <c r="D37" s="33">
        <v>5402</v>
      </c>
      <c r="E37" s="33">
        <v>5316</v>
      </c>
      <c r="F37" s="33">
        <v>5301</v>
      </c>
      <c r="G37" s="33">
        <v>5184</v>
      </c>
      <c r="H37" s="33">
        <v>5160</v>
      </c>
      <c r="I37" s="33">
        <v>5252</v>
      </c>
      <c r="J37" s="33">
        <v>5374</v>
      </c>
      <c r="K37" s="33">
        <v>5829</v>
      </c>
      <c r="L37" s="33">
        <v>6299</v>
      </c>
      <c r="M37" s="33">
        <v>7452</v>
      </c>
      <c r="N37" s="34">
        <v>9380</v>
      </c>
      <c r="O37" s="35">
        <v>10010</v>
      </c>
      <c r="P37" s="36">
        <v>10430</v>
      </c>
      <c r="Q37" s="37">
        <v>4.3600540239930092</v>
      </c>
      <c r="R37" s="37">
        <v>6.1774653491610847</v>
      </c>
      <c r="S37" s="38">
        <v>8.592424167531675</v>
      </c>
      <c r="W37" s="33">
        <v>5488</v>
      </c>
      <c r="X37" s="36">
        <v>10430</v>
      </c>
      <c r="Y37" s="58">
        <f t="shared" si="0"/>
        <v>90.051020408163254</v>
      </c>
    </row>
    <row r="38" spans="1:25">
      <c r="A38" s="12">
        <v>257</v>
      </c>
      <c r="B38" s="32" t="s">
        <v>120</v>
      </c>
      <c r="C38" s="33">
        <v>9608</v>
      </c>
      <c r="D38" s="33">
        <v>9138</v>
      </c>
      <c r="E38" s="33">
        <v>8895</v>
      </c>
      <c r="F38" s="33">
        <v>8498</v>
      </c>
      <c r="G38" s="33">
        <v>8456</v>
      </c>
      <c r="H38" s="33">
        <v>8342</v>
      </c>
      <c r="I38" s="33">
        <v>8341</v>
      </c>
      <c r="J38" s="33">
        <v>8491</v>
      </c>
      <c r="K38" s="33">
        <v>8854</v>
      </c>
      <c r="L38" s="33">
        <v>9526</v>
      </c>
      <c r="M38" s="33">
        <v>10716</v>
      </c>
      <c r="N38" s="34">
        <v>12600</v>
      </c>
      <c r="O38" s="35">
        <v>13545</v>
      </c>
      <c r="P38" s="36">
        <v>13985</v>
      </c>
      <c r="Q38" s="37">
        <v>5.8034392988517549</v>
      </c>
      <c r="R38" s="37">
        <v>6.8601718243857466</v>
      </c>
      <c r="S38" s="38">
        <v>8.86355137817608</v>
      </c>
      <c r="W38" s="33">
        <v>9608</v>
      </c>
      <c r="X38" s="36">
        <v>13985</v>
      </c>
      <c r="Y38" s="58">
        <f t="shared" si="0"/>
        <v>45.555786844296421</v>
      </c>
    </row>
    <row r="39" spans="1:25">
      <c r="A39" s="45">
        <v>2</v>
      </c>
      <c r="B39" s="3" t="s">
        <v>24</v>
      </c>
      <c r="C39" s="4">
        <v>167595</v>
      </c>
      <c r="D39" s="4">
        <v>165870</v>
      </c>
      <c r="E39" s="4">
        <v>164632</v>
      </c>
      <c r="F39" s="4">
        <v>161409</v>
      </c>
      <c r="G39" s="4">
        <v>160303</v>
      </c>
      <c r="H39" s="4">
        <v>160800</v>
      </c>
      <c r="I39" s="4">
        <v>164319</v>
      </c>
      <c r="J39" s="4">
        <v>170246</v>
      </c>
      <c r="K39" s="4">
        <v>181572</v>
      </c>
      <c r="L39" s="4">
        <v>195197</v>
      </c>
      <c r="M39" s="4">
        <v>223573</v>
      </c>
      <c r="N39" s="46">
        <v>247535</v>
      </c>
      <c r="O39" s="47">
        <v>257705</v>
      </c>
      <c r="P39" s="48">
        <v>268505</v>
      </c>
      <c r="Q39" s="49">
        <v>7.7449756668341099</v>
      </c>
      <c r="R39" s="49">
        <v>10.485112250209868</v>
      </c>
      <c r="S39" s="50">
        <v>12.489737441302816</v>
      </c>
      <c r="W39" s="4">
        <v>167595</v>
      </c>
      <c r="X39" s="48">
        <v>268505</v>
      </c>
      <c r="Y39" s="58">
        <f t="shared" si="0"/>
        <v>60.21062680867567</v>
      </c>
    </row>
    <row r="40" spans="1:25">
      <c r="A40" s="12">
        <v>351</v>
      </c>
      <c r="B40" s="32" t="s">
        <v>121</v>
      </c>
      <c r="C40" s="33">
        <v>7805</v>
      </c>
      <c r="D40" s="33">
        <v>7594</v>
      </c>
      <c r="E40" s="33">
        <v>7394</v>
      </c>
      <c r="F40" s="33">
        <v>7449</v>
      </c>
      <c r="G40" s="33">
        <v>7472</v>
      </c>
      <c r="H40" s="33">
        <v>7584</v>
      </c>
      <c r="I40" s="33">
        <v>7689</v>
      </c>
      <c r="J40" s="33">
        <v>7959</v>
      </c>
      <c r="K40" s="33">
        <v>8519</v>
      </c>
      <c r="L40" s="33">
        <v>9503</v>
      </c>
      <c r="M40" s="33">
        <v>10974</v>
      </c>
      <c r="N40" s="34">
        <v>12675</v>
      </c>
      <c r="O40" s="35">
        <v>13430</v>
      </c>
      <c r="P40" s="36">
        <v>14130</v>
      </c>
      <c r="Q40" s="37">
        <v>4.2780250378198241</v>
      </c>
      <c r="R40" s="37">
        <v>6.166173140567845</v>
      </c>
      <c r="S40" s="38">
        <v>7.8966781419054861</v>
      </c>
      <c r="W40" s="33">
        <v>7805</v>
      </c>
      <c r="X40" s="36">
        <v>14130</v>
      </c>
      <c r="Y40" s="58">
        <f t="shared" si="0"/>
        <v>81.037796284433057</v>
      </c>
    </row>
    <row r="41" spans="1:25">
      <c r="A41" s="12">
        <v>352</v>
      </c>
      <c r="B41" s="32" t="s">
        <v>122</v>
      </c>
      <c r="C41" s="33">
        <v>8730</v>
      </c>
      <c r="D41" s="33">
        <v>8486</v>
      </c>
      <c r="E41" s="33">
        <v>8328</v>
      </c>
      <c r="F41" s="33">
        <v>8238</v>
      </c>
      <c r="G41" s="33">
        <v>8184</v>
      </c>
      <c r="H41" s="33">
        <v>8131</v>
      </c>
      <c r="I41" s="33">
        <v>8134</v>
      </c>
      <c r="J41" s="33">
        <v>8167</v>
      </c>
      <c r="K41" s="33">
        <v>8660</v>
      </c>
      <c r="L41" s="33">
        <v>9787</v>
      </c>
      <c r="M41" s="33">
        <v>11863</v>
      </c>
      <c r="N41" s="34">
        <v>13215</v>
      </c>
      <c r="O41" s="35">
        <v>13215</v>
      </c>
      <c r="P41" s="36">
        <v>13335</v>
      </c>
      <c r="Q41" s="37">
        <v>4.2528108497827315</v>
      </c>
      <c r="R41" s="37">
        <v>5.9882990161683569</v>
      </c>
      <c r="S41" s="38">
        <v>6.7276112061267419</v>
      </c>
      <c r="W41" s="33">
        <v>8730</v>
      </c>
      <c r="X41" s="36">
        <v>13335</v>
      </c>
      <c r="Y41" s="58">
        <f t="shared" si="0"/>
        <v>52.749140893470781</v>
      </c>
    </row>
    <row r="42" spans="1:25">
      <c r="A42" s="12">
        <v>353</v>
      </c>
      <c r="B42" s="32" t="s">
        <v>123</v>
      </c>
      <c r="C42" s="33">
        <v>11011</v>
      </c>
      <c r="D42" s="33">
        <v>10667</v>
      </c>
      <c r="E42" s="33">
        <v>10514</v>
      </c>
      <c r="F42" s="33">
        <v>10670</v>
      </c>
      <c r="G42" s="33">
        <v>10975</v>
      </c>
      <c r="H42" s="33">
        <v>11183</v>
      </c>
      <c r="I42" s="33">
        <v>11025</v>
      </c>
      <c r="J42" s="33">
        <v>11307</v>
      </c>
      <c r="K42" s="33">
        <v>11651</v>
      </c>
      <c r="L42" s="33">
        <v>12035</v>
      </c>
      <c r="M42" s="33">
        <v>13092</v>
      </c>
      <c r="N42" s="51">
        <v>16015</v>
      </c>
      <c r="O42" s="35">
        <v>17475</v>
      </c>
      <c r="P42" s="36">
        <v>18930</v>
      </c>
      <c r="Q42" s="52">
        <v>4.5532550128811096</v>
      </c>
      <c r="R42" s="52">
        <v>5.2764365916766751</v>
      </c>
      <c r="S42" s="38">
        <v>7.4888438775833146</v>
      </c>
      <c r="W42" s="33">
        <v>11011</v>
      </c>
      <c r="X42" s="36">
        <v>18930</v>
      </c>
      <c r="Y42" s="58">
        <f t="shared" si="0"/>
        <v>71.918990100808287</v>
      </c>
    </row>
    <row r="43" spans="1:25">
      <c r="A43" s="12">
        <v>354</v>
      </c>
      <c r="B43" s="32" t="s">
        <v>124</v>
      </c>
      <c r="C43" s="33">
        <v>1273</v>
      </c>
      <c r="D43" s="33">
        <v>1267</v>
      </c>
      <c r="E43" s="33">
        <v>1301</v>
      </c>
      <c r="F43" s="33">
        <v>1372</v>
      </c>
      <c r="G43" s="33">
        <v>1464</v>
      </c>
      <c r="H43" s="33">
        <v>1487</v>
      </c>
      <c r="I43" s="33">
        <v>1456</v>
      </c>
      <c r="J43" s="33">
        <v>1601</v>
      </c>
      <c r="K43" s="33">
        <v>1882</v>
      </c>
      <c r="L43" s="33">
        <v>2244</v>
      </c>
      <c r="M43" s="33">
        <v>2767</v>
      </c>
      <c r="N43" s="34">
        <v>2825</v>
      </c>
      <c r="O43" s="35">
        <v>2585</v>
      </c>
      <c r="P43" s="36">
        <v>2665</v>
      </c>
      <c r="Q43" s="37">
        <v>2.4789686867113256</v>
      </c>
      <c r="R43" s="37">
        <v>5.5198691350143632</v>
      </c>
      <c r="S43" s="38">
        <v>5.5034693540393187</v>
      </c>
      <c r="W43" s="33">
        <v>1273</v>
      </c>
      <c r="X43" s="36">
        <v>2665</v>
      </c>
      <c r="Y43" s="58">
        <f>X43/W43*100-100</f>
        <v>109.34799685781621</v>
      </c>
    </row>
    <row r="44" spans="1:25">
      <c r="A44" s="12">
        <v>355</v>
      </c>
      <c r="B44" s="32" t="s">
        <v>125</v>
      </c>
      <c r="C44" s="33">
        <v>6903</v>
      </c>
      <c r="D44" s="33">
        <v>6746</v>
      </c>
      <c r="E44" s="33">
        <v>6556</v>
      </c>
      <c r="F44" s="33">
        <v>6390</v>
      </c>
      <c r="G44" s="33">
        <v>6394</v>
      </c>
      <c r="H44" s="33">
        <v>6385</v>
      </c>
      <c r="I44" s="33">
        <v>6645</v>
      </c>
      <c r="J44" s="33">
        <v>6993</v>
      </c>
      <c r="K44" s="33">
        <v>7514</v>
      </c>
      <c r="L44" s="33">
        <v>8364</v>
      </c>
      <c r="M44" s="33">
        <v>9418</v>
      </c>
      <c r="N44" s="34">
        <v>116020</v>
      </c>
      <c r="O44" s="35">
        <v>12105</v>
      </c>
      <c r="P44" s="36">
        <v>12760</v>
      </c>
      <c r="Q44" s="37">
        <v>3.934656095211496</v>
      </c>
      <c r="R44" s="37">
        <v>5.2114055522662257</v>
      </c>
      <c r="S44" s="38">
        <v>6.9585323822611951</v>
      </c>
      <c r="W44" s="33">
        <v>6903</v>
      </c>
      <c r="X44" s="36">
        <v>12760</v>
      </c>
      <c r="Y44" s="58">
        <f t="shared" si="0"/>
        <v>84.847167898015357</v>
      </c>
    </row>
    <row r="45" spans="1:25">
      <c r="A45" s="12">
        <v>356</v>
      </c>
      <c r="B45" s="32" t="s">
        <v>126</v>
      </c>
      <c r="C45" s="33">
        <v>3984</v>
      </c>
      <c r="D45" s="33">
        <v>3951</v>
      </c>
      <c r="E45" s="33">
        <v>3915</v>
      </c>
      <c r="F45" s="33">
        <v>3854</v>
      </c>
      <c r="G45" s="33">
        <v>3793</v>
      </c>
      <c r="H45" s="33">
        <v>3766</v>
      </c>
      <c r="I45" s="33">
        <v>3961</v>
      </c>
      <c r="J45" s="33">
        <v>4181</v>
      </c>
      <c r="K45" s="33">
        <v>4489</v>
      </c>
      <c r="L45" s="33">
        <v>5090</v>
      </c>
      <c r="M45" s="33">
        <v>6083</v>
      </c>
      <c r="N45" s="34">
        <v>6210</v>
      </c>
      <c r="O45" s="35">
        <v>6360</v>
      </c>
      <c r="P45" s="36">
        <v>6560</v>
      </c>
      <c r="Q45" s="37">
        <v>3.5337632272199113</v>
      </c>
      <c r="R45" s="37">
        <v>5.3557435793588608</v>
      </c>
      <c r="S45" s="38">
        <v>5.7788701251794885</v>
      </c>
      <c r="W45" s="33">
        <v>3984</v>
      </c>
      <c r="X45" s="36">
        <v>6560</v>
      </c>
      <c r="Y45" s="58">
        <f t="shared" si="0"/>
        <v>64.658634538152626</v>
      </c>
    </row>
    <row r="46" spans="1:25">
      <c r="A46" s="12">
        <v>357</v>
      </c>
      <c r="B46" s="32" t="s">
        <v>127</v>
      </c>
      <c r="C46" s="33">
        <v>6581</v>
      </c>
      <c r="D46" s="33">
        <v>6516</v>
      </c>
      <c r="E46" s="33">
        <v>6495</v>
      </c>
      <c r="F46" s="33">
        <v>6402</v>
      </c>
      <c r="G46" s="33">
        <v>6292</v>
      </c>
      <c r="H46" s="33">
        <v>6172</v>
      </c>
      <c r="I46" s="33">
        <v>6347</v>
      </c>
      <c r="J46" s="33">
        <v>6657</v>
      </c>
      <c r="K46" s="33">
        <v>7204</v>
      </c>
      <c r="L46" s="33">
        <v>7962</v>
      </c>
      <c r="M46" s="33">
        <v>9727</v>
      </c>
      <c r="N46" s="34">
        <v>10720</v>
      </c>
      <c r="O46" s="35">
        <v>10845</v>
      </c>
      <c r="P46" s="36">
        <v>11145</v>
      </c>
      <c r="Q46" s="37">
        <v>3.9915087187263074</v>
      </c>
      <c r="R46" s="37">
        <v>5.9582366020838817</v>
      </c>
      <c r="S46" s="38">
        <v>6.8183903826741306</v>
      </c>
      <c r="W46" s="33">
        <v>6581</v>
      </c>
      <c r="X46" s="36">
        <v>11145</v>
      </c>
      <c r="Y46" s="58">
        <f t="shared" si="0"/>
        <v>69.351162437319545</v>
      </c>
    </row>
    <row r="47" spans="1:25">
      <c r="A47" s="12">
        <v>358</v>
      </c>
      <c r="B47" s="32" t="s">
        <v>128</v>
      </c>
      <c r="C47" s="33">
        <v>5949</v>
      </c>
      <c r="D47" s="33">
        <v>5987</v>
      </c>
      <c r="E47" s="33">
        <v>5929</v>
      </c>
      <c r="F47" s="33">
        <v>5739</v>
      </c>
      <c r="G47" s="33">
        <v>5804</v>
      </c>
      <c r="H47" s="33">
        <v>5915</v>
      </c>
      <c r="I47" s="33">
        <v>5996</v>
      </c>
      <c r="J47" s="33">
        <v>6350</v>
      </c>
      <c r="K47" s="33">
        <v>7260</v>
      </c>
      <c r="L47" s="33">
        <v>7825</v>
      </c>
      <c r="M47" s="33">
        <v>9386</v>
      </c>
      <c r="N47" s="34">
        <v>11140</v>
      </c>
      <c r="O47" s="35">
        <v>10920</v>
      </c>
      <c r="P47" s="36">
        <v>11545</v>
      </c>
      <c r="Q47" s="37">
        <v>4.1695285888504188</v>
      </c>
      <c r="R47" s="37">
        <v>6.6916671419608731</v>
      </c>
      <c r="S47" s="38">
        <v>8.2608851203892524</v>
      </c>
      <c r="W47" s="33">
        <v>5949</v>
      </c>
      <c r="X47" s="36">
        <v>11545</v>
      </c>
      <c r="Y47" s="58">
        <f t="shared" si="0"/>
        <v>94.06622961842325</v>
      </c>
    </row>
    <row r="48" spans="1:25">
      <c r="A48" s="12">
        <v>359</v>
      </c>
      <c r="B48" s="32" t="s">
        <v>129</v>
      </c>
      <c r="C48" s="33">
        <v>8004</v>
      </c>
      <c r="D48" s="33">
        <v>7920</v>
      </c>
      <c r="E48" s="33">
        <v>7999</v>
      </c>
      <c r="F48" s="33">
        <v>8070</v>
      </c>
      <c r="G48" s="33">
        <v>8139</v>
      </c>
      <c r="H48" s="33">
        <v>8248</v>
      </c>
      <c r="I48" s="33">
        <v>8854</v>
      </c>
      <c r="J48" s="33">
        <v>9454</v>
      </c>
      <c r="K48" s="33">
        <v>10570</v>
      </c>
      <c r="L48" s="33">
        <v>11524</v>
      </c>
      <c r="M48" s="33">
        <v>14684</v>
      </c>
      <c r="N48" s="34">
        <v>16345</v>
      </c>
      <c r="O48" s="35">
        <v>17280</v>
      </c>
      <c r="P48" s="36">
        <v>18555</v>
      </c>
      <c r="Q48" s="37">
        <v>4.07380073800738</v>
      </c>
      <c r="R48" s="37">
        <v>7.3400181950873264</v>
      </c>
      <c r="S48" s="38">
        <v>9.1358036848480069</v>
      </c>
      <c r="W48" s="33">
        <v>8004</v>
      </c>
      <c r="X48" s="36">
        <v>18555</v>
      </c>
      <c r="Y48" s="58">
        <f t="shared" si="0"/>
        <v>131.82158920539729</v>
      </c>
    </row>
    <row r="49" spans="1:25">
      <c r="A49" s="12">
        <v>360</v>
      </c>
      <c r="B49" s="32" t="s">
        <v>130</v>
      </c>
      <c r="C49" s="33">
        <v>2786</v>
      </c>
      <c r="D49" s="33">
        <v>2742</v>
      </c>
      <c r="E49" s="33">
        <v>2695</v>
      </c>
      <c r="F49" s="33">
        <v>2550</v>
      </c>
      <c r="G49" s="33">
        <v>2527</v>
      </c>
      <c r="H49" s="33">
        <v>2555</v>
      </c>
      <c r="I49" s="33">
        <v>2563</v>
      </c>
      <c r="J49" s="33">
        <v>2634</v>
      </c>
      <c r="K49" s="33">
        <v>3031</v>
      </c>
      <c r="L49" s="33">
        <v>3588</v>
      </c>
      <c r="M49" s="33">
        <v>4184</v>
      </c>
      <c r="N49" s="34">
        <v>5020</v>
      </c>
      <c r="O49" s="35">
        <v>5335</v>
      </c>
      <c r="P49" s="36">
        <v>5605</v>
      </c>
      <c r="Q49" s="37">
        <v>2.8739426449350116</v>
      </c>
      <c r="R49" s="37">
        <v>4.4925964501616003</v>
      </c>
      <c r="S49" s="38">
        <v>6.054746575638422</v>
      </c>
      <c r="W49" s="33">
        <v>2786</v>
      </c>
      <c r="X49" s="36">
        <v>5605</v>
      </c>
      <c r="Y49" s="58">
        <f t="shared" si="0"/>
        <v>101.18449389806173</v>
      </c>
    </row>
    <row r="50" spans="1:25">
      <c r="A50" s="12">
        <v>361</v>
      </c>
      <c r="B50" s="32" t="s">
        <v>131</v>
      </c>
      <c r="C50" s="33">
        <v>6736</v>
      </c>
      <c r="D50" s="33">
        <v>6710</v>
      </c>
      <c r="E50" s="33">
        <v>6576</v>
      </c>
      <c r="F50" s="33">
        <v>6545</v>
      </c>
      <c r="G50" s="33">
        <v>6485</v>
      </c>
      <c r="H50" s="33">
        <v>6525</v>
      </c>
      <c r="I50" s="33">
        <v>6554</v>
      </c>
      <c r="J50" s="33">
        <v>6669</v>
      </c>
      <c r="K50" s="33">
        <v>7060</v>
      </c>
      <c r="L50" s="33">
        <v>7644</v>
      </c>
      <c r="M50" s="33">
        <v>9177</v>
      </c>
      <c r="N50" s="34">
        <v>10055</v>
      </c>
      <c r="O50" s="35">
        <v>10510</v>
      </c>
      <c r="P50" s="36">
        <v>10975</v>
      </c>
      <c r="Q50" s="37">
        <v>5.0237164762387758</v>
      </c>
      <c r="R50" s="37">
        <v>6.8157005458799063</v>
      </c>
      <c r="S50" s="38">
        <v>8.0231300076027843</v>
      </c>
      <c r="W50" s="33">
        <v>6736</v>
      </c>
      <c r="X50" s="36">
        <v>10975</v>
      </c>
      <c r="Y50" s="58">
        <f t="shared" si="0"/>
        <v>62.930522565320643</v>
      </c>
    </row>
    <row r="51" spans="1:25">
      <c r="A51" s="45">
        <v>3</v>
      </c>
      <c r="B51" s="3" t="s">
        <v>36</v>
      </c>
      <c r="C51" s="4">
        <v>69762</v>
      </c>
      <c r="D51" s="4">
        <v>68586</v>
      </c>
      <c r="E51" s="4">
        <v>67702</v>
      </c>
      <c r="F51" s="4">
        <v>67279</v>
      </c>
      <c r="G51" s="4">
        <v>67529</v>
      </c>
      <c r="H51" s="4">
        <v>67951</v>
      </c>
      <c r="I51" s="4">
        <v>69224</v>
      </c>
      <c r="J51" s="4">
        <v>71972</v>
      </c>
      <c r="K51" s="4">
        <v>77840</v>
      </c>
      <c r="L51" s="4">
        <v>85566</v>
      </c>
      <c r="M51" s="4">
        <v>101355</v>
      </c>
      <c r="N51" s="46">
        <v>116020</v>
      </c>
      <c r="O51" s="47">
        <v>120060</v>
      </c>
      <c r="P51" s="48">
        <v>126195</v>
      </c>
      <c r="Q51" s="49">
        <v>4.093694564919522</v>
      </c>
      <c r="R51" s="49">
        <v>5.9621675454081817</v>
      </c>
      <c r="S51" s="50">
        <v>7.3758821308376685</v>
      </c>
      <c r="W51" s="4">
        <v>69762</v>
      </c>
      <c r="X51" s="48">
        <v>126195</v>
      </c>
      <c r="Y51" s="58">
        <f t="shared" si="0"/>
        <v>80.893609701556727</v>
      </c>
    </row>
    <row r="52" spans="1:25">
      <c r="A52" s="12">
        <v>401</v>
      </c>
      <c r="B52" s="32" t="s">
        <v>132</v>
      </c>
      <c r="C52" s="33">
        <v>6751</v>
      </c>
      <c r="D52" s="33">
        <v>6486</v>
      </c>
      <c r="E52" s="33">
        <v>6323</v>
      </c>
      <c r="F52" s="33">
        <v>6245</v>
      </c>
      <c r="G52" s="33">
        <v>6190</v>
      </c>
      <c r="H52" s="33">
        <v>6102</v>
      </c>
      <c r="I52" s="33">
        <v>6243</v>
      </c>
      <c r="J52" s="33">
        <v>6616</v>
      </c>
      <c r="K52" s="33">
        <v>7163</v>
      </c>
      <c r="L52" s="33">
        <v>8139</v>
      </c>
      <c r="M52" s="33">
        <v>10029</v>
      </c>
      <c r="N52" s="34">
        <v>11225</v>
      </c>
      <c r="O52" s="35">
        <v>12410</v>
      </c>
      <c r="P52" s="36">
        <v>12970</v>
      </c>
      <c r="Q52" s="37">
        <v>8.8927235365403874</v>
      </c>
      <c r="R52" s="37">
        <v>13.140206752879211</v>
      </c>
      <c r="S52" s="38">
        <v>16.7124099630188</v>
      </c>
      <c r="W52" s="33">
        <v>6751</v>
      </c>
      <c r="X52" s="36">
        <v>12970</v>
      </c>
      <c r="Y52" s="58">
        <f t="shared" si="0"/>
        <v>92.119685972448536</v>
      </c>
    </row>
    <row r="53" spans="1:25">
      <c r="A53" s="12">
        <v>402</v>
      </c>
      <c r="B53" s="32" t="s">
        <v>133</v>
      </c>
      <c r="C53" s="33">
        <v>2783</v>
      </c>
      <c r="D53" s="33">
        <v>2664</v>
      </c>
      <c r="E53" s="33">
        <v>2663</v>
      </c>
      <c r="F53" s="33">
        <v>2585</v>
      </c>
      <c r="G53" s="33">
        <v>2360</v>
      </c>
      <c r="H53" s="33">
        <v>2454</v>
      </c>
      <c r="I53" s="33">
        <v>2487</v>
      </c>
      <c r="J53" s="33">
        <v>2784</v>
      </c>
      <c r="K53" s="33">
        <v>3219</v>
      </c>
      <c r="L53" s="33">
        <v>3641</v>
      </c>
      <c r="M53" s="33">
        <v>4576</v>
      </c>
      <c r="N53" s="34">
        <v>4955</v>
      </c>
      <c r="O53" s="35">
        <v>5420</v>
      </c>
      <c r="P53" s="36">
        <v>5530</v>
      </c>
      <c r="Q53" s="37">
        <v>5.3837076586771904</v>
      </c>
      <c r="R53" s="37">
        <v>9.0267092752593996</v>
      </c>
      <c r="S53" s="38">
        <v>11.017033569080585</v>
      </c>
      <c r="W53" s="33">
        <v>2783</v>
      </c>
      <c r="X53" s="36">
        <v>5530</v>
      </c>
      <c r="Y53" s="58">
        <f t="shared" si="0"/>
        <v>98.706431908012945</v>
      </c>
    </row>
    <row r="54" spans="1:25">
      <c r="A54" s="12">
        <v>403</v>
      </c>
      <c r="B54" s="32" t="s">
        <v>134</v>
      </c>
      <c r="C54" s="33">
        <v>9884</v>
      </c>
      <c r="D54" s="33">
        <v>9767</v>
      </c>
      <c r="E54" s="33">
        <v>9832</v>
      </c>
      <c r="F54" s="33">
        <v>9449</v>
      </c>
      <c r="G54" s="33">
        <v>9466</v>
      </c>
      <c r="H54" s="33">
        <v>9505</v>
      </c>
      <c r="I54" s="33">
        <v>9410</v>
      </c>
      <c r="J54" s="33">
        <v>10122</v>
      </c>
      <c r="K54" s="33">
        <v>10836</v>
      </c>
      <c r="L54" s="33">
        <v>11672</v>
      </c>
      <c r="M54" s="33">
        <v>13579</v>
      </c>
      <c r="N54" s="54">
        <v>15440</v>
      </c>
      <c r="O54" s="35">
        <v>16595</v>
      </c>
      <c r="P54" s="36">
        <v>17365</v>
      </c>
      <c r="Q54" s="37">
        <v>6.2334058587960772</v>
      </c>
      <c r="R54" s="37">
        <v>8.2884697552340842</v>
      </c>
      <c r="S54" s="38">
        <v>10.323405267225493</v>
      </c>
      <c r="W54" s="33">
        <v>9884</v>
      </c>
      <c r="X54" s="36">
        <v>17365</v>
      </c>
      <c r="Y54" s="58">
        <f t="shared" si="0"/>
        <v>75.687980574666113</v>
      </c>
    </row>
    <row r="55" spans="1:25">
      <c r="A55" s="12">
        <v>404</v>
      </c>
      <c r="B55" s="32" t="s">
        <v>135</v>
      </c>
      <c r="C55" s="33">
        <v>15137</v>
      </c>
      <c r="D55" s="33">
        <v>14718</v>
      </c>
      <c r="E55" s="33">
        <v>14631</v>
      </c>
      <c r="F55" s="33">
        <v>14584</v>
      </c>
      <c r="G55" s="33">
        <v>14554</v>
      </c>
      <c r="H55" s="33">
        <v>14707</v>
      </c>
      <c r="I55" s="33">
        <v>15209</v>
      </c>
      <c r="J55" s="33">
        <v>15985</v>
      </c>
      <c r="K55" s="33">
        <v>16602</v>
      </c>
      <c r="L55" s="33">
        <v>17648</v>
      </c>
      <c r="M55" s="33">
        <v>19421</v>
      </c>
      <c r="N55" s="34">
        <v>22855</v>
      </c>
      <c r="O55" s="35">
        <v>23915</v>
      </c>
      <c r="P55" s="36">
        <v>24470</v>
      </c>
      <c r="Q55" s="37">
        <v>9.2403579669625309</v>
      </c>
      <c r="R55" s="37">
        <v>11.958522933689649</v>
      </c>
      <c r="S55" s="38">
        <v>14.852987593172603</v>
      </c>
      <c r="W55" s="33">
        <v>15137</v>
      </c>
      <c r="X55" s="36">
        <v>24470</v>
      </c>
      <c r="Y55" s="58">
        <f t="shared" si="0"/>
        <v>61.656867278853127</v>
      </c>
    </row>
    <row r="56" spans="1:25">
      <c r="A56" s="55" t="s">
        <v>66</v>
      </c>
      <c r="B56" s="32" t="s">
        <v>136</v>
      </c>
      <c r="C56" s="33">
        <v>3851</v>
      </c>
      <c r="D56" s="33">
        <v>3710</v>
      </c>
      <c r="E56" s="33">
        <v>3676</v>
      </c>
      <c r="F56" s="33">
        <v>3618</v>
      </c>
      <c r="G56" s="33">
        <v>3769</v>
      </c>
      <c r="H56" s="33">
        <v>4274</v>
      </c>
      <c r="I56" s="33">
        <v>4277</v>
      </c>
      <c r="J56" s="33">
        <v>4499</v>
      </c>
      <c r="K56" s="33">
        <v>4440</v>
      </c>
      <c r="L56" s="33">
        <v>4698</v>
      </c>
      <c r="M56" s="33">
        <v>5979</v>
      </c>
      <c r="N56" s="34">
        <v>6925</v>
      </c>
      <c r="O56" s="35">
        <v>7820</v>
      </c>
      <c r="P56" s="36">
        <v>8410</v>
      </c>
      <c r="Q56" s="37">
        <v>4.6091057066258134</v>
      </c>
      <c r="R56" s="37">
        <v>7.8676228699256532</v>
      </c>
      <c r="S56" s="38">
        <v>11.025459503395474</v>
      </c>
      <c r="W56" s="33">
        <v>3851</v>
      </c>
      <c r="X56" s="36">
        <v>8410</v>
      </c>
      <c r="Y56" s="58">
        <f t="shared" si="0"/>
        <v>118.38483510776422</v>
      </c>
    </row>
    <row r="57" spans="1:25">
      <c r="A57" s="12">
        <v>451</v>
      </c>
      <c r="B57" s="32" t="s">
        <v>137</v>
      </c>
      <c r="C57" s="33">
        <v>3288</v>
      </c>
      <c r="D57" s="33">
        <v>3324</v>
      </c>
      <c r="E57" s="33">
        <v>3375</v>
      </c>
      <c r="F57" s="33">
        <v>3362</v>
      </c>
      <c r="G57" s="33">
        <v>3447</v>
      </c>
      <c r="H57" s="33">
        <v>3546</v>
      </c>
      <c r="I57" s="33">
        <v>3749</v>
      </c>
      <c r="J57" s="33">
        <v>4282</v>
      </c>
      <c r="K57" s="33">
        <v>4463</v>
      </c>
      <c r="L57" s="33">
        <v>4953</v>
      </c>
      <c r="M57" s="33">
        <v>6084</v>
      </c>
      <c r="N57" s="34">
        <v>7130</v>
      </c>
      <c r="O57" s="35">
        <v>7600</v>
      </c>
      <c r="P57" s="36">
        <v>8075</v>
      </c>
      <c r="Q57" s="37">
        <v>2.8371487000716193</v>
      </c>
      <c r="R57" s="37">
        <v>5.0100877012393461</v>
      </c>
      <c r="S57" s="38">
        <v>6.5083702073812573</v>
      </c>
      <c r="W57" s="33">
        <v>3288</v>
      </c>
      <c r="X57" s="36">
        <v>8075</v>
      </c>
      <c r="Y57" s="58">
        <f t="shared" si="0"/>
        <v>145.59002433090023</v>
      </c>
    </row>
    <row r="58" spans="1:25">
      <c r="A58" s="12">
        <v>452</v>
      </c>
      <c r="B58" s="32" t="s">
        <v>138</v>
      </c>
      <c r="C58" s="33">
        <v>5338</v>
      </c>
      <c r="D58" s="33">
        <v>5511</v>
      </c>
      <c r="E58" s="33">
        <v>5487</v>
      </c>
      <c r="F58" s="33">
        <v>5158</v>
      </c>
      <c r="G58" s="33">
        <v>5110</v>
      </c>
      <c r="H58" s="33">
        <v>5350</v>
      </c>
      <c r="I58" s="33">
        <v>5469</v>
      </c>
      <c r="J58" s="33">
        <v>5736</v>
      </c>
      <c r="K58" s="33">
        <v>6589</v>
      </c>
      <c r="L58" s="33">
        <v>7903</v>
      </c>
      <c r="M58" s="33">
        <v>9789</v>
      </c>
      <c r="N58" s="34">
        <v>11055</v>
      </c>
      <c r="O58" s="35">
        <v>11200</v>
      </c>
      <c r="P58" s="36">
        <v>11515</v>
      </c>
      <c r="Q58" s="37">
        <v>2.80758226037196</v>
      </c>
      <c r="R58" s="37">
        <v>5.1739174097114677</v>
      </c>
      <c r="S58" s="38">
        <v>6.0653786186844219</v>
      </c>
      <c r="W58" s="33">
        <v>5338</v>
      </c>
      <c r="X58" s="36">
        <v>11515</v>
      </c>
      <c r="Y58" s="58">
        <f t="shared" si="0"/>
        <v>115.71749718995878</v>
      </c>
    </row>
    <row r="59" spans="1:25">
      <c r="A59" s="12">
        <v>453</v>
      </c>
      <c r="B59" s="32" t="s">
        <v>139</v>
      </c>
      <c r="C59" s="33">
        <v>6341</v>
      </c>
      <c r="D59" s="33">
        <v>6549</v>
      </c>
      <c r="E59" s="33">
        <v>6898</v>
      </c>
      <c r="F59" s="33">
        <v>7296</v>
      </c>
      <c r="G59" s="33">
        <v>7715</v>
      </c>
      <c r="H59" s="33">
        <v>8442</v>
      </c>
      <c r="I59" s="33">
        <v>9052</v>
      </c>
      <c r="J59" s="33">
        <v>10700</v>
      </c>
      <c r="K59" s="33">
        <v>11292</v>
      </c>
      <c r="L59" s="33">
        <v>12969</v>
      </c>
      <c r="M59" s="33">
        <v>14893</v>
      </c>
      <c r="N59" s="34">
        <v>17345</v>
      </c>
      <c r="O59" s="35">
        <v>17050</v>
      </c>
      <c r="P59" s="36">
        <v>18915</v>
      </c>
      <c r="Q59" s="37">
        <v>4.0740931111139664</v>
      </c>
      <c r="R59" s="37">
        <v>9.0406352058470016</v>
      </c>
      <c r="S59" s="38">
        <v>11.169308170158491</v>
      </c>
      <c r="W59" s="33">
        <v>6341</v>
      </c>
      <c r="X59" s="36">
        <v>18915</v>
      </c>
      <c r="Y59" s="58">
        <f t="shared" si="0"/>
        <v>198.29679861220626</v>
      </c>
    </row>
    <row r="60" spans="1:25">
      <c r="A60" s="12">
        <v>454</v>
      </c>
      <c r="B60" s="32" t="s">
        <v>140</v>
      </c>
      <c r="C60" s="33">
        <v>12579</v>
      </c>
      <c r="D60" s="33">
        <v>14186</v>
      </c>
      <c r="E60" s="33">
        <v>15526</v>
      </c>
      <c r="F60" s="33">
        <v>16357</v>
      </c>
      <c r="G60" s="33">
        <v>16744</v>
      </c>
      <c r="H60" s="33">
        <v>17640</v>
      </c>
      <c r="I60" s="33">
        <v>19224</v>
      </c>
      <c r="J60" s="33">
        <v>21112</v>
      </c>
      <c r="K60" s="33">
        <v>22649</v>
      </c>
      <c r="L60" s="33">
        <v>25259</v>
      </c>
      <c r="M60" s="33">
        <v>30225</v>
      </c>
      <c r="N60" s="34">
        <v>34110</v>
      </c>
      <c r="O60" s="35">
        <v>36430</v>
      </c>
      <c r="P60" s="36">
        <v>38825</v>
      </c>
      <c r="Q60" s="37">
        <v>4.0565903872449116</v>
      </c>
      <c r="R60" s="37">
        <v>9.46044921875</v>
      </c>
      <c r="S60" s="38">
        <v>11.922052957559641</v>
      </c>
      <c r="W60" s="33">
        <v>12579</v>
      </c>
      <c r="X60" s="36">
        <v>38825</v>
      </c>
      <c r="Y60" s="58">
        <f t="shared" si="0"/>
        <v>208.64933619524606</v>
      </c>
    </row>
    <row r="61" spans="1:25">
      <c r="A61" s="12">
        <v>455</v>
      </c>
      <c r="B61" s="32" t="s">
        <v>141</v>
      </c>
      <c r="C61" s="33">
        <v>2756</v>
      </c>
      <c r="D61" s="33">
        <v>2750</v>
      </c>
      <c r="E61" s="33">
        <v>2732</v>
      </c>
      <c r="F61" s="33">
        <v>2655</v>
      </c>
      <c r="G61" s="33">
        <v>2682</v>
      </c>
      <c r="H61" s="33">
        <v>2609</v>
      </c>
      <c r="I61" s="33">
        <v>2735</v>
      </c>
      <c r="J61" s="33">
        <v>2687</v>
      </c>
      <c r="K61" s="33">
        <v>2817</v>
      </c>
      <c r="L61" s="33">
        <v>3078</v>
      </c>
      <c r="M61" s="33">
        <v>3977</v>
      </c>
      <c r="N61" s="34">
        <v>4745</v>
      </c>
      <c r="O61" s="35">
        <v>4770</v>
      </c>
      <c r="P61" s="36">
        <v>4830</v>
      </c>
      <c r="Q61" s="37">
        <v>2.7176271052735377</v>
      </c>
      <c r="R61" s="37">
        <v>4.0623084780388155</v>
      </c>
      <c r="S61" s="38">
        <v>4.9055453991468614</v>
      </c>
      <c r="W61" s="33">
        <v>2756</v>
      </c>
      <c r="X61" s="36">
        <v>4830</v>
      </c>
      <c r="Y61" s="58">
        <f t="shared" si="0"/>
        <v>75.253991291727147</v>
      </c>
    </row>
    <row r="62" spans="1:25">
      <c r="A62" s="12">
        <v>456</v>
      </c>
      <c r="B62" s="32" t="s">
        <v>142</v>
      </c>
      <c r="C62" s="33">
        <v>13305</v>
      </c>
      <c r="D62" s="33">
        <v>14052</v>
      </c>
      <c r="E62" s="33">
        <v>14593</v>
      </c>
      <c r="F62" s="33">
        <v>15398</v>
      </c>
      <c r="G62" s="33">
        <v>15678</v>
      </c>
      <c r="H62" s="33">
        <v>15786</v>
      </c>
      <c r="I62" s="33">
        <v>16218</v>
      </c>
      <c r="J62" s="33">
        <v>16768</v>
      </c>
      <c r="K62" s="33">
        <v>17303</v>
      </c>
      <c r="L62" s="33">
        <v>18091</v>
      </c>
      <c r="M62" s="33">
        <v>19829</v>
      </c>
      <c r="N62" s="34">
        <v>21015</v>
      </c>
      <c r="O62" s="35">
        <v>21140</v>
      </c>
      <c r="P62" s="36">
        <v>21550</v>
      </c>
      <c r="Q62" s="37">
        <v>9.8964609273887625</v>
      </c>
      <c r="R62" s="37">
        <v>14.616473293921658</v>
      </c>
      <c r="S62" s="38">
        <v>15.786273633626594</v>
      </c>
      <c r="W62" s="33">
        <v>13305</v>
      </c>
      <c r="X62" s="36">
        <v>21550</v>
      </c>
      <c r="Y62" s="58">
        <f t="shared" si="0"/>
        <v>61.969184517098824</v>
      </c>
    </row>
    <row r="63" spans="1:25">
      <c r="A63" s="12">
        <v>457</v>
      </c>
      <c r="B63" s="32" t="s">
        <v>143</v>
      </c>
      <c r="C63" s="33">
        <v>6519</v>
      </c>
      <c r="D63" s="33">
        <v>6700</v>
      </c>
      <c r="E63" s="33">
        <v>7060</v>
      </c>
      <c r="F63" s="33">
        <v>7139</v>
      </c>
      <c r="G63" s="33">
        <v>6974</v>
      </c>
      <c r="H63" s="33">
        <v>7130</v>
      </c>
      <c r="I63" s="33">
        <v>7472</v>
      </c>
      <c r="J63" s="33">
        <v>7867</v>
      </c>
      <c r="K63" s="33">
        <v>8388</v>
      </c>
      <c r="L63" s="33">
        <v>9314</v>
      </c>
      <c r="M63" s="33">
        <v>10851</v>
      </c>
      <c r="N63" s="34">
        <v>12320</v>
      </c>
      <c r="O63" s="35">
        <v>12705</v>
      </c>
      <c r="P63" s="36">
        <v>13610</v>
      </c>
      <c r="Q63" s="37">
        <v>3.949568631252423</v>
      </c>
      <c r="R63" s="37">
        <v>6.4763530450975244</v>
      </c>
      <c r="S63" s="38">
        <v>8.0148873145710766</v>
      </c>
      <c r="W63" s="33">
        <v>6519</v>
      </c>
      <c r="X63" s="36">
        <v>13610</v>
      </c>
      <c r="Y63" s="58">
        <f t="shared" si="0"/>
        <v>108.77435189446234</v>
      </c>
    </row>
    <row r="64" spans="1:25">
      <c r="A64" s="12">
        <v>458</v>
      </c>
      <c r="B64" s="32" t="s">
        <v>144</v>
      </c>
      <c r="C64" s="33">
        <v>4295</v>
      </c>
      <c r="D64" s="33">
        <v>4397</v>
      </c>
      <c r="E64" s="33">
        <v>4428</v>
      </c>
      <c r="F64" s="33">
        <v>4430</v>
      </c>
      <c r="G64" s="33">
        <v>4796</v>
      </c>
      <c r="H64" s="33">
        <v>5240</v>
      </c>
      <c r="I64" s="33">
        <v>5793</v>
      </c>
      <c r="J64" s="33">
        <v>6328</v>
      </c>
      <c r="K64" s="33">
        <v>7080</v>
      </c>
      <c r="L64" s="33">
        <v>7810</v>
      </c>
      <c r="M64" s="33">
        <v>9373</v>
      </c>
      <c r="N64" s="34">
        <v>10860</v>
      </c>
      <c r="O64" s="35">
        <v>11375</v>
      </c>
      <c r="P64" s="36">
        <v>11595</v>
      </c>
      <c r="Q64" s="37">
        <v>3.4160230969291585</v>
      </c>
      <c r="R64" s="37">
        <v>7.2880380691714359</v>
      </c>
      <c r="S64" s="38">
        <v>8.9093619375461017</v>
      </c>
      <c r="W64" s="33">
        <v>4295</v>
      </c>
      <c r="X64" s="36">
        <v>11595</v>
      </c>
      <c r="Y64" s="58">
        <f t="shared" si="0"/>
        <v>169.965075669383</v>
      </c>
    </row>
    <row r="65" spans="1:25">
      <c r="A65" s="12">
        <v>459</v>
      </c>
      <c r="B65" s="32" t="s">
        <v>145</v>
      </c>
      <c r="C65" s="33">
        <v>16305</v>
      </c>
      <c r="D65" s="33">
        <v>16323</v>
      </c>
      <c r="E65" s="33">
        <v>16856</v>
      </c>
      <c r="F65" s="33">
        <v>17266</v>
      </c>
      <c r="G65" s="33">
        <v>17369</v>
      </c>
      <c r="H65" s="33">
        <v>17592</v>
      </c>
      <c r="I65" s="33">
        <v>18422</v>
      </c>
      <c r="J65" s="33">
        <v>19312</v>
      </c>
      <c r="K65" s="33">
        <v>20549</v>
      </c>
      <c r="L65" s="33">
        <v>21929</v>
      </c>
      <c r="M65" s="33">
        <v>24667</v>
      </c>
      <c r="N65" s="34">
        <v>29000</v>
      </c>
      <c r="O65" s="35">
        <v>30930</v>
      </c>
      <c r="P65" s="36">
        <v>32625</v>
      </c>
      <c r="Q65" s="37">
        <v>4.5361094341617312</v>
      </c>
      <c r="R65" s="37">
        <v>6.8887033308292311</v>
      </c>
      <c r="S65" s="38">
        <v>9.12988361322315</v>
      </c>
      <c r="W65" s="33">
        <v>16305</v>
      </c>
      <c r="X65" s="36">
        <v>32625</v>
      </c>
      <c r="Y65" s="58">
        <f t="shared" si="0"/>
        <v>100.09199632014719</v>
      </c>
    </row>
    <row r="66" spans="1:25">
      <c r="A66" s="12">
        <v>460</v>
      </c>
      <c r="B66" s="32" t="s">
        <v>146</v>
      </c>
      <c r="C66" s="33">
        <v>8901</v>
      </c>
      <c r="D66" s="33">
        <v>8932</v>
      </c>
      <c r="E66" s="33">
        <v>8945</v>
      </c>
      <c r="F66" s="33">
        <v>9034</v>
      </c>
      <c r="G66" s="33">
        <v>9364</v>
      </c>
      <c r="H66" s="33">
        <v>9897</v>
      </c>
      <c r="I66" s="33">
        <v>10724</v>
      </c>
      <c r="J66" s="33">
        <v>11183</v>
      </c>
      <c r="K66" s="33">
        <v>11803</v>
      </c>
      <c r="L66" s="33">
        <v>13386</v>
      </c>
      <c r="M66" s="33">
        <v>15697</v>
      </c>
      <c r="N66" s="34">
        <v>17665</v>
      </c>
      <c r="O66" s="35">
        <v>18640</v>
      </c>
      <c r="P66" s="36">
        <v>19790</v>
      </c>
      <c r="Q66" s="37">
        <v>6.7227588915491578</v>
      </c>
      <c r="R66" s="37">
        <v>11.385693354416608</v>
      </c>
      <c r="S66" s="38">
        <v>13.976186104323506</v>
      </c>
      <c r="W66" s="33">
        <v>8901</v>
      </c>
      <c r="X66" s="36">
        <v>19790</v>
      </c>
      <c r="Y66" s="58">
        <f t="shared" si="0"/>
        <v>122.33456914953376</v>
      </c>
    </row>
    <row r="67" spans="1:25">
      <c r="A67" s="12">
        <v>461</v>
      </c>
      <c r="B67" s="32" t="s">
        <v>147</v>
      </c>
      <c r="C67" s="33">
        <v>5233</v>
      </c>
      <c r="D67" s="33">
        <v>5295</v>
      </c>
      <c r="E67" s="33">
        <v>5168</v>
      </c>
      <c r="F67" s="33">
        <v>5077</v>
      </c>
      <c r="G67" s="33">
        <v>4960</v>
      </c>
      <c r="H67" s="33">
        <v>4763</v>
      </c>
      <c r="I67" s="33">
        <v>4679</v>
      </c>
      <c r="J67" s="33">
        <v>4669</v>
      </c>
      <c r="K67" s="33">
        <v>4943</v>
      </c>
      <c r="L67" s="33">
        <v>5280</v>
      </c>
      <c r="M67" s="33">
        <v>6429</v>
      </c>
      <c r="N67" s="34">
        <v>7260</v>
      </c>
      <c r="O67" s="35">
        <v>7325</v>
      </c>
      <c r="P67" s="36">
        <v>7455</v>
      </c>
      <c r="Q67" s="37">
        <v>5.5833555614830628</v>
      </c>
      <c r="R67" s="37">
        <v>7.2042492632145141</v>
      </c>
      <c r="S67" s="38">
        <v>8.4119425889149664</v>
      </c>
      <c r="W67" s="33">
        <v>5233</v>
      </c>
      <c r="X67" s="36">
        <v>7455</v>
      </c>
      <c r="Y67" s="58">
        <f t="shared" si="0"/>
        <v>42.461303267724048</v>
      </c>
    </row>
    <row r="68" spans="1:25">
      <c r="A68" s="12">
        <v>462</v>
      </c>
      <c r="B68" s="32" t="s">
        <v>148</v>
      </c>
      <c r="C68" s="33">
        <v>1327</v>
      </c>
      <c r="D68" s="33">
        <v>1262</v>
      </c>
      <c r="E68" s="33">
        <v>1242</v>
      </c>
      <c r="F68" s="33">
        <v>1235</v>
      </c>
      <c r="G68" s="33">
        <v>1231</v>
      </c>
      <c r="H68" s="33">
        <v>1306</v>
      </c>
      <c r="I68" s="33">
        <v>1409</v>
      </c>
      <c r="J68" s="33">
        <v>1446</v>
      </c>
      <c r="K68" s="33">
        <v>1651</v>
      </c>
      <c r="L68" s="33">
        <v>1965</v>
      </c>
      <c r="M68" s="33">
        <v>2558</v>
      </c>
      <c r="N68" s="34">
        <v>2560</v>
      </c>
      <c r="O68" s="35">
        <v>2595</v>
      </c>
      <c r="P68" s="36">
        <v>2675</v>
      </c>
      <c r="Q68" s="37">
        <v>2.289747040756462</v>
      </c>
      <c r="R68" s="37">
        <v>4.474139891207388</v>
      </c>
      <c r="S68" s="38">
        <v>4.7027179072465808</v>
      </c>
      <c r="W68" s="33">
        <v>1327</v>
      </c>
      <c r="X68" s="36">
        <v>2675</v>
      </c>
      <c r="Y68" s="58">
        <f t="shared" si="0"/>
        <v>101.58251695553878</v>
      </c>
    </row>
    <row r="69" spans="1:25">
      <c r="A69" s="45">
        <v>4</v>
      </c>
      <c r="B69" s="3" t="s">
        <v>54</v>
      </c>
      <c r="C69" s="4">
        <v>124593</v>
      </c>
      <c r="D69" s="4">
        <v>126626</v>
      </c>
      <c r="E69" s="4">
        <v>129435</v>
      </c>
      <c r="F69" s="4">
        <v>130888</v>
      </c>
      <c r="G69" s="4">
        <v>132409</v>
      </c>
      <c r="H69" s="4">
        <v>136343</v>
      </c>
      <c r="I69" s="4">
        <v>142572</v>
      </c>
      <c r="J69" s="4">
        <v>152096</v>
      </c>
      <c r="K69" s="4">
        <v>161787</v>
      </c>
      <c r="L69" s="4">
        <v>177735</v>
      </c>
      <c r="M69" s="4">
        <v>207956</v>
      </c>
      <c r="N69" s="46">
        <v>236470</v>
      </c>
      <c r="O69" s="47">
        <v>247925</v>
      </c>
      <c r="P69" s="48">
        <v>260205</v>
      </c>
      <c r="Q69" s="49">
        <v>5.0331271897454171</v>
      </c>
      <c r="R69" s="49">
        <v>8.3309830717064823</v>
      </c>
      <c r="S69" s="50">
        <v>10.303789638831789</v>
      </c>
      <c r="W69" s="4">
        <v>124593</v>
      </c>
      <c r="X69" s="48">
        <v>260205</v>
      </c>
      <c r="Y69" s="58">
        <f t="shared" si="0"/>
        <v>108.84399605114251</v>
      </c>
    </row>
    <row r="70" spans="1:25">
      <c r="A70" s="45">
        <v>0</v>
      </c>
      <c r="B70" s="3" t="s">
        <v>55</v>
      </c>
      <c r="C70" s="4">
        <v>461486</v>
      </c>
      <c r="D70" s="4">
        <v>458757</v>
      </c>
      <c r="E70" s="4">
        <v>457099</v>
      </c>
      <c r="F70" s="4">
        <v>453141</v>
      </c>
      <c r="G70" s="4">
        <v>453636</v>
      </c>
      <c r="H70" s="4">
        <v>458153</v>
      </c>
      <c r="I70" s="4">
        <v>470683</v>
      </c>
      <c r="J70" s="4">
        <v>492072</v>
      </c>
      <c r="K70" s="4">
        <v>525689</v>
      </c>
      <c r="L70" s="4">
        <v>570883</v>
      </c>
      <c r="M70" s="4">
        <v>663817</v>
      </c>
      <c r="N70" s="46">
        <v>745185</v>
      </c>
      <c r="O70" s="47">
        <v>776860</v>
      </c>
      <c r="P70" s="48">
        <v>813080</v>
      </c>
      <c r="Q70" s="49">
        <v>5.772943675126152</v>
      </c>
      <c r="R70" s="49">
        <v>8.3745500434675701</v>
      </c>
      <c r="S70" s="50">
        <v>10.18584774996342</v>
      </c>
      <c r="W70" s="4">
        <v>461486</v>
      </c>
      <c r="X70" s="48">
        <v>813080</v>
      </c>
      <c r="Y70" s="58">
        <f t="shared" si="0"/>
        <v>76.18735996324915</v>
      </c>
    </row>
  </sheetData>
  <mergeCells count="9">
    <mergeCell ref="W7:X7"/>
    <mergeCell ref="W9:X9"/>
    <mergeCell ref="Y7:Y8"/>
    <mergeCell ref="A7:A9"/>
    <mergeCell ref="B7:B9"/>
    <mergeCell ref="C7:N7"/>
    <mergeCell ref="Q7:S7"/>
    <mergeCell ref="C9:N9"/>
    <mergeCell ref="Q9:S9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7E7A-D156-455D-94FB-5984B108E002}">
  <dimension ref="A1:M524"/>
  <sheetViews>
    <sheetView tabSelected="1" topLeftCell="A31" workbookViewId="0"/>
  </sheetViews>
  <sheetFormatPr baseColWidth="10" defaultRowHeight="15"/>
  <sheetData>
    <row r="1" spans="1:13">
      <c r="A1" s="67"/>
      <c r="B1" s="82" t="s">
        <v>0</v>
      </c>
      <c r="C1" s="85" t="s">
        <v>158</v>
      </c>
      <c r="D1" s="88" t="s">
        <v>159</v>
      </c>
      <c r="E1" s="88"/>
      <c r="F1" s="88"/>
      <c r="G1" s="88"/>
      <c r="H1" s="88"/>
      <c r="I1" s="88"/>
      <c r="J1" s="88"/>
      <c r="K1" s="88"/>
      <c r="L1" s="88"/>
      <c r="M1" s="89"/>
    </row>
    <row r="2" spans="1:13">
      <c r="A2" s="67"/>
      <c r="B2" s="83"/>
      <c r="C2" s="86"/>
      <c r="D2" s="69" t="s">
        <v>2</v>
      </c>
      <c r="E2" s="69" t="s">
        <v>1</v>
      </c>
      <c r="F2" s="69" t="s">
        <v>56</v>
      </c>
      <c r="G2" s="69" t="s">
        <v>57</v>
      </c>
      <c r="H2" s="69" t="s">
        <v>63</v>
      </c>
      <c r="I2" s="69" t="s">
        <v>2</v>
      </c>
      <c r="J2" s="69" t="s">
        <v>1</v>
      </c>
      <c r="K2" s="69" t="s">
        <v>56</v>
      </c>
      <c r="L2" s="69" t="s">
        <v>57</v>
      </c>
      <c r="M2" s="70" t="s">
        <v>63</v>
      </c>
    </row>
    <row r="3" spans="1:13">
      <c r="A3" s="67"/>
      <c r="B3" s="84"/>
      <c r="C3" s="87"/>
      <c r="D3" s="90" t="s">
        <v>160</v>
      </c>
      <c r="E3" s="90"/>
      <c r="F3" s="90"/>
      <c r="G3" s="90"/>
      <c r="H3" s="90"/>
      <c r="I3" s="90" t="s">
        <v>161</v>
      </c>
      <c r="J3" s="90"/>
      <c r="K3" s="90"/>
      <c r="L3" s="90"/>
      <c r="M3" s="91"/>
    </row>
    <row r="4" spans="1:13">
      <c r="A4" s="71" t="s">
        <v>64</v>
      </c>
      <c r="B4" s="72" t="s">
        <v>3</v>
      </c>
      <c r="C4" s="72" t="s">
        <v>73</v>
      </c>
      <c r="D4" s="72" t="s">
        <v>74</v>
      </c>
      <c r="E4" s="72" t="s">
        <v>75</v>
      </c>
      <c r="F4" s="72" t="s">
        <v>76</v>
      </c>
      <c r="G4" s="72" t="s">
        <v>77</v>
      </c>
      <c r="H4" s="72" t="s">
        <v>78</v>
      </c>
      <c r="I4" s="72" t="s">
        <v>79</v>
      </c>
      <c r="J4" s="72" t="s">
        <v>80</v>
      </c>
      <c r="K4" s="72" t="s">
        <v>81</v>
      </c>
      <c r="L4" s="73" t="s">
        <v>82</v>
      </c>
      <c r="M4" s="73" t="s">
        <v>83</v>
      </c>
    </row>
    <row r="5" spans="1:13">
      <c r="A5" s="2">
        <v>101</v>
      </c>
      <c r="B5" s="2" t="s">
        <v>4</v>
      </c>
      <c r="C5" s="2">
        <v>2005</v>
      </c>
      <c r="D5" s="107">
        <v>1942</v>
      </c>
      <c r="E5" s="107">
        <v>5957</v>
      </c>
      <c r="F5" s="107">
        <v>183</v>
      </c>
      <c r="G5" s="107">
        <v>238</v>
      </c>
      <c r="H5" s="107">
        <v>212</v>
      </c>
      <c r="I5" s="108"/>
      <c r="J5" s="108"/>
      <c r="K5" s="109"/>
      <c r="L5" s="110"/>
      <c r="M5" s="110"/>
    </row>
    <row r="6" spans="1:13">
      <c r="A6" s="67">
        <v>102</v>
      </c>
      <c r="B6" s="2" t="s">
        <v>5</v>
      </c>
      <c r="C6" s="2">
        <v>2005</v>
      </c>
      <c r="D6" s="107">
        <v>543</v>
      </c>
      <c r="E6" s="107">
        <v>6320</v>
      </c>
      <c r="F6" s="107">
        <v>46</v>
      </c>
      <c r="G6" s="107">
        <v>120</v>
      </c>
      <c r="H6" s="107">
        <v>103</v>
      </c>
      <c r="I6" s="108"/>
      <c r="J6" s="108"/>
      <c r="K6" s="111"/>
      <c r="L6" s="112"/>
      <c r="M6" s="112"/>
    </row>
    <row r="7" spans="1:13">
      <c r="A7" s="67">
        <v>103</v>
      </c>
      <c r="B7" s="2" t="s">
        <v>6</v>
      </c>
      <c r="C7" s="2">
        <v>2005</v>
      </c>
      <c r="D7" s="107">
        <v>596</v>
      </c>
      <c r="E7" s="107">
        <v>581</v>
      </c>
      <c r="F7" s="107">
        <v>112</v>
      </c>
      <c r="G7" s="107">
        <v>78</v>
      </c>
      <c r="H7" s="107">
        <v>181</v>
      </c>
      <c r="I7" s="108"/>
      <c r="J7" s="108"/>
      <c r="K7" s="111"/>
      <c r="L7" s="112"/>
      <c r="M7" s="112"/>
    </row>
    <row r="8" spans="1:13">
      <c r="A8" s="67">
        <v>151</v>
      </c>
      <c r="B8" s="2" t="s">
        <v>7</v>
      </c>
      <c r="C8" s="2">
        <v>2005</v>
      </c>
      <c r="D8" s="107">
        <v>523</v>
      </c>
      <c r="E8" s="107">
        <v>1903</v>
      </c>
      <c r="F8" s="107">
        <v>61</v>
      </c>
      <c r="G8" s="107">
        <v>54</v>
      </c>
      <c r="H8" s="107">
        <v>100</v>
      </c>
      <c r="I8" s="108"/>
      <c r="J8" s="108"/>
      <c r="K8" s="111"/>
      <c r="L8" s="112"/>
      <c r="M8" s="112"/>
    </row>
    <row r="9" spans="1:13">
      <c r="A9" s="67">
        <v>153</v>
      </c>
      <c r="B9" s="2" t="s">
        <v>9</v>
      </c>
      <c r="C9" s="2">
        <v>2005</v>
      </c>
      <c r="D9" s="107">
        <v>430</v>
      </c>
      <c r="E9" s="107">
        <v>1936</v>
      </c>
      <c r="F9" s="107">
        <v>58</v>
      </c>
      <c r="G9" s="107">
        <v>46</v>
      </c>
      <c r="H9" s="107">
        <v>38</v>
      </c>
      <c r="I9" s="108"/>
      <c r="J9" s="108"/>
      <c r="K9" s="111"/>
      <c r="L9" s="112"/>
      <c r="M9" s="112"/>
    </row>
    <row r="10" spans="1:13">
      <c r="A10" s="67">
        <v>154</v>
      </c>
      <c r="B10" s="2" t="s">
        <v>10</v>
      </c>
      <c r="C10" s="2">
        <v>2005</v>
      </c>
      <c r="D10" s="107">
        <v>316</v>
      </c>
      <c r="E10" s="107">
        <v>1146</v>
      </c>
      <c r="F10" s="107">
        <v>26</v>
      </c>
      <c r="G10" s="107">
        <v>18</v>
      </c>
      <c r="H10" s="107">
        <v>125</v>
      </c>
      <c r="I10" s="108"/>
      <c r="J10" s="108"/>
      <c r="K10" s="111"/>
      <c r="L10" s="112"/>
      <c r="M10" s="112"/>
    </row>
    <row r="11" spans="1:13">
      <c r="A11" s="67">
        <v>155</v>
      </c>
      <c r="B11" s="2" t="s">
        <v>11</v>
      </c>
      <c r="C11" s="2">
        <v>2005</v>
      </c>
      <c r="D11" s="107">
        <v>336</v>
      </c>
      <c r="E11" s="107">
        <v>1026</v>
      </c>
      <c r="F11" s="107">
        <v>99</v>
      </c>
      <c r="G11" s="107">
        <v>39</v>
      </c>
      <c r="H11" s="107">
        <v>43</v>
      </c>
      <c r="I11" s="108"/>
      <c r="J11" s="108"/>
      <c r="K11" s="111"/>
      <c r="L11" s="112"/>
      <c r="M11" s="112"/>
    </row>
    <row r="12" spans="1:13">
      <c r="A12" s="67">
        <v>157</v>
      </c>
      <c r="B12" s="2" t="s">
        <v>12</v>
      </c>
      <c r="C12" s="2">
        <v>2005</v>
      </c>
      <c r="D12" s="107">
        <v>478</v>
      </c>
      <c r="E12" s="107">
        <v>2946</v>
      </c>
      <c r="F12" s="107">
        <v>101</v>
      </c>
      <c r="G12" s="107">
        <v>32</v>
      </c>
      <c r="H12" s="107">
        <v>70</v>
      </c>
      <c r="I12" s="108"/>
      <c r="J12" s="108"/>
      <c r="K12" s="111"/>
      <c r="L12" s="112"/>
      <c r="M12" s="112"/>
    </row>
    <row r="13" spans="1:13">
      <c r="A13" s="67">
        <v>158</v>
      </c>
      <c r="B13" s="2" t="s">
        <v>13</v>
      </c>
      <c r="C13" s="2">
        <v>2005</v>
      </c>
      <c r="D13" s="107">
        <v>326</v>
      </c>
      <c r="E13" s="107">
        <v>1325</v>
      </c>
      <c r="F13" s="107">
        <v>161</v>
      </c>
      <c r="G13" s="107">
        <v>24</v>
      </c>
      <c r="H13" s="107">
        <v>57</v>
      </c>
      <c r="I13" s="108"/>
      <c r="J13" s="108"/>
      <c r="K13" s="111"/>
      <c r="L13" s="112"/>
      <c r="M13" s="112"/>
    </row>
    <row r="14" spans="1:13">
      <c r="A14" s="67">
        <v>159</v>
      </c>
      <c r="B14" s="2" t="s">
        <v>8</v>
      </c>
      <c r="C14" s="2">
        <v>2005</v>
      </c>
      <c r="D14" s="107">
        <v>989</v>
      </c>
      <c r="E14" s="107">
        <v>3823</v>
      </c>
      <c r="F14" s="107">
        <v>181</v>
      </c>
      <c r="G14" s="107">
        <v>159</v>
      </c>
      <c r="H14" s="107">
        <v>334</v>
      </c>
      <c r="I14" s="108"/>
      <c r="J14" s="108"/>
      <c r="K14" s="111"/>
      <c r="L14" s="112"/>
      <c r="M14" s="112"/>
    </row>
    <row r="15" spans="1:13">
      <c r="A15" s="74">
        <v>1</v>
      </c>
      <c r="B15" s="74" t="s">
        <v>58</v>
      </c>
      <c r="C15" s="74">
        <v>2005</v>
      </c>
      <c r="D15" s="113">
        <v>6479</v>
      </c>
      <c r="E15" s="113">
        <v>26963</v>
      </c>
      <c r="F15" s="113">
        <v>1028</v>
      </c>
      <c r="G15" s="113">
        <v>808</v>
      </c>
      <c r="H15" s="113">
        <v>1263</v>
      </c>
      <c r="I15" s="114"/>
      <c r="J15" s="114"/>
      <c r="K15" s="115"/>
      <c r="L15" s="116"/>
      <c r="M15" s="116"/>
    </row>
    <row r="16" spans="1:13">
      <c r="A16" s="67">
        <v>241</v>
      </c>
      <c r="B16" s="2" t="s">
        <v>15</v>
      </c>
      <c r="C16" s="2">
        <v>2005</v>
      </c>
      <c r="D16" s="107">
        <v>7889</v>
      </c>
      <c r="E16" s="107">
        <v>29699</v>
      </c>
      <c r="F16" s="107">
        <v>978</v>
      </c>
      <c r="G16" s="107">
        <v>732</v>
      </c>
      <c r="H16" s="107">
        <v>2607</v>
      </c>
      <c r="I16" s="108"/>
      <c r="J16" s="108"/>
      <c r="K16" s="109"/>
      <c r="L16" s="112"/>
      <c r="M16" s="112"/>
    </row>
    <row r="17" spans="1:13">
      <c r="A17" s="67">
        <v>241001</v>
      </c>
      <c r="B17" s="2" t="s">
        <v>16</v>
      </c>
      <c r="C17" s="2">
        <v>2005</v>
      </c>
      <c r="D17" s="107">
        <v>4696</v>
      </c>
      <c r="E17" s="107">
        <v>19350</v>
      </c>
      <c r="F17" s="107">
        <v>516</v>
      </c>
      <c r="G17" s="107">
        <v>335</v>
      </c>
      <c r="H17" s="107">
        <v>1993</v>
      </c>
      <c r="I17" s="108"/>
      <c r="J17" s="108"/>
      <c r="K17" s="111"/>
      <c r="L17" s="112"/>
      <c r="M17" s="112"/>
    </row>
    <row r="18" spans="1:13">
      <c r="A18" s="67">
        <v>241999</v>
      </c>
      <c r="B18" s="2" t="s">
        <v>17</v>
      </c>
      <c r="C18" s="2">
        <v>2005</v>
      </c>
      <c r="D18" s="107">
        <v>3193</v>
      </c>
      <c r="E18" s="107">
        <v>10349</v>
      </c>
      <c r="F18" s="107">
        <v>462</v>
      </c>
      <c r="G18" s="107">
        <v>397</v>
      </c>
      <c r="H18" s="107">
        <v>614</v>
      </c>
      <c r="I18" s="108"/>
      <c r="J18" s="108"/>
      <c r="K18" s="111"/>
      <c r="L18" s="112"/>
      <c r="M18" s="112"/>
    </row>
    <row r="19" spans="1:13">
      <c r="A19" s="67">
        <v>251</v>
      </c>
      <c r="B19" s="2" t="s">
        <v>18</v>
      </c>
      <c r="C19" s="2">
        <v>2005</v>
      </c>
      <c r="D19" s="107">
        <v>754</v>
      </c>
      <c r="E19" s="107">
        <v>1788</v>
      </c>
      <c r="F19" s="107">
        <v>121</v>
      </c>
      <c r="G19" s="107">
        <v>59</v>
      </c>
      <c r="H19" s="107">
        <v>94</v>
      </c>
      <c r="I19" s="108"/>
      <c r="J19" s="108"/>
      <c r="K19" s="111"/>
      <c r="L19" s="112"/>
      <c r="M19" s="112"/>
    </row>
    <row r="20" spans="1:13">
      <c r="A20" s="67">
        <v>252</v>
      </c>
      <c r="B20" s="2" t="s">
        <v>19</v>
      </c>
      <c r="C20" s="2">
        <v>2005</v>
      </c>
      <c r="D20" s="107">
        <v>568</v>
      </c>
      <c r="E20" s="107">
        <v>3221</v>
      </c>
      <c r="F20" s="107">
        <v>142</v>
      </c>
      <c r="G20" s="107">
        <v>55</v>
      </c>
      <c r="H20" s="107">
        <v>46</v>
      </c>
      <c r="I20" s="108"/>
      <c r="J20" s="108"/>
      <c r="K20" s="111"/>
      <c r="L20" s="112"/>
      <c r="M20" s="112"/>
    </row>
    <row r="21" spans="1:13">
      <c r="A21" s="67">
        <v>254</v>
      </c>
      <c r="B21" s="2" t="s">
        <v>20</v>
      </c>
      <c r="C21" s="2">
        <v>2005</v>
      </c>
      <c r="D21" s="107">
        <v>979</v>
      </c>
      <c r="E21" s="107">
        <v>4163</v>
      </c>
      <c r="F21" s="107">
        <v>292</v>
      </c>
      <c r="G21" s="107">
        <v>130</v>
      </c>
      <c r="H21" s="107">
        <v>215</v>
      </c>
      <c r="I21" s="108"/>
      <c r="J21" s="108"/>
      <c r="K21" s="111"/>
      <c r="L21" s="112"/>
      <c r="M21" s="112"/>
    </row>
    <row r="22" spans="1:13">
      <c r="A22" s="67">
        <v>255</v>
      </c>
      <c r="B22" s="2" t="s">
        <v>21</v>
      </c>
      <c r="C22" s="2">
        <v>2005</v>
      </c>
      <c r="D22" s="107">
        <v>179</v>
      </c>
      <c r="E22" s="107">
        <v>1355</v>
      </c>
      <c r="F22" s="107">
        <v>26</v>
      </c>
      <c r="G22" s="107">
        <v>14</v>
      </c>
      <c r="H22" s="107">
        <v>13</v>
      </c>
      <c r="I22" s="108"/>
      <c r="J22" s="108"/>
      <c r="K22" s="111"/>
      <c r="L22" s="112"/>
      <c r="M22" s="112"/>
    </row>
    <row r="23" spans="1:13">
      <c r="A23" s="67">
        <v>256</v>
      </c>
      <c r="B23" s="2" t="s">
        <v>22</v>
      </c>
      <c r="C23" s="2">
        <v>2005</v>
      </c>
      <c r="D23" s="107">
        <v>482</v>
      </c>
      <c r="E23" s="107">
        <v>1984</v>
      </c>
      <c r="F23" s="107">
        <v>331</v>
      </c>
      <c r="G23" s="107">
        <v>33</v>
      </c>
      <c r="H23" s="107">
        <v>58</v>
      </c>
      <c r="I23" s="108"/>
      <c r="J23" s="108"/>
      <c r="K23" s="111"/>
      <c r="L23" s="112"/>
      <c r="M23" s="112"/>
    </row>
    <row r="24" spans="1:13">
      <c r="A24" s="67">
        <v>257</v>
      </c>
      <c r="B24" s="2" t="s">
        <v>23</v>
      </c>
      <c r="C24" s="2">
        <v>2005</v>
      </c>
      <c r="D24" s="107">
        <v>599</v>
      </c>
      <c r="E24" s="107">
        <v>3060</v>
      </c>
      <c r="F24" s="107">
        <v>153</v>
      </c>
      <c r="G24" s="107">
        <v>59</v>
      </c>
      <c r="H24" s="107">
        <v>145</v>
      </c>
      <c r="I24" s="108"/>
      <c r="J24" s="108"/>
      <c r="K24" s="111"/>
      <c r="L24" s="112"/>
      <c r="M24" s="112"/>
    </row>
    <row r="25" spans="1:13">
      <c r="A25" s="74">
        <v>2</v>
      </c>
      <c r="B25" s="74" t="s">
        <v>59</v>
      </c>
      <c r="C25" s="74">
        <v>2005</v>
      </c>
      <c r="D25" s="113">
        <v>11450</v>
      </c>
      <c r="E25" s="113">
        <v>45270</v>
      </c>
      <c r="F25" s="113">
        <v>2043</v>
      </c>
      <c r="G25" s="113">
        <v>1082</v>
      </c>
      <c r="H25" s="113">
        <v>3178</v>
      </c>
      <c r="I25" s="114"/>
      <c r="J25" s="114"/>
      <c r="K25" s="115"/>
      <c r="L25" s="116"/>
      <c r="M25" s="116"/>
    </row>
    <row r="26" spans="1:13">
      <c r="A26" s="67">
        <v>351</v>
      </c>
      <c r="B26" s="2" t="s">
        <v>25</v>
      </c>
      <c r="C26" s="2">
        <v>2005</v>
      </c>
      <c r="D26" s="107">
        <v>421</v>
      </c>
      <c r="E26" s="107">
        <v>2418</v>
      </c>
      <c r="F26" s="107">
        <v>121</v>
      </c>
      <c r="G26" s="107">
        <v>75</v>
      </c>
      <c r="H26" s="107">
        <v>150</v>
      </c>
      <c r="I26" s="108"/>
      <c r="J26" s="108"/>
      <c r="K26" s="109"/>
      <c r="L26" s="112"/>
      <c r="M26" s="112"/>
    </row>
    <row r="27" spans="1:13">
      <c r="A27" s="67">
        <v>352</v>
      </c>
      <c r="B27" s="2" t="s">
        <v>26</v>
      </c>
      <c r="C27" s="2">
        <v>2005</v>
      </c>
      <c r="D27" s="107">
        <v>426</v>
      </c>
      <c r="E27" s="107">
        <v>1151</v>
      </c>
      <c r="F27" s="107">
        <v>87</v>
      </c>
      <c r="G27" s="107">
        <v>39</v>
      </c>
      <c r="H27" s="107">
        <v>79</v>
      </c>
      <c r="I27" s="108"/>
      <c r="J27" s="108"/>
      <c r="K27" s="111"/>
      <c r="L27" s="112"/>
      <c r="M27" s="112"/>
    </row>
    <row r="28" spans="1:13">
      <c r="A28" s="67">
        <v>353</v>
      </c>
      <c r="B28" s="2" t="s">
        <v>27</v>
      </c>
      <c r="C28" s="2">
        <v>2005</v>
      </c>
      <c r="D28" s="107">
        <v>878</v>
      </c>
      <c r="E28" s="107">
        <v>1619</v>
      </c>
      <c r="F28" s="107">
        <v>96</v>
      </c>
      <c r="G28" s="107">
        <v>126</v>
      </c>
      <c r="H28" s="107">
        <v>58</v>
      </c>
      <c r="I28" s="108"/>
      <c r="J28" s="108"/>
      <c r="K28" s="111"/>
      <c r="L28" s="112"/>
      <c r="M28" s="112"/>
    </row>
    <row r="29" spans="1:13">
      <c r="A29" s="67">
        <v>354</v>
      </c>
      <c r="B29" s="2" t="s">
        <v>28</v>
      </c>
      <c r="C29" s="2">
        <v>2005</v>
      </c>
      <c r="D29" s="107">
        <v>235</v>
      </c>
      <c r="E29" s="107">
        <v>104</v>
      </c>
      <c r="F29" s="107">
        <v>7</v>
      </c>
      <c r="G29" s="107">
        <v>8</v>
      </c>
      <c r="H29" s="107">
        <v>1</v>
      </c>
      <c r="I29" s="108"/>
      <c r="J29" s="108"/>
      <c r="K29" s="111"/>
      <c r="L29" s="112"/>
      <c r="M29" s="112"/>
    </row>
    <row r="30" spans="1:13">
      <c r="A30" s="67">
        <v>355</v>
      </c>
      <c r="B30" s="2" t="s">
        <v>29</v>
      </c>
      <c r="C30" s="2">
        <v>2005</v>
      </c>
      <c r="D30" s="107">
        <v>585</v>
      </c>
      <c r="E30" s="107">
        <v>995</v>
      </c>
      <c r="F30" s="107">
        <v>117</v>
      </c>
      <c r="G30" s="107">
        <v>37</v>
      </c>
      <c r="H30" s="107">
        <v>157</v>
      </c>
      <c r="I30" s="108"/>
      <c r="J30" s="108"/>
      <c r="K30" s="111"/>
      <c r="L30" s="112"/>
      <c r="M30" s="112"/>
    </row>
    <row r="31" spans="1:13">
      <c r="A31" s="67">
        <v>356</v>
      </c>
      <c r="B31" s="2" t="s">
        <v>30</v>
      </c>
      <c r="C31" s="2">
        <v>2005</v>
      </c>
      <c r="D31" s="107">
        <v>263</v>
      </c>
      <c r="E31" s="107">
        <v>1008</v>
      </c>
      <c r="F31" s="107">
        <v>83</v>
      </c>
      <c r="G31" s="107">
        <v>32</v>
      </c>
      <c r="H31" s="107">
        <v>35</v>
      </c>
      <c r="I31" s="108"/>
      <c r="J31" s="108"/>
      <c r="K31" s="111"/>
      <c r="L31" s="112"/>
      <c r="M31" s="112"/>
    </row>
    <row r="32" spans="1:13">
      <c r="A32" s="67">
        <v>357</v>
      </c>
      <c r="B32" s="2" t="s">
        <v>31</v>
      </c>
      <c r="C32" s="2">
        <v>2005</v>
      </c>
      <c r="D32" s="107">
        <v>709</v>
      </c>
      <c r="E32" s="107">
        <v>1000</v>
      </c>
      <c r="F32" s="107">
        <v>43</v>
      </c>
      <c r="G32" s="107">
        <v>56</v>
      </c>
      <c r="H32" s="107">
        <v>60</v>
      </c>
      <c r="I32" s="108"/>
      <c r="J32" s="108"/>
      <c r="K32" s="111"/>
      <c r="L32" s="112"/>
      <c r="M32" s="112"/>
    </row>
    <row r="33" spans="1:13">
      <c r="A33" s="67">
        <v>358</v>
      </c>
      <c r="B33" s="2" t="s">
        <v>32</v>
      </c>
      <c r="C33" s="2">
        <v>2005</v>
      </c>
      <c r="D33" s="107">
        <v>464</v>
      </c>
      <c r="E33" s="107">
        <v>1297</v>
      </c>
      <c r="F33" s="107">
        <v>91</v>
      </c>
      <c r="G33" s="107">
        <v>41</v>
      </c>
      <c r="H33" s="107">
        <v>83</v>
      </c>
      <c r="I33" s="108"/>
      <c r="J33" s="108"/>
      <c r="K33" s="111"/>
      <c r="L33" s="112"/>
      <c r="M33" s="112"/>
    </row>
    <row r="34" spans="1:13">
      <c r="A34" s="67">
        <v>359</v>
      </c>
      <c r="B34" s="1" t="s">
        <v>33</v>
      </c>
      <c r="C34" s="1">
        <v>2005</v>
      </c>
      <c r="D34" s="107">
        <v>701</v>
      </c>
      <c r="E34" s="107">
        <v>1961</v>
      </c>
      <c r="F34" s="107">
        <v>70</v>
      </c>
      <c r="G34" s="107">
        <v>85</v>
      </c>
      <c r="H34" s="117">
        <v>116</v>
      </c>
      <c r="I34" s="118"/>
      <c r="J34" s="118"/>
      <c r="K34" s="111"/>
      <c r="L34" s="112"/>
      <c r="M34" s="112"/>
    </row>
    <row r="35" spans="1:13">
      <c r="A35" s="67">
        <v>360</v>
      </c>
      <c r="B35" s="1" t="s">
        <v>34</v>
      </c>
      <c r="C35" s="1">
        <v>2005</v>
      </c>
      <c r="D35" s="107">
        <v>294</v>
      </c>
      <c r="E35" s="107">
        <v>356</v>
      </c>
      <c r="F35" s="107">
        <v>34</v>
      </c>
      <c r="G35" s="107">
        <v>22</v>
      </c>
      <c r="H35" s="117">
        <v>61</v>
      </c>
      <c r="I35" s="118"/>
      <c r="J35" s="118"/>
      <c r="K35" s="111"/>
      <c r="L35" s="112"/>
      <c r="M35" s="112"/>
    </row>
    <row r="36" spans="1:13">
      <c r="A36" s="67">
        <v>361</v>
      </c>
      <c r="B36" s="1" t="s">
        <v>35</v>
      </c>
      <c r="C36" s="1">
        <v>2005</v>
      </c>
      <c r="D36" s="107">
        <v>446</v>
      </c>
      <c r="E36" s="107">
        <v>2555</v>
      </c>
      <c r="F36" s="107">
        <v>93</v>
      </c>
      <c r="G36" s="107">
        <v>28</v>
      </c>
      <c r="H36" s="117">
        <v>111</v>
      </c>
      <c r="I36" s="118"/>
      <c r="J36" s="118"/>
      <c r="K36" s="111"/>
      <c r="L36" s="112"/>
      <c r="M36" s="112"/>
    </row>
    <row r="37" spans="1:13">
      <c r="A37" s="74">
        <v>3</v>
      </c>
      <c r="B37" s="75" t="s">
        <v>60</v>
      </c>
      <c r="C37" s="75">
        <v>2005</v>
      </c>
      <c r="D37" s="113">
        <v>5422</v>
      </c>
      <c r="E37" s="113">
        <v>14464</v>
      </c>
      <c r="F37" s="113">
        <v>842</v>
      </c>
      <c r="G37" s="113">
        <v>549</v>
      </c>
      <c r="H37" s="119">
        <v>911</v>
      </c>
      <c r="I37" s="120"/>
      <c r="J37" s="120"/>
      <c r="K37" s="115"/>
      <c r="L37" s="116"/>
      <c r="M37" s="116"/>
    </row>
    <row r="38" spans="1:13">
      <c r="A38" s="67">
        <v>401</v>
      </c>
      <c r="B38" s="1" t="s">
        <v>37</v>
      </c>
      <c r="C38" s="1">
        <v>2005</v>
      </c>
      <c r="D38" s="107">
        <v>499</v>
      </c>
      <c r="E38" s="107">
        <v>3167</v>
      </c>
      <c r="F38" s="107">
        <v>104</v>
      </c>
      <c r="G38" s="107">
        <v>26</v>
      </c>
      <c r="H38" s="117">
        <v>70</v>
      </c>
      <c r="I38" s="118"/>
      <c r="J38" s="118"/>
      <c r="K38" s="111"/>
      <c r="L38" s="112"/>
      <c r="M38" s="112"/>
    </row>
    <row r="39" spans="1:13">
      <c r="A39" s="67">
        <v>402</v>
      </c>
      <c r="B39" s="1" t="s">
        <v>38</v>
      </c>
      <c r="C39" s="1">
        <v>2005</v>
      </c>
      <c r="D39" s="107">
        <v>270</v>
      </c>
      <c r="E39" s="107">
        <v>373</v>
      </c>
      <c r="F39" s="107">
        <v>1</v>
      </c>
      <c r="G39" s="107">
        <v>39</v>
      </c>
      <c r="H39" s="117">
        <v>27</v>
      </c>
      <c r="I39" s="118"/>
      <c r="J39" s="118"/>
      <c r="K39" s="111"/>
      <c r="L39" s="112"/>
      <c r="M39" s="112"/>
    </row>
    <row r="40" spans="1:13">
      <c r="A40" s="67">
        <v>403</v>
      </c>
      <c r="B40" s="1" t="s">
        <v>39</v>
      </c>
      <c r="C40" s="1">
        <v>2005</v>
      </c>
      <c r="D40" s="107">
        <v>715</v>
      </c>
      <c r="E40" s="107">
        <v>2137</v>
      </c>
      <c r="F40" s="107">
        <v>92</v>
      </c>
      <c r="G40" s="107">
        <v>115</v>
      </c>
      <c r="H40" s="117">
        <v>445</v>
      </c>
      <c r="I40" s="118"/>
      <c r="J40" s="118"/>
      <c r="K40" s="111"/>
      <c r="L40" s="112"/>
      <c r="M40" s="112"/>
    </row>
    <row r="41" spans="1:13">
      <c r="A41" s="67">
        <v>404</v>
      </c>
      <c r="B41" s="1" t="s">
        <v>40</v>
      </c>
      <c r="C41" s="1">
        <v>2005</v>
      </c>
      <c r="D41" s="107">
        <v>619</v>
      </c>
      <c r="E41" s="107">
        <v>3213</v>
      </c>
      <c r="F41" s="107">
        <v>72</v>
      </c>
      <c r="G41" s="107">
        <v>59</v>
      </c>
      <c r="H41" s="117">
        <v>41</v>
      </c>
      <c r="I41" s="118"/>
      <c r="J41" s="118"/>
      <c r="K41" s="111"/>
      <c r="L41" s="112"/>
      <c r="M41" s="112"/>
    </row>
    <row r="42" spans="1:13">
      <c r="A42" s="67">
        <v>405</v>
      </c>
      <c r="B42" s="1" t="s">
        <v>41</v>
      </c>
      <c r="C42" s="1">
        <v>2005</v>
      </c>
      <c r="D42" s="107">
        <v>214</v>
      </c>
      <c r="E42" s="107">
        <v>691</v>
      </c>
      <c r="F42" s="107">
        <v>56</v>
      </c>
      <c r="G42" s="107">
        <v>15</v>
      </c>
      <c r="H42" s="117">
        <v>94</v>
      </c>
      <c r="I42" s="118"/>
      <c r="J42" s="118"/>
      <c r="K42" s="111"/>
      <c r="L42" s="112"/>
      <c r="M42" s="112"/>
    </row>
    <row r="43" spans="1:13">
      <c r="A43" s="67">
        <v>451</v>
      </c>
      <c r="B43" s="1" t="s">
        <v>42</v>
      </c>
      <c r="C43" s="1">
        <v>2005</v>
      </c>
      <c r="D43" s="107">
        <v>271</v>
      </c>
      <c r="E43" s="107">
        <v>722</v>
      </c>
      <c r="F43" s="107">
        <v>97</v>
      </c>
      <c r="G43" s="107">
        <v>25</v>
      </c>
      <c r="H43" s="117">
        <v>92</v>
      </c>
      <c r="I43" s="118"/>
      <c r="J43" s="118"/>
      <c r="K43" s="111"/>
      <c r="L43" s="112"/>
      <c r="M43" s="112"/>
    </row>
    <row r="44" spans="1:13">
      <c r="A44" s="67">
        <v>452</v>
      </c>
      <c r="B44" s="1" t="s">
        <v>43</v>
      </c>
      <c r="C44" s="1">
        <v>2005</v>
      </c>
      <c r="D44" s="107">
        <v>314</v>
      </c>
      <c r="E44" s="107">
        <v>440</v>
      </c>
      <c r="F44" s="107">
        <v>87</v>
      </c>
      <c r="G44" s="107">
        <v>31</v>
      </c>
      <c r="H44" s="117">
        <v>83</v>
      </c>
      <c r="I44" s="118"/>
      <c r="J44" s="118"/>
      <c r="K44" s="111"/>
      <c r="L44" s="112"/>
      <c r="M44" s="112"/>
    </row>
    <row r="45" spans="1:13">
      <c r="A45" s="67">
        <v>453</v>
      </c>
      <c r="B45" s="1" t="s">
        <v>44</v>
      </c>
      <c r="C45" s="1">
        <v>2005</v>
      </c>
      <c r="D45" s="107">
        <v>782</v>
      </c>
      <c r="E45" s="107">
        <v>1028</v>
      </c>
      <c r="F45" s="107">
        <v>138</v>
      </c>
      <c r="G45" s="107">
        <v>34</v>
      </c>
      <c r="H45" s="117">
        <v>149</v>
      </c>
      <c r="I45" s="118"/>
      <c r="J45" s="118"/>
      <c r="K45" s="111"/>
      <c r="L45" s="112"/>
      <c r="M45" s="112"/>
    </row>
    <row r="46" spans="1:13">
      <c r="A46" s="67">
        <v>454</v>
      </c>
      <c r="B46" s="1" t="s">
        <v>45</v>
      </c>
      <c r="C46" s="1">
        <v>2005</v>
      </c>
      <c r="D46" s="107">
        <v>1625</v>
      </c>
      <c r="E46" s="107">
        <v>1204</v>
      </c>
      <c r="F46" s="107">
        <v>102</v>
      </c>
      <c r="G46" s="107">
        <v>76</v>
      </c>
      <c r="H46" s="117">
        <v>157</v>
      </c>
      <c r="I46" s="118"/>
      <c r="J46" s="118"/>
      <c r="K46" s="111"/>
      <c r="L46" s="112"/>
      <c r="M46" s="112"/>
    </row>
    <row r="47" spans="1:13">
      <c r="A47" s="67">
        <v>455</v>
      </c>
      <c r="B47" s="1" t="s">
        <v>46</v>
      </c>
      <c r="C47" s="1">
        <v>2005</v>
      </c>
      <c r="D47" s="107">
        <v>167</v>
      </c>
      <c r="E47" s="107">
        <v>345</v>
      </c>
      <c r="F47" s="107">
        <v>40</v>
      </c>
      <c r="G47" s="107">
        <v>23</v>
      </c>
      <c r="H47" s="117">
        <v>45</v>
      </c>
      <c r="I47" s="118"/>
      <c r="J47" s="118"/>
      <c r="K47" s="111"/>
      <c r="L47" s="112"/>
      <c r="M47" s="112"/>
    </row>
    <row r="48" spans="1:13">
      <c r="A48" s="67">
        <v>456</v>
      </c>
      <c r="B48" s="1" t="s">
        <v>47</v>
      </c>
      <c r="C48" s="1">
        <v>2005</v>
      </c>
      <c r="D48" s="107">
        <v>328</v>
      </c>
      <c r="E48" s="107">
        <v>1750</v>
      </c>
      <c r="F48" s="107">
        <v>97</v>
      </c>
      <c r="G48" s="107">
        <v>37</v>
      </c>
      <c r="H48" s="117">
        <v>140</v>
      </c>
      <c r="I48" s="118"/>
      <c r="J48" s="118"/>
      <c r="K48" s="111"/>
      <c r="L48" s="112"/>
      <c r="M48" s="112"/>
    </row>
    <row r="49" spans="1:13">
      <c r="A49" s="67">
        <v>457</v>
      </c>
      <c r="B49" s="1" t="s">
        <v>48</v>
      </c>
      <c r="C49" s="1">
        <v>2005</v>
      </c>
      <c r="D49" s="107">
        <v>399</v>
      </c>
      <c r="E49" s="107">
        <v>639</v>
      </c>
      <c r="F49" s="107">
        <v>111</v>
      </c>
      <c r="G49" s="107">
        <v>122</v>
      </c>
      <c r="H49" s="117">
        <v>98</v>
      </c>
      <c r="I49" s="118"/>
      <c r="J49" s="118"/>
      <c r="K49" s="111"/>
      <c r="L49" s="112"/>
      <c r="M49" s="112"/>
    </row>
    <row r="50" spans="1:13">
      <c r="A50" s="67">
        <v>458</v>
      </c>
      <c r="B50" s="1" t="s">
        <v>49</v>
      </c>
      <c r="C50" s="1">
        <v>2005</v>
      </c>
      <c r="D50" s="107">
        <v>406</v>
      </c>
      <c r="E50" s="107">
        <v>627</v>
      </c>
      <c r="F50" s="107">
        <v>119</v>
      </c>
      <c r="G50" s="107">
        <v>36</v>
      </c>
      <c r="H50" s="117">
        <v>224</v>
      </c>
      <c r="I50" s="118"/>
      <c r="J50" s="118"/>
      <c r="K50" s="111"/>
      <c r="L50" s="112"/>
      <c r="M50" s="112"/>
    </row>
    <row r="51" spans="1:13">
      <c r="A51" s="67">
        <v>459</v>
      </c>
      <c r="B51" s="1" t="s">
        <v>50</v>
      </c>
      <c r="C51" s="1">
        <v>2005</v>
      </c>
      <c r="D51" s="107">
        <v>1099</v>
      </c>
      <c r="E51" s="107">
        <v>3684</v>
      </c>
      <c r="F51" s="107">
        <v>172</v>
      </c>
      <c r="G51" s="107">
        <v>131</v>
      </c>
      <c r="H51" s="117">
        <v>181</v>
      </c>
      <c r="I51" s="118"/>
      <c r="J51" s="118"/>
      <c r="K51" s="111"/>
      <c r="L51" s="112"/>
      <c r="M51" s="112"/>
    </row>
    <row r="52" spans="1:13">
      <c r="A52" s="67">
        <v>460</v>
      </c>
      <c r="B52" s="1" t="s">
        <v>51</v>
      </c>
      <c r="C52" s="1">
        <v>2005</v>
      </c>
      <c r="D52" s="107">
        <v>906</v>
      </c>
      <c r="E52" s="107">
        <v>3143</v>
      </c>
      <c r="F52" s="107">
        <v>207</v>
      </c>
      <c r="G52" s="107">
        <v>86</v>
      </c>
      <c r="H52" s="117">
        <v>160</v>
      </c>
      <c r="I52" s="118"/>
      <c r="J52" s="118"/>
      <c r="K52" s="111"/>
      <c r="L52" s="112"/>
      <c r="M52" s="112"/>
    </row>
    <row r="53" spans="1:13">
      <c r="A53" s="67">
        <v>461</v>
      </c>
      <c r="B53" s="1" t="s">
        <v>52</v>
      </c>
      <c r="C53" s="1">
        <v>2005</v>
      </c>
      <c r="D53" s="107">
        <v>356</v>
      </c>
      <c r="E53" s="107">
        <v>1574</v>
      </c>
      <c r="F53" s="107">
        <v>43</v>
      </c>
      <c r="G53" s="107">
        <v>80</v>
      </c>
      <c r="H53" s="117">
        <v>77</v>
      </c>
      <c r="I53" s="118"/>
      <c r="J53" s="118"/>
      <c r="K53" s="111"/>
      <c r="L53" s="112"/>
      <c r="M53" s="112"/>
    </row>
    <row r="54" spans="1:13">
      <c r="A54" s="67">
        <v>462</v>
      </c>
      <c r="B54" s="1" t="s">
        <v>53</v>
      </c>
      <c r="C54" s="1">
        <v>2005</v>
      </c>
      <c r="D54" s="107">
        <v>92</v>
      </c>
      <c r="E54" s="107">
        <v>164</v>
      </c>
      <c r="F54" s="107">
        <v>7</v>
      </c>
      <c r="G54" s="107">
        <v>8</v>
      </c>
      <c r="H54" s="117">
        <v>13</v>
      </c>
      <c r="I54" s="118"/>
      <c r="J54" s="118"/>
      <c r="K54" s="111"/>
      <c r="L54" s="112"/>
      <c r="M54" s="112"/>
    </row>
    <row r="55" spans="1:13">
      <c r="A55" s="74">
        <v>4</v>
      </c>
      <c r="B55" s="75" t="s">
        <v>61</v>
      </c>
      <c r="C55" s="75">
        <v>2005</v>
      </c>
      <c r="D55" s="113">
        <v>9062</v>
      </c>
      <c r="E55" s="113">
        <v>24901</v>
      </c>
      <c r="F55" s="113">
        <v>1545</v>
      </c>
      <c r="G55" s="113">
        <v>943</v>
      </c>
      <c r="H55" s="119">
        <v>2096</v>
      </c>
      <c r="I55" s="120"/>
      <c r="J55" s="120"/>
      <c r="K55" s="115"/>
      <c r="L55" s="116"/>
      <c r="M55" s="116"/>
    </row>
    <row r="56" spans="1:13">
      <c r="A56" s="74" t="s">
        <v>163</v>
      </c>
      <c r="B56" s="75" t="s">
        <v>62</v>
      </c>
      <c r="C56" s="75">
        <v>2005</v>
      </c>
      <c r="D56" s="113">
        <v>32413</v>
      </c>
      <c r="E56" s="113">
        <v>111598</v>
      </c>
      <c r="F56" s="113">
        <v>5458</v>
      </c>
      <c r="G56" s="113">
        <v>3382</v>
      </c>
      <c r="H56" s="119">
        <v>7448</v>
      </c>
      <c r="I56" s="120"/>
      <c r="J56" s="120"/>
      <c r="K56" s="115"/>
      <c r="L56" s="116"/>
      <c r="M56" s="116"/>
    </row>
    <row r="57" spans="1:13">
      <c r="A57" s="67">
        <v>101</v>
      </c>
      <c r="B57" s="67" t="s">
        <v>4</v>
      </c>
      <c r="C57" s="67">
        <v>2010</v>
      </c>
      <c r="D57" s="121">
        <v>2208</v>
      </c>
      <c r="E57" s="121">
        <v>5535</v>
      </c>
      <c r="F57" s="121">
        <v>175</v>
      </c>
      <c r="G57" s="121">
        <v>164</v>
      </c>
      <c r="H57" s="121">
        <v>231</v>
      </c>
      <c r="I57" s="122">
        <f>(D57-D5)*100/D5</f>
        <v>13.697219361483008</v>
      </c>
      <c r="J57" s="122">
        <f t="shared" ref="J57:M57" si="0">(E57-E5)*100/E5</f>
        <v>-7.0841027362766491</v>
      </c>
      <c r="K57" s="122">
        <f t="shared" si="0"/>
        <v>-4.3715846994535523</v>
      </c>
      <c r="L57" s="122">
        <f t="shared" si="0"/>
        <v>-31.092436974789916</v>
      </c>
      <c r="M57" s="122">
        <f t="shared" si="0"/>
        <v>8.9622641509433958</v>
      </c>
    </row>
    <row r="58" spans="1:13">
      <c r="A58" s="67">
        <v>102</v>
      </c>
      <c r="B58" s="67" t="s">
        <v>5</v>
      </c>
      <c r="C58" s="67">
        <v>2010</v>
      </c>
      <c r="D58" s="121">
        <v>575</v>
      </c>
      <c r="E58" s="121">
        <v>5794</v>
      </c>
      <c r="F58" s="121">
        <v>42</v>
      </c>
      <c r="G58" s="121">
        <v>131</v>
      </c>
      <c r="H58" s="121">
        <v>84</v>
      </c>
      <c r="I58" s="122">
        <f t="shared" ref="I58:I108" si="1">(D58-D6)*100/D6</f>
        <v>5.8931860036832413</v>
      </c>
      <c r="J58" s="122">
        <f t="shared" ref="J58:J108" si="2">(E58-E6)*100/E6</f>
        <v>-8.3227848101265831</v>
      </c>
      <c r="K58" s="122">
        <f t="shared" ref="K58:K108" si="3">(F58-F6)*100/F6</f>
        <v>-8.695652173913043</v>
      </c>
      <c r="L58" s="122">
        <f t="shared" ref="L58:L108" si="4">(G58-G6)*100/G6</f>
        <v>9.1666666666666661</v>
      </c>
      <c r="M58" s="122">
        <f t="shared" ref="M58:M108" si="5">(H58-H6)*100/H6</f>
        <v>-18.446601941747574</v>
      </c>
    </row>
    <row r="59" spans="1:13">
      <c r="A59" s="67">
        <v>103</v>
      </c>
      <c r="B59" s="67" t="s">
        <v>6</v>
      </c>
      <c r="C59" s="67">
        <v>2010</v>
      </c>
      <c r="D59" s="121">
        <v>649</v>
      </c>
      <c r="E59" s="121">
        <v>573</v>
      </c>
      <c r="F59" s="121">
        <v>138</v>
      </c>
      <c r="G59" s="121">
        <v>70</v>
      </c>
      <c r="H59" s="121">
        <v>200</v>
      </c>
      <c r="I59" s="122">
        <f t="shared" si="1"/>
        <v>8.8926174496644297</v>
      </c>
      <c r="J59" s="122">
        <f t="shared" si="2"/>
        <v>-1.3769363166953528</v>
      </c>
      <c r="K59" s="122">
        <f t="shared" si="3"/>
        <v>23.214285714285715</v>
      </c>
      <c r="L59" s="122">
        <f t="shared" si="4"/>
        <v>-10.256410256410257</v>
      </c>
      <c r="M59" s="122">
        <f t="shared" si="5"/>
        <v>10.497237569060774</v>
      </c>
    </row>
    <row r="60" spans="1:13">
      <c r="A60" s="67">
        <v>151</v>
      </c>
      <c r="B60" s="67" t="s">
        <v>7</v>
      </c>
      <c r="C60" s="67">
        <v>2010</v>
      </c>
      <c r="D60" s="121">
        <v>594</v>
      </c>
      <c r="E60" s="121">
        <v>1700</v>
      </c>
      <c r="F60" s="121">
        <v>44</v>
      </c>
      <c r="G60" s="121">
        <v>69</v>
      </c>
      <c r="H60" s="121">
        <v>113</v>
      </c>
      <c r="I60" s="122">
        <f t="shared" si="1"/>
        <v>13.575525812619503</v>
      </c>
      <c r="J60" s="122">
        <f t="shared" si="2"/>
        <v>-10.667367314766159</v>
      </c>
      <c r="K60" s="122">
        <f t="shared" si="3"/>
        <v>-27.868852459016395</v>
      </c>
      <c r="L60" s="122">
        <f t="shared" si="4"/>
        <v>27.777777777777779</v>
      </c>
      <c r="M60" s="122">
        <f t="shared" si="5"/>
        <v>13</v>
      </c>
    </row>
    <row r="61" spans="1:13">
      <c r="A61" s="67">
        <v>153</v>
      </c>
      <c r="B61" s="67" t="s">
        <v>9</v>
      </c>
      <c r="C61" s="67">
        <v>2010</v>
      </c>
      <c r="D61" s="121">
        <v>398</v>
      </c>
      <c r="E61" s="121">
        <v>1660</v>
      </c>
      <c r="F61" s="121">
        <v>62</v>
      </c>
      <c r="G61" s="121">
        <v>90</v>
      </c>
      <c r="H61" s="121">
        <v>27</v>
      </c>
      <c r="I61" s="122">
        <f t="shared" si="1"/>
        <v>-7.441860465116279</v>
      </c>
      <c r="J61" s="122">
        <f t="shared" si="2"/>
        <v>-14.256198347107437</v>
      </c>
      <c r="K61" s="122">
        <f t="shared" si="3"/>
        <v>6.8965517241379306</v>
      </c>
      <c r="L61" s="122">
        <f t="shared" si="4"/>
        <v>95.652173913043484</v>
      </c>
      <c r="M61" s="122">
        <f t="shared" si="5"/>
        <v>-28.94736842105263</v>
      </c>
    </row>
    <row r="62" spans="1:13">
      <c r="A62" s="67">
        <v>154</v>
      </c>
      <c r="B62" s="67" t="s">
        <v>10</v>
      </c>
      <c r="C62" s="67">
        <v>2010</v>
      </c>
      <c r="D62" s="121">
        <v>385</v>
      </c>
      <c r="E62" s="121">
        <v>991</v>
      </c>
      <c r="F62" s="121">
        <v>34</v>
      </c>
      <c r="G62" s="121">
        <v>26</v>
      </c>
      <c r="H62" s="121">
        <v>58</v>
      </c>
      <c r="I62" s="122">
        <f t="shared" si="1"/>
        <v>21.835443037974684</v>
      </c>
      <c r="J62" s="122">
        <f t="shared" si="2"/>
        <v>-13.525305410122163</v>
      </c>
      <c r="K62" s="122">
        <f t="shared" si="3"/>
        <v>30.76923076923077</v>
      </c>
      <c r="L62" s="122">
        <f t="shared" si="4"/>
        <v>44.444444444444443</v>
      </c>
      <c r="M62" s="122">
        <f t="shared" si="5"/>
        <v>-53.6</v>
      </c>
    </row>
    <row r="63" spans="1:13">
      <c r="A63" s="67">
        <v>155</v>
      </c>
      <c r="B63" s="67" t="s">
        <v>11</v>
      </c>
      <c r="C63" s="67">
        <v>2010</v>
      </c>
      <c r="D63" s="121">
        <v>315</v>
      </c>
      <c r="E63" s="121">
        <v>843</v>
      </c>
      <c r="F63" s="121">
        <v>85</v>
      </c>
      <c r="G63" s="121">
        <v>66</v>
      </c>
      <c r="H63" s="121">
        <v>54</v>
      </c>
      <c r="I63" s="122">
        <f t="shared" si="1"/>
        <v>-6.25</v>
      </c>
      <c r="J63" s="122">
        <f t="shared" si="2"/>
        <v>-17.836257309941519</v>
      </c>
      <c r="K63" s="122">
        <f t="shared" si="3"/>
        <v>-14.141414141414142</v>
      </c>
      <c r="L63" s="122">
        <f t="shared" si="4"/>
        <v>69.230769230769226</v>
      </c>
      <c r="M63" s="122">
        <f t="shared" si="5"/>
        <v>25.581395348837209</v>
      </c>
    </row>
    <row r="64" spans="1:13">
      <c r="A64" s="67">
        <v>157</v>
      </c>
      <c r="B64" s="67" t="s">
        <v>12</v>
      </c>
      <c r="C64" s="67">
        <v>2010</v>
      </c>
      <c r="D64" s="121">
        <v>622</v>
      </c>
      <c r="E64" s="121">
        <v>2679</v>
      </c>
      <c r="F64" s="121">
        <v>111</v>
      </c>
      <c r="G64" s="121">
        <v>39</v>
      </c>
      <c r="H64" s="121">
        <v>105</v>
      </c>
      <c r="I64" s="122">
        <f t="shared" si="1"/>
        <v>30.1255230125523</v>
      </c>
      <c r="J64" s="122">
        <f t="shared" si="2"/>
        <v>-9.0631364562118133</v>
      </c>
      <c r="K64" s="122">
        <f t="shared" si="3"/>
        <v>9.9009900990099009</v>
      </c>
      <c r="L64" s="122">
        <f t="shared" si="4"/>
        <v>21.875</v>
      </c>
      <c r="M64" s="122">
        <f t="shared" si="5"/>
        <v>50</v>
      </c>
    </row>
    <row r="65" spans="1:13">
      <c r="A65" s="67">
        <v>158</v>
      </c>
      <c r="B65" s="67" t="s">
        <v>13</v>
      </c>
      <c r="C65" s="67">
        <v>2010</v>
      </c>
      <c r="D65" s="121">
        <v>426</v>
      </c>
      <c r="E65" s="121">
        <v>1066</v>
      </c>
      <c r="F65" s="121">
        <v>146</v>
      </c>
      <c r="G65" s="121">
        <v>42</v>
      </c>
      <c r="H65" s="121">
        <v>54</v>
      </c>
      <c r="I65" s="122">
        <f t="shared" si="1"/>
        <v>30.674846625766872</v>
      </c>
      <c r="J65" s="122">
        <f t="shared" si="2"/>
        <v>-19.547169811320753</v>
      </c>
      <c r="K65" s="122">
        <f t="shared" si="3"/>
        <v>-9.316770186335404</v>
      </c>
      <c r="L65" s="122">
        <f t="shared" si="4"/>
        <v>75</v>
      </c>
      <c r="M65" s="122">
        <f t="shared" si="5"/>
        <v>-5.2631578947368425</v>
      </c>
    </row>
    <row r="66" spans="1:13">
      <c r="A66" s="67">
        <v>159</v>
      </c>
      <c r="B66" s="67" t="s">
        <v>8</v>
      </c>
      <c r="C66" s="67">
        <v>2010</v>
      </c>
      <c r="D66" s="121">
        <v>858</v>
      </c>
      <c r="E66" s="121">
        <v>3341</v>
      </c>
      <c r="F66" s="121">
        <v>174</v>
      </c>
      <c r="G66" s="121">
        <v>171</v>
      </c>
      <c r="H66" s="121">
        <v>271</v>
      </c>
      <c r="I66" s="122">
        <f t="shared" si="1"/>
        <v>-13.245702730030334</v>
      </c>
      <c r="J66" s="122">
        <f t="shared" si="2"/>
        <v>-12.607899555323044</v>
      </c>
      <c r="K66" s="122">
        <f t="shared" si="3"/>
        <v>-3.867403314917127</v>
      </c>
      <c r="L66" s="122">
        <f t="shared" si="4"/>
        <v>7.5471698113207548</v>
      </c>
      <c r="M66" s="122">
        <f t="shared" si="5"/>
        <v>-18.862275449101798</v>
      </c>
    </row>
    <row r="67" spans="1:13">
      <c r="A67" s="74">
        <v>1</v>
      </c>
      <c r="B67" s="74" t="s">
        <v>58</v>
      </c>
      <c r="C67" s="74">
        <v>2010</v>
      </c>
      <c r="D67" s="113">
        <v>7030</v>
      </c>
      <c r="E67" s="113">
        <v>24182</v>
      </c>
      <c r="F67" s="113">
        <v>1011</v>
      </c>
      <c r="G67" s="113">
        <v>868</v>
      </c>
      <c r="H67" s="113">
        <v>1197</v>
      </c>
      <c r="I67" s="122">
        <f t="shared" si="1"/>
        <v>8.5043988269794717</v>
      </c>
      <c r="J67" s="122">
        <f t="shared" si="2"/>
        <v>-10.314134183881615</v>
      </c>
      <c r="K67" s="122">
        <f t="shared" si="3"/>
        <v>-1.6536964980544746</v>
      </c>
      <c r="L67" s="122">
        <f t="shared" si="4"/>
        <v>7.4257425742574261</v>
      </c>
      <c r="M67" s="122">
        <f t="shared" si="5"/>
        <v>-5.225653206650831</v>
      </c>
    </row>
    <row r="68" spans="1:13">
      <c r="A68" s="67">
        <v>241</v>
      </c>
      <c r="B68" s="67" t="s">
        <v>15</v>
      </c>
      <c r="C68" s="67">
        <v>2010</v>
      </c>
      <c r="D68" s="121">
        <v>9307</v>
      </c>
      <c r="E68" s="121">
        <v>27723</v>
      </c>
      <c r="F68" s="121">
        <v>1023</v>
      </c>
      <c r="G68" s="121">
        <v>1114</v>
      </c>
      <c r="H68" s="121">
        <v>3043</v>
      </c>
      <c r="I68" s="122">
        <f t="shared" si="1"/>
        <v>17.974394726834834</v>
      </c>
      <c r="J68" s="122">
        <f t="shared" si="2"/>
        <v>-6.6534226741641129</v>
      </c>
      <c r="K68" s="122">
        <f t="shared" si="3"/>
        <v>4.6012269938650308</v>
      </c>
      <c r="L68" s="122">
        <f t="shared" si="4"/>
        <v>52.185792349726775</v>
      </c>
      <c r="M68" s="122">
        <f t="shared" si="5"/>
        <v>16.724204065976217</v>
      </c>
    </row>
    <row r="69" spans="1:13">
      <c r="A69" s="67">
        <v>241001</v>
      </c>
      <c r="B69" s="67" t="s">
        <v>16</v>
      </c>
      <c r="C69" s="67">
        <v>2010</v>
      </c>
      <c r="D69" s="121">
        <v>5795</v>
      </c>
      <c r="E69" s="121">
        <v>18140</v>
      </c>
      <c r="F69" s="121">
        <v>470</v>
      </c>
      <c r="G69" s="121">
        <v>683</v>
      </c>
      <c r="H69" s="121">
        <v>1880</v>
      </c>
      <c r="I69" s="122">
        <f t="shared" si="1"/>
        <v>23.402896081771722</v>
      </c>
      <c r="J69" s="122">
        <f t="shared" si="2"/>
        <v>-6.2532299741602069</v>
      </c>
      <c r="K69" s="122">
        <f t="shared" si="3"/>
        <v>-8.9147286821705425</v>
      </c>
      <c r="L69" s="122">
        <f t="shared" si="4"/>
        <v>103.88059701492537</v>
      </c>
      <c r="M69" s="122">
        <f t="shared" si="5"/>
        <v>-5.6698444555945811</v>
      </c>
    </row>
    <row r="70" spans="1:13">
      <c r="A70" s="67">
        <v>241999</v>
      </c>
      <c r="B70" s="67" t="s">
        <v>17</v>
      </c>
      <c r="C70" s="67">
        <v>2010</v>
      </c>
      <c r="D70" s="121">
        <v>3512</v>
      </c>
      <c r="E70" s="121">
        <v>9583</v>
      </c>
      <c r="F70" s="121">
        <v>553</v>
      </c>
      <c r="G70" s="121">
        <v>431</v>
      </c>
      <c r="H70" s="121">
        <v>1163</v>
      </c>
      <c r="I70" s="122">
        <f t="shared" si="1"/>
        <v>9.9906044472283124</v>
      </c>
      <c r="J70" s="122">
        <f t="shared" si="2"/>
        <v>-7.4016813218668469</v>
      </c>
      <c r="K70" s="122">
        <f t="shared" si="3"/>
        <v>19.696969696969695</v>
      </c>
      <c r="L70" s="122">
        <f t="shared" si="4"/>
        <v>8.5642317380352644</v>
      </c>
      <c r="M70" s="122">
        <f t="shared" si="5"/>
        <v>89.413680781758956</v>
      </c>
    </row>
    <row r="71" spans="1:13">
      <c r="A71" s="67">
        <v>251</v>
      </c>
      <c r="B71" s="67" t="s">
        <v>18</v>
      </c>
      <c r="C71" s="67">
        <v>2010</v>
      </c>
      <c r="D71" s="121">
        <v>1071</v>
      </c>
      <c r="E71" s="121">
        <v>1593</v>
      </c>
      <c r="F71" s="121">
        <v>151</v>
      </c>
      <c r="G71" s="121">
        <v>108</v>
      </c>
      <c r="H71" s="121">
        <v>111</v>
      </c>
      <c r="I71" s="122">
        <f t="shared" si="1"/>
        <v>42.04244031830239</v>
      </c>
      <c r="J71" s="122">
        <f t="shared" si="2"/>
        <v>-10.906040268456376</v>
      </c>
      <c r="K71" s="122">
        <f t="shared" si="3"/>
        <v>24.793388429752067</v>
      </c>
      <c r="L71" s="122">
        <f t="shared" si="4"/>
        <v>83.050847457627114</v>
      </c>
      <c r="M71" s="122">
        <f t="shared" si="5"/>
        <v>18.085106382978722</v>
      </c>
    </row>
    <row r="72" spans="1:13">
      <c r="A72" s="67">
        <v>252</v>
      </c>
      <c r="B72" s="67" t="s">
        <v>19</v>
      </c>
      <c r="C72" s="67">
        <v>2010</v>
      </c>
      <c r="D72" s="121">
        <v>675</v>
      </c>
      <c r="E72" s="121">
        <v>2956</v>
      </c>
      <c r="F72" s="121">
        <v>139</v>
      </c>
      <c r="G72" s="121">
        <v>191</v>
      </c>
      <c r="H72" s="121">
        <v>56</v>
      </c>
      <c r="I72" s="122">
        <f t="shared" si="1"/>
        <v>18.838028169014084</v>
      </c>
      <c r="J72" s="122">
        <f t="shared" si="2"/>
        <v>-8.2272586153368525</v>
      </c>
      <c r="K72" s="122">
        <f t="shared" si="3"/>
        <v>-2.112676056338028</v>
      </c>
      <c r="L72" s="122">
        <f t="shared" si="4"/>
        <v>247.27272727272728</v>
      </c>
      <c r="M72" s="122">
        <f t="shared" si="5"/>
        <v>21.739130434782609</v>
      </c>
    </row>
    <row r="73" spans="1:13">
      <c r="A73" s="67">
        <v>254</v>
      </c>
      <c r="B73" s="67" t="s">
        <v>20</v>
      </c>
      <c r="C73" s="67">
        <v>2010</v>
      </c>
      <c r="D73" s="121">
        <v>994</v>
      </c>
      <c r="E73" s="121">
        <v>3562</v>
      </c>
      <c r="F73" s="121">
        <v>233</v>
      </c>
      <c r="G73" s="121">
        <v>106</v>
      </c>
      <c r="H73" s="121">
        <v>365</v>
      </c>
      <c r="I73" s="122">
        <f t="shared" si="1"/>
        <v>1.5321756894790604</v>
      </c>
      <c r="J73" s="122">
        <f t="shared" si="2"/>
        <v>-14.436704299783809</v>
      </c>
      <c r="K73" s="122">
        <f t="shared" si="3"/>
        <v>-20.205479452054796</v>
      </c>
      <c r="L73" s="122">
        <f t="shared" si="4"/>
        <v>-18.46153846153846</v>
      </c>
      <c r="M73" s="122">
        <f t="shared" si="5"/>
        <v>69.767441860465112</v>
      </c>
    </row>
    <row r="74" spans="1:13">
      <c r="A74" s="67">
        <v>255</v>
      </c>
      <c r="B74" s="67" t="s">
        <v>21</v>
      </c>
      <c r="C74" s="67">
        <v>2010</v>
      </c>
      <c r="D74" s="121">
        <v>171</v>
      </c>
      <c r="E74" s="121">
        <v>1181</v>
      </c>
      <c r="F74" s="121">
        <v>78</v>
      </c>
      <c r="G74" s="121">
        <v>29</v>
      </c>
      <c r="H74" s="121">
        <v>20</v>
      </c>
      <c r="I74" s="122">
        <f t="shared" si="1"/>
        <v>-4.4692737430167595</v>
      </c>
      <c r="J74" s="122">
        <f t="shared" si="2"/>
        <v>-12.841328413284133</v>
      </c>
      <c r="K74" s="122">
        <f t="shared" si="3"/>
        <v>200</v>
      </c>
      <c r="L74" s="122">
        <f t="shared" si="4"/>
        <v>107.14285714285714</v>
      </c>
      <c r="M74" s="122">
        <f t="shared" si="5"/>
        <v>53.846153846153847</v>
      </c>
    </row>
    <row r="75" spans="1:13">
      <c r="A75" s="67">
        <v>256</v>
      </c>
      <c r="B75" s="67" t="s">
        <v>22</v>
      </c>
      <c r="C75" s="67">
        <v>2010</v>
      </c>
      <c r="D75" s="121">
        <v>549</v>
      </c>
      <c r="E75" s="121">
        <v>1644</v>
      </c>
      <c r="F75" s="121">
        <v>308</v>
      </c>
      <c r="G75" s="121">
        <v>109</v>
      </c>
      <c r="H75" s="121">
        <v>117</v>
      </c>
      <c r="I75" s="122">
        <f t="shared" si="1"/>
        <v>13.900414937759336</v>
      </c>
      <c r="J75" s="122">
        <f t="shared" si="2"/>
        <v>-17.137096774193548</v>
      </c>
      <c r="K75" s="122">
        <f t="shared" si="3"/>
        <v>-6.9486404833836861</v>
      </c>
      <c r="L75" s="122">
        <f t="shared" si="4"/>
        <v>230.30303030303031</v>
      </c>
      <c r="M75" s="122">
        <f t="shared" si="5"/>
        <v>101.72413793103448</v>
      </c>
    </row>
    <row r="76" spans="1:13">
      <c r="A76" s="67">
        <v>257</v>
      </c>
      <c r="B76" s="67" t="s">
        <v>23</v>
      </c>
      <c r="C76" s="67">
        <v>2010</v>
      </c>
      <c r="D76" s="121">
        <v>728</v>
      </c>
      <c r="E76" s="121">
        <v>2575</v>
      </c>
      <c r="F76" s="121">
        <v>137</v>
      </c>
      <c r="G76" s="121">
        <v>57</v>
      </c>
      <c r="H76" s="121">
        <v>104</v>
      </c>
      <c r="I76" s="122">
        <f t="shared" si="1"/>
        <v>21.535893155258766</v>
      </c>
      <c r="J76" s="122">
        <f t="shared" si="2"/>
        <v>-15.84967320261438</v>
      </c>
      <c r="K76" s="122">
        <f t="shared" si="3"/>
        <v>-10.457516339869281</v>
      </c>
      <c r="L76" s="122">
        <f t="shared" si="4"/>
        <v>-3.3898305084745761</v>
      </c>
      <c r="M76" s="122">
        <f t="shared" si="5"/>
        <v>-28.275862068965516</v>
      </c>
    </row>
    <row r="77" spans="1:13">
      <c r="A77" s="74">
        <v>2</v>
      </c>
      <c r="B77" s="74" t="s">
        <v>59</v>
      </c>
      <c r="C77" s="74">
        <v>2010</v>
      </c>
      <c r="D77" s="113">
        <v>13495</v>
      </c>
      <c r="E77" s="113">
        <v>41234</v>
      </c>
      <c r="F77" s="113">
        <v>2069</v>
      </c>
      <c r="G77" s="113">
        <v>1714</v>
      </c>
      <c r="H77" s="113">
        <v>3816</v>
      </c>
      <c r="I77" s="122">
        <f t="shared" si="1"/>
        <v>17.860262008733624</v>
      </c>
      <c r="J77" s="122">
        <f t="shared" si="2"/>
        <v>-8.9153965098299093</v>
      </c>
      <c r="K77" s="122">
        <f t="shared" si="3"/>
        <v>1.2726382770435634</v>
      </c>
      <c r="L77" s="122">
        <f t="shared" si="4"/>
        <v>58.41035120147874</v>
      </c>
      <c r="M77" s="122">
        <f t="shared" si="5"/>
        <v>20.075519194461926</v>
      </c>
    </row>
    <row r="78" spans="1:13">
      <c r="A78" s="67">
        <v>351</v>
      </c>
      <c r="B78" s="67" t="s">
        <v>25</v>
      </c>
      <c r="C78" s="67">
        <v>2010</v>
      </c>
      <c r="D78" s="121">
        <v>525</v>
      </c>
      <c r="E78" s="121">
        <v>1862</v>
      </c>
      <c r="F78" s="121">
        <v>120</v>
      </c>
      <c r="G78" s="121">
        <v>90</v>
      </c>
      <c r="H78" s="121">
        <v>224</v>
      </c>
      <c r="I78" s="122">
        <f t="shared" si="1"/>
        <v>24.703087885985749</v>
      </c>
      <c r="J78" s="122">
        <f t="shared" si="2"/>
        <v>-22.994210090984286</v>
      </c>
      <c r="K78" s="122">
        <f t="shared" si="3"/>
        <v>-0.82644628099173556</v>
      </c>
      <c r="L78" s="122">
        <f t="shared" si="4"/>
        <v>20</v>
      </c>
      <c r="M78" s="122">
        <f t="shared" si="5"/>
        <v>49.333333333333336</v>
      </c>
    </row>
    <row r="79" spans="1:13">
      <c r="A79" s="67">
        <v>352</v>
      </c>
      <c r="B79" s="67" t="s">
        <v>26</v>
      </c>
      <c r="C79" s="67">
        <v>2010</v>
      </c>
      <c r="D79" s="121">
        <v>570</v>
      </c>
      <c r="E79" s="121">
        <v>1006</v>
      </c>
      <c r="F79" s="121">
        <v>79</v>
      </c>
      <c r="G79" s="121">
        <v>51</v>
      </c>
      <c r="H79" s="121">
        <v>78</v>
      </c>
      <c r="I79" s="122">
        <f t="shared" si="1"/>
        <v>33.802816901408448</v>
      </c>
      <c r="J79" s="122">
        <f t="shared" si="2"/>
        <v>-12.597741094700261</v>
      </c>
      <c r="K79" s="122">
        <f t="shared" si="3"/>
        <v>-9.1954022988505741</v>
      </c>
      <c r="L79" s="122">
        <f t="shared" si="4"/>
        <v>30.76923076923077</v>
      </c>
      <c r="M79" s="122">
        <f t="shared" si="5"/>
        <v>-1.2658227848101267</v>
      </c>
    </row>
    <row r="80" spans="1:13">
      <c r="A80" s="67">
        <v>353</v>
      </c>
      <c r="B80" s="67" t="s">
        <v>27</v>
      </c>
      <c r="C80" s="67">
        <v>2010</v>
      </c>
      <c r="D80" s="121">
        <v>1403</v>
      </c>
      <c r="E80" s="121">
        <v>1473</v>
      </c>
      <c r="F80" s="121">
        <v>108</v>
      </c>
      <c r="G80" s="121">
        <v>177</v>
      </c>
      <c r="H80" s="121">
        <v>58</v>
      </c>
      <c r="I80" s="122">
        <f t="shared" si="1"/>
        <v>59.794988610478363</v>
      </c>
      <c r="J80" s="122">
        <f t="shared" si="2"/>
        <v>-9.0179122915379857</v>
      </c>
      <c r="K80" s="122">
        <f t="shared" si="3"/>
        <v>12.5</v>
      </c>
      <c r="L80" s="122">
        <f t="shared" si="4"/>
        <v>40.476190476190474</v>
      </c>
      <c r="M80" s="122">
        <f t="shared" si="5"/>
        <v>0</v>
      </c>
    </row>
    <row r="81" spans="1:13">
      <c r="A81" s="67">
        <v>354</v>
      </c>
      <c r="B81" s="67" t="s">
        <v>28</v>
      </c>
      <c r="C81" s="67">
        <v>2010</v>
      </c>
      <c r="D81" s="121">
        <v>343</v>
      </c>
      <c r="E81" s="121">
        <v>92</v>
      </c>
      <c r="F81" s="121">
        <v>9</v>
      </c>
      <c r="G81" s="121">
        <v>64</v>
      </c>
      <c r="H81" s="121">
        <v>4</v>
      </c>
      <c r="I81" s="122">
        <f t="shared" si="1"/>
        <v>45.957446808510639</v>
      </c>
      <c r="J81" s="122">
        <f t="shared" si="2"/>
        <v>-11.538461538461538</v>
      </c>
      <c r="K81" s="122">
        <f t="shared" si="3"/>
        <v>28.571428571428573</v>
      </c>
      <c r="L81" s="122">
        <f t="shared" si="4"/>
        <v>700</v>
      </c>
      <c r="M81" s="122">
        <f t="shared" si="5"/>
        <v>300</v>
      </c>
    </row>
    <row r="82" spans="1:13">
      <c r="A82" s="67">
        <v>355</v>
      </c>
      <c r="B82" s="67" t="s">
        <v>29</v>
      </c>
      <c r="C82" s="67">
        <v>2010</v>
      </c>
      <c r="D82" s="121">
        <v>708</v>
      </c>
      <c r="E82" s="121">
        <v>881</v>
      </c>
      <c r="F82" s="121">
        <v>91</v>
      </c>
      <c r="G82" s="121">
        <v>73</v>
      </c>
      <c r="H82" s="121">
        <v>122</v>
      </c>
      <c r="I82" s="122">
        <f t="shared" si="1"/>
        <v>21.025641025641026</v>
      </c>
      <c r="J82" s="122">
        <f t="shared" si="2"/>
        <v>-11.457286432160805</v>
      </c>
      <c r="K82" s="122">
        <f t="shared" si="3"/>
        <v>-22.222222222222221</v>
      </c>
      <c r="L82" s="122">
        <f t="shared" si="4"/>
        <v>97.297297297297291</v>
      </c>
      <c r="M82" s="122">
        <f t="shared" si="5"/>
        <v>-22.29299363057325</v>
      </c>
    </row>
    <row r="83" spans="1:13">
      <c r="A83" s="67">
        <v>356</v>
      </c>
      <c r="B83" s="67" t="s">
        <v>30</v>
      </c>
      <c r="C83" s="67">
        <v>2010</v>
      </c>
      <c r="D83" s="121">
        <v>318</v>
      </c>
      <c r="E83" s="121">
        <v>866</v>
      </c>
      <c r="F83" s="121">
        <v>78</v>
      </c>
      <c r="G83" s="121">
        <v>43</v>
      </c>
      <c r="H83" s="121">
        <v>21</v>
      </c>
      <c r="I83" s="122">
        <f t="shared" si="1"/>
        <v>20.912547528517109</v>
      </c>
      <c r="J83" s="122">
        <f t="shared" si="2"/>
        <v>-14.087301587301587</v>
      </c>
      <c r="K83" s="122">
        <f t="shared" si="3"/>
        <v>-6.024096385542169</v>
      </c>
      <c r="L83" s="122">
        <f t="shared" si="4"/>
        <v>34.375</v>
      </c>
      <c r="M83" s="122">
        <f t="shared" si="5"/>
        <v>-40</v>
      </c>
    </row>
    <row r="84" spans="1:13">
      <c r="A84" s="67">
        <v>357</v>
      </c>
      <c r="B84" s="67" t="s">
        <v>31</v>
      </c>
      <c r="C84" s="67">
        <v>2010</v>
      </c>
      <c r="D84" s="121">
        <v>720</v>
      </c>
      <c r="E84" s="121">
        <v>804</v>
      </c>
      <c r="F84" s="121">
        <v>50</v>
      </c>
      <c r="G84" s="121">
        <v>122</v>
      </c>
      <c r="H84" s="121">
        <v>43</v>
      </c>
      <c r="I84" s="122">
        <f t="shared" si="1"/>
        <v>1.5514809590973202</v>
      </c>
      <c r="J84" s="122">
        <f t="shared" si="2"/>
        <v>-19.600000000000001</v>
      </c>
      <c r="K84" s="122">
        <f t="shared" si="3"/>
        <v>16.279069767441861</v>
      </c>
      <c r="L84" s="122">
        <f t="shared" si="4"/>
        <v>117.85714285714286</v>
      </c>
      <c r="M84" s="122">
        <f t="shared" si="5"/>
        <v>-28.333333333333332</v>
      </c>
    </row>
    <row r="85" spans="1:13">
      <c r="A85" s="67">
        <v>358</v>
      </c>
      <c r="B85" s="67" t="s">
        <v>32</v>
      </c>
      <c r="C85" s="67">
        <v>2010</v>
      </c>
      <c r="D85" s="121">
        <v>596</v>
      </c>
      <c r="E85" s="121">
        <v>1088</v>
      </c>
      <c r="F85" s="121">
        <v>87</v>
      </c>
      <c r="G85" s="121">
        <v>45</v>
      </c>
      <c r="H85" s="121">
        <v>80</v>
      </c>
      <c r="I85" s="122">
        <f t="shared" si="1"/>
        <v>28.448275862068964</v>
      </c>
      <c r="J85" s="122">
        <f t="shared" si="2"/>
        <v>-16.114109483423285</v>
      </c>
      <c r="K85" s="122">
        <f t="shared" si="3"/>
        <v>-4.395604395604396</v>
      </c>
      <c r="L85" s="122">
        <f t="shared" si="4"/>
        <v>9.7560975609756095</v>
      </c>
      <c r="M85" s="122">
        <f t="shared" si="5"/>
        <v>-3.6144578313253013</v>
      </c>
    </row>
    <row r="86" spans="1:13">
      <c r="A86" s="67">
        <v>359</v>
      </c>
      <c r="B86" s="67" t="s">
        <v>33</v>
      </c>
      <c r="C86" s="67">
        <v>2010</v>
      </c>
      <c r="D86" s="121">
        <v>1131</v>
      </c>
      <c r="E86" s="121">
        <v>1905</v>
      </c>
      <c r="F86" s="121">
        <v>80</v>
      </c>
      <c r="G86" s="121">
        <v>120</v>
      </c>
      <c r="H86" s="121">
        <v>69</v>
      </c>
      <c r="I86" s="122">
        <f t="shared" si="1"/>
        <v>61.340941512125532</v>
      </c>
      <c r="J86" s="122">
        <f t="shared" si="2"/>
        <v>-2.855685874553799</v>
      </c>
      <c r="K86" s="122">
        <f t="shared" si="3"/>
        <v>14.285714285714286</v>
      </c>
      <c r="L86" s="122">
        <f t="shared" si="4"/>
        <v>41.176470588235297</v>
      </c>
      <c r="M86" s="122">
        <f t="shared" si="5"/>
        <v>-40.517241379310342</v>
      </c>
    </row>
    <row r="87" spans="1:13">
      <c r="A87" s="67">
        <v>360</v>
      </c>
      <c r="B87" s="67" t="s">
        <v>34</v>
      </c>
      <c r="C87" s="67">
        <v>2010</v>
      </c>
      <c r="D87" s="121">
        <v>367</v>
      </c>
      <c r="E87" s="121">
        <v>249</v>
      </c>
      <c r="F87" s="121">
        <v>43</v>
      </c>
      <c r="G87" s="121">
        <v>41</v>
      </c>
      <c r="H87" s="121">
        <v>50</v>
      </c>
      <c r="I87" s="122">
        <f t="shared" si="1"/>
        <v>24.829931972789115</v>
      </c>
      <c r="J87" s="122">
        <f t="shared" si="2"/>
        <v>-30.056179775280899</v>
      </c>
      <c r="K87" s="122">
        <f t="shared" si="3"/>
        <v>26.470588235294116</v>
      </c>
      <c r="L87" s="122">
        <f t="shared" si="4"/>
        <v>86.36363636363636</v>
      </c>
      <c r="M87" s="122">
        <f t="shared" si="5"/>
        <v>-18.032786885245901</v>
      </c>
    </row>
    <row r="88" spans="1:13">
      <c r="A88" s="67">
        <v>361</v>
      </c>
      <c r="B88" s="67" t="s">
        <v>35</v>
      </c>
      <c r="C88" s="67">
        <v>2010</v>
      </c>
      <c r="D88" s="121">
        <v>572</v>
      </c>
      <c r="E88" s="121">
        <v>2181</v>
      </c>
      <c r="F88" s="121">
        <v>120</v>
      </c>
      <c r="G88" s="121">
        <v>49</v>
      </c>
      <c r="H88" s="121">
        <v>130</v>
      </c>
      <c r="I88" s="122">
        <f t="shared" si="1"/>
        <v>28.251121076233183</v>
      </c>
      <c r="J88" s="122">
        <f t="shared" si="2"/>
        <v>-14.637964774951076</v>
      </c>
      <c r="K88" s="122">
        <f t="shared" si="3"/>
        <v>29.032258064516128</v>
      </c>
      <c r="L88" s="122">
        <f t="shared" si="4"/>
        <v>75</v>
      </c>
      <c r="M88" s="122">
        <f t="shared" si="5"/>
        <v>17.117117117117118</v>
      </c>
    </row>
    <row r="89" spans="1:13">
      <c r="A89" s="74">
        <v>3</v>
      </c>
      <c r="B89" s="74" t="s">
        <v>60</v>
      </c>
      <c r="C89" s="74">
        <v>2010</v>
      </c>
      <c r="D89" s="113">
        <v>7253</v>
      </c>
      <c r="E89" s="113">
        <v>12407</v>
      </c>
      <c r="F89" s="113">
        <v>865</v>
      </c>
      <c r="G89" s="113">
        <v>875</v>
      </c>
      <c r="H89" s="113">
        <v>879</v>
      </c>
      <c r="I89" s="122">
        <f t="shared" si="1"/>
        <v>33.769826632239024</v>
      </c>
      <c r="J89" s="122">
        <f t="shared" si="2"/>
        <v>-14.221515486725664</v>
      </c>
      <c r="K89" s="122">
        <f t="shared" si="3"/>
        <v>2.7315914489311166</v>
      </c>
      <c r="L89" s="122">
        <f t="shared" si="4"/>
        <v>59.380692167577415</v>
      </c>
      <c r="M89" s="122">
        <f t="shared" si="5"/>
        <v>-3.5126234906695939</v>
      </c>
    </row>
    <row r="90" spans="1:13">
      <c r="A90" s="67">
        <v>401</v>
      </c>
      <c r="B90" s="67" t="s">
        <v>37</v>
      </c>
      <c r="C90" s="67">
        <v>2010</v>
      </c>
      <c r="D90" s="121">
        <v>570</v>
      </c>
      <c r="E90" s="121">
        <v>2705</v>
      </c>
      <c r="F90" s="121">
        <v>69</v>
      </c>
      <c r="G90" s="121">
        <v>37</v>
      </c>
      <c r="H90" s="121">
        <v>137</v>
      </c>
      <c r="I90" s="122">
        <f t="shared" si="1"/>
        <v>14.228456913827655</v>
      </c>
      <c r="J90" s="122">
        <f t="shared" si="2"/>
        <v>-14.587938111777708</v>
      </c>
      <c r="K90" s="122">
        <f t="shared" si="3"/>
        <v>-33.653846153846153</v>
      </c>
      <c r="L90" s="122">
        <f t="shared" si="4"/>
        <v>42.307692307692307</v>
      </c>
      <c r="M90" s="122">
        <f t="shared" si="5"/>
        <v>95.714285714285708</v>
      </c>
    </row>
    <row r="91" spans="1:13">
      <c r="A91" s="67">
        <v>402</v>
      </c>
      <c r="B91" s="67" t="s">
        <v>38</v>
      </c>
      <c r="C91" s="67">
        <v>2010</v>
      </c>
      <c r="D91" s="121">
        <v>159</v>
      </c>
      <c r="E91" s="121">
        <v>333</v>
      </c>
      <c r="F91" s="121">
        <v>2</v>
      </c>
      <c r="G91" s="121">
        <v>66</v>
      </c>
      <c r="H91" s="121">
        <v>35</v>
      </c>
      <c r="I91" s="122">
        <f t="shared" si="1"/>
        <v>-41.111111111111114</v>
      </c>
      <c r="J91" s="122">
        <f t="shared" si="2"/>
        <v>-10.723860589812332</v>
      </c>
      <c r="K91" s="122">
        <f t="shared" si="3"/>
        <v>100</v>
      </c>
      <c r="L91" s="122">
        <f t="shared" si="4"/>
        <v>69.230769230769226</v>
      </c>
      <c r="M91" s="122">
        <f t="shared" si="5"/>
        <v>29.62962962962963</v>
      </c>
    </row>
    <row r="92" spans="1:13">
      <c r="A92" s="67">
        <v>403</v>
      </c>
      <c r="B92" s="67" t="s">
        <v>39</v>
      </c>
      <c r="C92" s="67">
        <v>2010</v>
      </c>
      <c r="D92" s="121">
        <v>687</v>
      </c>
      <c r="E92" s="121">
        <v>1845</v>
      </c>
      <c r="F92" s="121">
        <v>167</v>
      </c>
      <c r="G92" s="121">
        <v>128</v>
      </c>
      <c r="H92" s="121">
        <v>816</v>
      </c>
      <c r="I92" s="122">
        <f t="shared" si="1"/>
        <v>-3.9160839160839163</v>
      </c>
      <c r="J92" s="122">
        <f t="shared" si="2"/>
        <v>-13.664014974262985</v>
      </c>
      <c r="K92" s="122">
        <f t="shared" si="3"/>
        <v>81.521739130434781</v>
      </c>
      <c r="L92" s="122">
        <f t="shared" si="4"/>
        <v>11.304347826086957</v>
      </c>
      <c r="M92" s="122">
        <f t="shared" si="5"/>
        <v>83.370786516853926</v>
      </c>
    </row>
    <row r="93" spans="1:13">
      <c r="A93" s="67">
        <v>404</v>
      </c>
      <c r="B93" s="67" t="s">
        <v>40</v>
      </c>
      <c r="C93" s="67">
        <v>2010</v>
      </c>
      <c r="D93" s="121">
        <v>828</v>
      </c>
      <c r="E93" s="121">
        <v>2924</v>
      </c>
      <c r="F93" s="121">
        <v>78</v>
      </c>
      <c r="G93" s="121">
        <v>203</v>
      </c>
      <c r="H93" s="121">
        <v>56</v>
      </c>
      <c r="I93" s="122">
        <f t="shared" si="1"/>
        <v>33.764135702746366</v>
      </c>
      <c r="J93" s="122">
        <f t="shared" si="2"/>
        <v>-8.9947089947089953</v>
      </c>
      <c r="K93" s="122">
        <f t="shared" si="3"/>
        <v>8.3333333333333339</v>
      </c>
      <c r="L93" s="122">
        <f t="shared" si="4"/>
        <v>244.06779661016949</v>
      </c>
      <c r="M93" s="122">
        <f t="shared" si="5"/>
        <v>36.585365853658537</v>
      </c>
    </row>
    <row r="94" spans="1:13">
      <c r="A94" s="67">
        <v>405</v>
      </c>
      <c r="B94" s="67" t="s">
        <v>41</v>
      </c>
      <c r="C94" s="67">
        <v>2010</v>
      </c>
      <c r="D94" s="121">
        <v>433</v>
      </c>
      <c r="E94" s="121">
        <v>573</v>
      </c>
      <c r="F94" s="121">
        <v>34</v>
      </c>
      <c r="G94" s="121">
        <v>100</v>
      </c>
      <c r="H94" s="121">
        <v>91</v>
      </c>
      <c r="I94" s="122">
        <f t="shared" si="1"/>
        <v>102.33644859813084</v>
      </c>
      <c r="J94" s="122">
        <f t="shared" si="2"/>
        <v>-17.076700434153402</v>
      </c>
      <c r="K94" s="122">
        <f t="shared" si="3"/>
        <v>-39.285714285714285</v>
      </c>
      <c r="L94" s="122">
        <f t="shared" si="4"/>
        <v>566.66666666666663</v>
      </c>
      <c r="M94" s="122">
        <f t="shared" si="5"/>
        <v>-3.1914893617021276</v>
      </c>
    </row>
    <row r="95" spans="1:13">
      <c r="A95" s="67">
        <v>451</v>
      </c>
      <c r="B95" s="67" t="s">
        <v>42</v>
      </c>
      <c r="C95" s="67">
        <v>2010</v>
      </c>
      <c r="D95" s="121">
        <v>504</v>
      </c>
      <c r="E95" s="121">
        <v>597</v>
      </c>
      <c r="F95" s="121">
        <v>112</v>
      </c>
      <c r="G95" s="121">
        <v>80</v>
      </c>
      <c r="H95" s="121">
        <v>91</v>
      </c>
      <c r="I95" s="122">
        <f t="shared" si="1"/>
        <v>85.977859778597789</v>
      </c>
      <c r="J95" s="122">
        <f t="shared" si="2"/>
        <v>-17.313019390581719</v>
      </c>
      <c r="K95" s="122">
        <f t="shared" si="3"/>
        <v>15.463917525773196</v>
      </c>
      <c r="L95" s="122">
        <f t="shared" si="4"/>
        <v>220</v>
      </c>
      <c r="M95" s="122">
        <f t="shared" si="5"/>
        <v>-1.0869565217391304</v>
      </c>
    </row>
    <row r="96" spans="1:13">
      <c r="A96" s="67">
        <v>452</v>
      </c>
      <c r="B96" s="67" t="s">
        <v>43</v>
      </c>
      <c r="C96" s="67">
        <v>2010</v>
      </c>
      <c r="D96" s="121">
        <v>455</v>
      </c>
      <c r="E96" s="121">
        <v>364</v>
      </c>
      <c r="F96" s="121">
        <v>82</v>
      </c>
      <c r="G96" s="121">
        <v>53</v>
      </c>
      <c r="H96" s="121">
        <v>61</v>
      </c>
      <c r="I96" s="122">
        <f t="shared" si="1"/>
        <v>44.904458598726116</v>
      </c>
      <c r="J96" s="122">
        <f t="shared" si="2"/>
        <v>-17.272727272727273</v>
      </c>
      <c r="K96" s="122">
        <f t="shared" si="3"/>
        <v>-5.7471264367816088</v>
      </c>
      <c r="L96" s="122">
        <f t="shared" si="4"/>
        <v>70.967741935483872</v>
      </c>
      <c r="M96" s="122">
        <f t="shared" si="5"/>
        <v>-26.506024096385541</v>
      </c>
    </row>
    <row r="97" spans="1:13">
      <c r="A97" s="67">
        <v>453</v>
      </c>
      <c r="B97" s="67" t="s">
        <v>44</v>
      </c>
      <c r="C97" s="67">
        <v>2010</v>
      </c>
      <c r="D97" s="121">
        <v>1244</v>
      </c>
      <c r="E97" s="121">
        <v>919</v>
      </c>
      <c r="F97" s="121">
        <v>149</v>
      </c>
      <c r="G97" s="121">
        <v>981</v>
      </c>
      <c r="H97" s="121">
        <v>399</v>
      </c>
      <c r="I97" s="122">
        <f t="shared" si="1"/>
        <v>59.07928388746803</v>
      </c>
      <c r="J97" s="122">
        <f t="shared" si="2"/>
        <v>-10.603112840466926</v>
      </c>
      <c r="K97" s="122">
        <f t="shared" si="3"/>
        <v>7.9710144927536231</v>
      </c>
      <c r="L97" s="122">
        <f t="shared" si="4"/>
        <v>2785.294117647059</v>
      </c>
      <c r="M97" s="122">
        <f t="shared" si="5"/>
        <v>167.78523489932886</v>
      </c>
    </row>
    <row r="98" spans="1:13">
      <c r="A98" s="67">
        <v>454</v>
      </c>
      <c r="B98" s="67" t="s">
        <v>45</v>
      </c>
      <c r="C98" s="67">
        <v>2010</v>
      </c>
      <c r="D98" s="121">
        <v>2771</v>
      </c>
      <c r="E98" s="121">
        <v>1065</v>
      </c>
      <c r="F98" s="121">
        <v>96</v>
      </c>
      <c r="G98" s="121">
        <v>734</v>
      </c>
      <c r="H98" s="121">
        <v>120</v>
      </c>
      <c r="I98" s="122">
        <f t="shared" si="1"/>
        <v>70.523076923076928</v>
      </c>
      <c r="J98" s="122">
        <f t="shared" si="2"/>
        <v>-11.544850498338871</v>
      </c>
      <c r="K98" s="122">
        <f t="shared" si="3"/>
        <v>-5.882352941176471</v>
      </c>
      <c r="L98" s="122">
        <f t="shared" si="4"/>
        <v>865.78947368421052</v>
      </c>
      <c r="M98" s="122">
        <f t="shared" si="5"/>
        <v>-23.566878980891719</v>
      </c>
    </row>
    <row r="99" spans="1:13">
      <c r="A99" s="67">
        <v>455</v>
      </c>
      <c r="B99" s="67" t="s">
        <v>46</v>
      </c>
      <c r="C99" s="67">
        <v>2010</v>
      </c>
      <c r="D99" s="121">
        <v>209</v>
      </c>
      <c r="E99" s="121">
        <v>281</v>
      </c>
      <c r="F99" s="121">
        <v>46</v>
      </c>
      <c r="G99" s="121">
        <v>25</v>
      </c>
      <c r="H99" s="121">
        <v>28</v>
      </c>
      <c r="I99" s="122">
        <f t="shared" si="1"/>
        <v>25.149700598802394</v>
      </c>
      <c r="J99" s="122">
        <f t="shared" si="2"/>
        <v>-18.55072463768116</v>
      </c>
      <c r="K99" s="122">
        <f t="shared" si="3"/>
        <v>15</v>
      </c>
      <c r="L99" s="122">
        <f t="shared" si="4"/>
        <v>8.695652173913043</v>
      </c>
      <c r="M99" s="122">
        <f t="shared" si="5"/>
        <v>-37.777777777777779</v>
      </c>
    </row>
    <row r="100" spans="1:13">
      <c r="A100" s="67">
        <v>456</v>
      </c>
      <c r="B100" s="67" t="s">
        <v>47</v>
      </c>
      <c r="C100" s="67">
        <v>2010</v>
      </c>
      <c r="D100" s="121">
        <v>543</v>
      </c>
      <c r="E100" s="121">
        <v>1544</v>
      </c>
      <c r="F100" s="121">
        <v>68</v>
      </c>
      <c r="G100" s="121">
        <v>160</v>
      </c>
      <c r="H100" s="121">
        <v>110</v>
      </c>
      <c r="I100" s="122">
        <f t="shared" si="1"/>
        <v>65.548780487804876</v>
      </c>
      <c r="J100" s="122">
        <f t="shared" si="2"/>
        <v>-11.771428571428572</v>
      </c>
      <c r="K100" s="122">
        <f t="shared" si="3"/>
        <v>-29.896907216494846</v>
      </c>
      <c r="L100" s="122">
        <f t="shared" si="4"/>
        <v>332.43243243243245</v>
      </c>
      <c r="M100" s="122">
        <f t="shared" si="5"/>
        <v>-21.428571428571427</v>
      </c>
    </row>
    <row r="101" spans="1:13">
      <c r="A101" s="67">
        <v>457</v>
      </c>
      <c r="B101" s="67" t="s">
        <v>48</v>
      </c>
      <c r="C101" s="67">
        <v>2010</v>
      </c>
      <c r="D101" s="121">
        <v>450</v>
      </c>
      <c r="E101" s="121">
        <v>418</v>
      </c>
      <c r="F101" s="121">
        <v>90</v>
      </c>
      <c r="G101" s="121">
        <v>123</v>
      </c>
      <c r="H101" s="121">
        <v>104</v>
      </c>
      <c r="I101" s="122">
        <f t="shared" si="1"/>
        <v>12.781954887218046</v>
      </c>
      <c r="J101" s="122">
        <f t="shared" si="2"/>
        <v>-34.585289514866979</v>
      </c>
      <c r="K101" s="122">
        <f t="shared" si="3"/>
        <v>-18.918918918918919</v>
      </c>
      <c r="L101" s="122">
        <f t="shared" si="4"/>
        <v>0.81967213114754101</v>
      </c>
      <c r="M101" s="122">
        <f t="shared" si="5"/>
        <v>6.1224489795918364</v>
      </c>
    </row>
    <row r="102" spans="1:13">
      <c r="A102" s="67">
        <v>458</v>
      </c>
      <c r="B102" s="67" t="s">
        <v>49</v>
      </c>
      <c r="C102" s="67">
        <v>2010</v>
      </c>
      <c r="D102" s="121">
        <v>742</v>
      </c>
      <c r="E102" s="121">
        <v>521</v>
      </c>
      <c r="F102" s="121">
        <v>101</v>
      </c>
      <c r="G102" s="121">
        <v>36</v>
      </c>
      <c r="H102" s="121">
        <v>585</v>
      </c>
      <c r="I102" s="122">
        <f t="shared" si="1"/>
        <v>82.758620689655174</v>
      </c>
      <c r="J102" s="122">
        <f t="shared" si="2"/>
        <v>-16.905901116427433</v>
      </c>
      <c r="K102" s="122">
        <f t="shared" si="3"/>
        <v>-15.126050420168067</v>
      </c>
      <c r="L102" s="122">
        <f t="shared" si="4"/>
        <v>0</v>
      </c>
      <c r="M102" s="122">
        <f t="shared" si="5"/>
        <v>161.16071428571428</v>
      </c>
    </row>
    <row r="103" spans="1:13">
      <c r="A103" s="67">
        <v>459</v>
      </c>
      <c r="B103" s="67" t="s">
        <v>50</v>
      </c>
      <c r="C103" s="67">
        <v>2010</v>
      </c>
      <c r="D103" s="121">
        <v>2057</v>
      </c>
      <c r="E103" s="121">
        <v>3393</v>
      </c>
      <c r="F103" s="121">
        <v>192</v>
      </c>
      <c r="G103" s="121">
        <v>522</v>
      </c>
      <c r="H103" s="121">
        <v>129</v>
      </c>
      <c r="I103" s="122">
        <f t="shared" si="1"/>
        <v>87.170154686078249</v>
      </c>
      <c r="J103" s="122">
        <f t="shared" si="2"/>
        <v>-7.899022801302932</v>
      </c>
      <c r="K103" s="122">
        <f t="shared" si="3"/>
        <v>11.627906976744185</v>
      </c>
      <c r="L103" s="122">
        <f t="shared" si="4"/>
        <v>298.47328244274809</v>
      </c>
      <c r="M103" s="122">
        <f t="shared" si="5"/>
        <v>-28.729281767955801</v>
      </c>
    </row>
    <row r="104" spans="1:13">
      <c r="A104" s="67">
        <v>460</v>
      </c>
      <c r="B104" s="67" t="s">
        <v>51</v>
      </c>
      <c r="C104" s="67">
        <v>2010</v>
      </c>
      <c r="D104" s="121">
        <v>1595</v>
      </c>
      <c r="E104" s="121">
        <v>2953</v>
      </c>
      <c r="F104" s="121">
        <v>178</v>
      </c>
      <c r="G104" s="121">
        <v>499</v>
      </c>
      <c r="H104" s="121">
        <v>248</v>
      </c>
      <c r="I104" s="122">
        <f t="shared" si="1"/>
        <v>76.048565121412807</v>
      </c>
      <c r="J104" s="122">
        <f t="shared" si="2"/>
        <v>-6.0451797645561562</v>
      </c>
      <c r="K104" s="122">
        <f t="shared" si="3"/>
        <v>-14.009661835748792</v>
      </c>
      <c r="L104" s="122">
        <f t="shared" si="4"/>
        <v>480.23255813953489</v>
      </c>
      <c r="M104" s="122">
        <f t="shared" si="5"/>
        <v>55</v>
      </c>
    </row>
    <row r="105" spans="1:13">
      <c r="A105" s="67">
        <v>461</v>
      </c>
      <c r="B105" s="67" t="s">
        <v>52</v>
      </c>
      <c r="C105" s="67">
        <v>2010</v>
      </c>
      <c r="D105" s="121">
        <v>417</v>
      </c>
      <c r="E105" s="121">
        <v>1303</v>
      </c>
      <c r="F105" s="121">
        <v>56</v>
      </c>
      <c r="G105" s="121">
        <v>99</v>
      </c>
      <c r="H105" s="121">
        <v>57</v>
      </c>
      <c r="I105" s="122">
        <f t="shared" si="1"/>
        <v>17.134831460674157</v>
      </c>
      <c r="J105" s="122">
        <f t="shared" si="2"/>
        <v>-17.217280813214739</v>
      </c>
      <c r="K105" s="122">
        <f t="shared" si="3"/>
        <v>30.232558139534884</v>
      </c>
      <c r="L105" s="122">
        <f t="shared" si="4"/>
        <v>23.75</v>
      </c>
      <c r="M105" s="122">
        <f t="shared" si="5"/>
        <v>-25.974025974025974</v>
      </c>
    </row>
    <row r="106" spans="1:13">
      <c r="A106" s="67">
        <v>462</v>
      </c>
      <c r="B106" s="67" t="s">
        <v>53</v>
      </c>
      <c r="C106" s="67">
        <v>2010</v>
      </c>
      <c r="D106" s="121">
        <v>132</v>
      </c>
      <c r="E106" s="121">
        <v>127</v>
      </c>
      <c r="F106" s="121">
        <v>4</v>
      </c>
      <c r="G106" s="121">
        <v>17</v>
      </c>
      <c r="H106" s="121">
        <v>5</v>
      </c>
      <c r="I106" s="122">
        <f t="shared" si="1"/>
        <v>43.478260869565219</v>
      </c>
      <c r="J106" s="122">
        <f t="shared" si="2"/>
        <v>-22.560975609756099</v>
      </c>
      <c r="K106" s="122">
        <f t="shared" si="3"/>
        <v>-42.857142857142854</v>
      </c>
      <c r="L106" s="122">
        <f t="shared" si="4"/>
        <v>112.5</v>
      </c>
      <c r="M106" s="122">
        <f t="shared" si="5"/>
        <v>-61.53846153846154</v>
      </c>
    </row>
    <row r="107" spans="1:13">
      <c r="A107" s="74">
        <v>4</v>
      </c>
      <c r="B107" s="74" t="s">
        <v>61</v>
      </c>
      <c r="C107" s="74">
        <v>2010</v>
      </c>
      <c r="D107" s="113">
        <v>13796</v>
      </c>
      <c r="E107" s="113">
        <v>21865</v>
      </c>
      <c r="F107" s="113">
        <v>1524</v>
      </c>
      <c r="G107" s="113">
        <v>3863</v>
      </c>
      <c r="H107" s="113">
        <v>3072</v>
      </c>
      <c r="I107" s="122">
        <f t="shared" si="1"/>
        <v>52.240123593025821</v>
      </c>
      <c r="J107" s="122">
        <f t="shared" si="2"/>
        <v>-12.192281434480543</v>
      </c>
      <c r="K107" s="122">
        <f t="shared" si="3"/>
        <v>-1.3592233009708738</v>
      </c>
      <c r="L107" s="122">
        <f t="shared" si="4"/>
        <v>309.65005302226933</v>
      </c>
      <c r="M107" s="122">
        <f t="shared" si="5"/>
        <v>46.564885496183209</v>
      </c>
    </row>
    <row r="108" spans="1:13">
      <c r="A108" s="74" t="s">
        <v>163</v>
      </c>
      <c r="B108" s="74" t="s">
        <v>62</v>
      </c>
      <c r="C108" s="74">
        <v>2010</v>
      </c>
      <c r="D108" s="113">
        <v>41574</v>
      </c>
      <c r="E108" s="113">
        <v>99688</v>
      </c>
      <c r="F108" s="113">
        <v>5469</v>
      </c>
      <c r="G108" s="113">
        <v>7320</v>
      </c>
      <c r="H108" s="113">
        <v>8964</v>
      </c>
      <c r="I108" s="122">
        <f t="shared" si="1"/>
        <v>28.263351124548791</v>
      </c>
      <c r="J108" s="122">
        <f t="shared" si="2"/>
        <v>-10.672234269431351</v>
      </c>
      <c r="K108" s="122">
        <f t="shared" si="3"/>
        <v>0.20153902528398682</v>
      </c>
      <c r="L108" s="122">
        <f t="shared" si="4"/>
        <v>116.43997634535778</v>
      </c>
      <c r="M108" s="122">
        <f t="shared" si="5"/>
        <v>20.354457572502685</v>
      </c>
    </row>
    <row r="109" spans="1:13">
      <c r="A109" s="67">
        <v>101</v>
      </c>
      <c r="B109" s="67" t="s">
        <v>4</v>
      </c>
      <c r="C109" s="67">
        <v>2011</v>
      </c>
      <c r="D109" s="121">
        <v>2406</v>
      </c>
      <c r="E109" s="121">
        <v>5502</v>
      </c>
      <c r="F109" s="121">
        <v>171</v>
      </c>
      <c r="G109" s="121">
        <v>198</v>
      </c>
      <c r="H109" s="121">
        <v>179</v>
      </c>
      <c r="I109" s="122">
        <f>(D109-D5)*100/D5</f>
        <v>23.892893923789906</v>
      </c>
      <c r="J109" s="122">
        <f t="shared" ref="J109:M109" si="6">(E109-E5)*100/E5</f>
        <v>-7.6380728554641601</v>
      </c>
      <c r="K109" s="122">
        <f t="shared" si="6"/>
        <v>-6.557377049180328</v>
      </c>
      <c r="L109" s="122">
        <f t="shared" si="6"/>
        <v>-16.806722689075631</v>
      </c>
      <c r="M109" s="122">
        <f t="shared" si="6"/>
        <v>-15.566037735849056</v>
      </c>
    </row>
    <row r="110" spans="1:13">
      <c r="A110" s="67">
        <v>102</v>
      </c>
      <c r="B110" s="67" t="s">
        <v>5</v>
      </c>
      <c r="C110" s="67">
        <v>2011</v>
      </c>
      <c r="D110" s="121">
        <v>655</v>
      </c>
      <c r="E110" s="121">
        <v>5664</v>
      </c>
      <c r="F110" s="121">
        <v>34</v>
      </c>
      <c r="G110" s="121">
        <v>140</v>
      </c>
      <c r="H110" s="121">
        <v>71</v>
      </c>
      <c r="I110" s="122">
        <f t="shared" ref="I110:I160" si="7">(D110-D6)*100/D6</f>
        <v>20.626151012891345</v>
      </c>
      <c r="J110" s="122">
        <f t="shared" ref="J110:J160" si="8">(E110-E6)*100/E6</f>
        <v>-10.379746835443038</v>
      </c>
      <c r="K110" s="122">
        <f t="shared" ref="K110:K160" si="9">(F110-F6)*100/F6</f>
        <v>-26.086956521739129</v>
      </c>
      <c r="L110" s="122">
        <f t="shared" ref="L110:L160" si="10">(G110-G6)*100/G6</f>
        <v>16.666666666666668</v>
      </c>
      <c r="M110" s="122">
        <f t="shared" ref="M110:M160" si="11">(H110-H6)*100/H6</f>
        <v>-31.067961165048544</v>
      </c>
    </row>
    <row r="111" spans="1:13">
      <c r="A111" s="67">
        <v>103</v>
      </c>
      <c r="B111" s="67" t="s">
        <v>6</v>
      </c>
      <c r="C111" s="67">
        <v>2011</v>
      </c>
      <c r="D111" s="121">
        <v>761</v>
      </c>
      <c r="E111" s="121">
        <v>620</v>
      </c>
      <c r="F111" s="121">
        <v>156</v>
      </c>
      <c r="G111" s="121">
        <v>86</v>
      </c>
      <c r="H111" s="121">
        <v>189</v>
      </c>
      <c r="I111" s="122">
        <f t="shared" si="7"/>
        <v>27.684563758389263</v>
      </c>
      <c r="J111" s="122">
        <f t="shared" si="8"/>
        <v>6.7125645438898447</v>
      </c>
      <c r="K111" s="122">
        <f t="shared" si="9"/>
        <v>39.285714285714285</v>
      </c>
      <c r="L111" s="122">
        <f t="shared" si="10"/>
        <v>10.256410256410257</v>
      </c>
      <c r="M111" s="122">
        <f t="shared" si="11"/>
        <v>4.4198895027624312</v>
      </c>
    </row>
    <row r="112" spans="1:13">
      <c r="A112" s="67">
        <v>151</v>
      </c>
      <c r="B112" s="67" t="s">
        <v>7</v>
      </c>
      <c r="C112" s="67">
        <v>2011</v>
      </c>
      <c r="D112" s="121">
        <v>650</v>
      </c>
      <c r="E112" s="121">
        <v>1670</v>
      </c>
      <c r="F112" s="121">
        <v>43</v>
      </c>
      <c r="G112" s="121">
        <v>81</v>
      </c>
      <c r="H112" s="121">
        <v>101</v>
      </c>
      <c r="I112" s="122">
        <f t="shared" si="7"/>
        <v>24.282982791586999</v>
      </c>
      <c r="J112" s="122">
        <f t="shared" si="8"/>
        <v>-12.243825538623227</v>
      </c>
      <c r="K112" s="122">
        <f t="shared" si="9"/>
        <v>-29.508196721311474</v>
      </c>
      <c r="L112" s="122">
        <f t="shared" si="10"/>
        <v>50</v>
      </c>
      <c r="M112" s="122">
        <f t="shared" si="11"/>
        <v>1</v>
      </c>
    </row>
    <row r="113" spans="1:13">
      <c r="A113" s="67">
        <v>153</v>
      </c>
      <c r="B113" s="67" t="s">
        <v>9</v>
      </c>
      <c r="C113" s="67">
        <v>2011</v>
      </c>
      <c r="D113" s="121">
        <v>440</v>
      </c>
      <c r="E113" s="121">
        <v>1628</v>
      </c>
      <c r="F113" s="121">
        <v>63</v>
      </c>
      <c r="G113" s="121">
        <v>103</v>
      </c>
      <c r="H113" s="121">
        <v>37</v>
      </c>
      <c r="I113" s="122">
        <f t="shared" si="7"/>
        <v>2.3255813953488373</v>
      </c>
      <c r="J113" s="122">
        <f t="shared" si="8"/>
        <v>-15.909090909090908</v>
      </c>
      <c r="K113" s="122">
        <f t="shared" si="9"/>
        <v>8.6206896551724146</v>
      </c>
      <c r="L113" s="122">
        <f t="shared" si="10"/>
        <v>123.91304347826087</v>
      </c>
      <c r="M113" s="122">
        <f t="shared" si="11"/>
        <v>-2.6315789473684212</v>
      </c>
    </row>
    <row r="114" spans="1:13">
      <c r="A114" s="67">
        <v>154</v>
      </c>
      <c r="B114" s="67" t="s">
        <v>10</v>
      </c>
      <c r="C114" s="67">
        <v>2011</v>
      </c>
      <c r="D114" s="121">
        <v>449</v>
      </c>
      <c r="E114" s="121">
        <v>967</v>
      </c>
      <c r="F114" s="121">
        <v>50</v>
      </c>
      <c r="G114" s="121">
        <v>30</v>
      </c>
      <c r="H114" s="121">
        <v>58</v>
      </c>
      <c r="I114" s="122">
        <f t="shared" si="7"/>
        <v>42.088607594936711</v>
      </c>
      <c r="J114" s="122">
        <f t="shared" si="8"/>
        <v>-15.6195462478185</v>
      </c>
      <c r="K114" s="122">
        <f t="shared" si="9"/>
        <v>92.307692307692307</v>
      </c>
      <c r="L114" s="122">
        <f t="shared" si="10"/>
        <v>66.666666666666671</v>
      </c>
      <c r="M114" s="122">
        <f t="shared" si="11"/>
        <v>-53.6</v>
      </c>
    </row>
    <row r="115" spans="1:13">
      <c r="A115" s="67">
        <v>155</v>
      </c>
      <c r="B115" s="67" t="s">
        <v>11</v>
      </c>
      <c r="C115" s="67">
        <v>2011</v>
      </c>
      <c r="D115" s="121">
        <v>333</v>
      </c>
      <c r="E115" s="121">
        <v>815</v>
      </c>
      <c r="F115" s="121">
        <v>94</v>
      </c>
      <c r="G115" s="121">
        <v>86</v>
      </c>
      <c r="H115" s="121">
        <v>64</v>
      </c>
      <c r="I115" s="122">
        <f t="shared" si="7"/>
        <v>-0.8928571428571429</v>
      </c>
      <c r="J115" s="122">
        <f t="shared" si="8"/>
        <v>-20.565302144249511</v>
      </c>
      <c r="K115" s="122">
        <f t="shared" si="9"/>
        <v>-5.0505050505050502</v>
      </c>
      <c r="L115" s="122">
        <f t="shared" si="10"/>
        <v>120.51282051282051</v>
      </c>
      <c r="M115" s="122">
        <f t="shared" si="11"/>
        <v>48.837209302325583</v>
      </c>
    </row>
    <row r="116" spans="1:13">
      <c r="A116" s="67">
        <v>157</v>
      </c>
      <c r="B116" s="67" t="s">
        <v>12</v>
      </c>
      <c r="C116" s="67">
        <v>2011</v>
      </c>
      <c r="D116" s="121">
        <v>652</v>
      </c>
      <c r="E116" s="121">
        <v>2615</v>
      </c>
      <c r="F116" s="121">
        <v>123</v>
      </c>
      <c r="G116" s="121">
        <v>50</v>
      </c>
      <c r="H116" s="121">
        <v>102</v>
      </c>
      <c r="I116" s="122">
        <f t="shared" si="7"/>
        <v>36.401673640167367</v>
      </c>
      <c r="J116" s="122">
        <f t="shared" si="8"/>
        <v>-11.235573659198915</v>
      </c>
      <c r="K116" s="122">
        <f t="shared" si="9"/>
        <v>21.782178217821784</v>
      </c>
      <c r="L116" s="122">
        <f t="shared" si="10"/>
        <v>56.25</v>
      </c>
      <c r="M116" s="122">
        <f t="shared" si="11"/>
        <v>45.714285714285715</v>
      </c>
    </row>
    <row r="117" spans="1:13">
      <c r="A117" s="67">
        <v>158</v>
      </c>
      <c r="B117" s="67" t="s">
        <v>13</v>
      </c>
      <c r="C117" s="67">
        <v>2011</v>
      </c>
      <c r="D117" s="121">
        <v>483</v>
      </c>
      <c r="E117" s="121">
        <v>1025</v>
      </c>
      <c r="F117" s="121">
        <v>154</v>
      </c>
      <c r="G117" s="121">
        <v>50</v>
      </c>
      <c r="H117" s="121">
        <v>54</v>
      </c>
      <c r="I117" s="122">
        <f t="shared" si="7"/>
        <v>48.159509202453989</v>
      </c>
      <c r="J117" s="122">
        <f t="shared" si="8"/>
        <v>-22.641509433962263</v>
      </c>
      <c r="K117" s="122">
        <f t="shared" si="9"/>
        <v>-4.3478260869565215</v>
      </c>
      <c r="L117" s="122">
        <f t="shared" si="10"/>
        <v>108.33333333333333</v>
      </c>
      <c r="M117" s="122">
        <f t="shared" si="11"/>
        <v>-5.2631578947368425</v>
      </c>
    </row>
    <row r="118" spans="1:13">
      <c r="A118" s="2">
        <v>159</v>
      </c>
      <c r="B118" s="2" t="s">
        <v>8</v>
      </c>
      <c r="C118" s="2">
        <v>2011</v>
      </c>
      <c r="D118" s="107">
        <v>916</v>
      </c>
      <c r="E118" s="107">
        <v>3281</v>
      </c>
      <c r="F118" s="107">
        <v>232</v>
      </c>
      <c r="G118" s="107">
        <v>197</v>
      </c>
      <c r="H118" s="107">
        <v>311</v>
      </c>
      <c r="I118" s="122">
        <f t="shared" si="7"/>
        <v>-7.3811931243680489</v>
      </c>
      <c r="J118" s="122">
        <f t="shared" si="8"/>
        <v>-14.17734763274915</v>
      </c>
      <c r="K118" s="122">
        <f t="shared" si="9"/>
        <v>28.176795580110497</v>
      </c>
      <c r="L118" s="122">
        <f t="shared" si="10"/>
        <v>23.89937106918239</v>
      </c>
      <c r="M118" s="122">
        <f t="shared" si="11"/>
        <v>-6.88622754491018</v>
      </c>
    </row>
    <row r="119" spans="1:13">
      <c r="A119" s="74">
        <v>1</v>
      </c>
      <c r="B119" s="74" t="s">
        <v>58</v>
      </c>
      <c r="C119" s="74">
        <v>2011</v>
      </c>
      <c r="D119" s="113">
        <v>7745</v>
      </c>
      <c r="E119" s="113">
        <v>23787</v>
      </c>
      <c r="F119" s="113">
        <v>1120</v>
      </c>
      <c r="G119" s="113">
        <v>1021</v>
      </c>
      <c r="H119" s="113">
        <v>1166</v>
      </c>
      <c r="I119" s="122">
        <f t="shared" si="7"/>
        <v>19.540052477234141</v>
      </c>
      <c r="J119" s="122">
        <f t="shared" si="8"/>
        <v>-11.779104699032008</v>
      </c>
      <c r="K119" s="122">
        <f t="shared" si="9"/>
        <v>8.9494163424124515</v>
      </c>
      <c r="L119" s="122">
        <f t="shared" si="10"/>
        <v>26.361386138613863</v>
      </c>
      <c r="M119" s="122">
        <f t="shared" si="11"/>
        <v>-7.6801266825019798</v>
      </c>
    </row>
    <row r="120" spans="1:13">
      <c r="A120" s="67">
        <v>241</v>
      </c>
      <c r="B120" s="67" t="s">
        <v>15</v>
      </c>
      <c r="C120" s="67">
        <v>2011</v>
      </c>
      <c r="D120" s="121">
        <v>10275</v>
      </c>
      <c r="E120" s="121">
        <v>27531</v>
      </c>
      <c r="F120" s="121">
        <v>1186</v>
      </c>
      <c r="G120" s="121">
        <v>1331</v>
      </c>
      <c r="H120" s="121">
        <v>3223</v>
      </c>
      <c r="I120" s="122">
        <f t="shared" si="7"/>
        <v>30.244644441627582</v>
      </c>
      <c r="J120" s="122">
        <f t="shared" si="8"/>
        <v>-7.2999090878480759</v>
      </c>
      <c r="K120" s="122">
        <f t="shared" si="9"/>
        <v>21.267893660531698</v>
      </c>
      <c r="L120" s="122">
        <f t="shared" si="10"/>
        <v>81.830601092896174</v>
      </c>
      <c r="M120" s="122">
        <f t="shared" si="11"/>
        <v>23.628691983122362</v>
      </c>
    </row>
    <row r="121" spans="1:13">
      <c r="A121" s="67">
        <v>241001</v>
      </c>
      <c r="B121" s="67" t="s">
        <v>16</v>
      </c>
      <c r="C121" s="67">
        <v>2011</v>
      </c>
      <c r="D121" s="121">
        <v>6422</v>
      </c>
      <c r="E121" s="121">
        <v>17951</v>
      </c>
      <c r="F121" s="121">
        <v>543</v>
      </c>
      <c r="G121" s="121">
        <v>914</v>
      </c>
      <c r="H121" s="121">
        <v>1930</v>
      </c>
      <c r="I121" s="122">
        <f t="shared" si="7"/>
        <v>36.754684838160138</v>
      </c>
      <c r="J121" s="122">
        <f t="shared" si="8"/>
        <v>-7.2299741602067185</v>
      </c>
      <c r="K121" s="122">
        <f t="shared" si="9"/>
        <v>5.2325581395348841</v>
      </c>
      <c r="L121" s="122">
        <f t="shared" si="10"/>
        <v>172.83582089552237</v>
      </c>
      <c r="M121" s="122">
        <f t="shared" si="11"/>
        <v>-3.1610637230306073</v>
      </c>
    </row>
    <row r="122" spans="1:13">
      <c r="A122" s="67">
        <v>241999</v>
      </c>
      <c r="B122" s="67" t="s">
        <v>17</v>
      </c>
      <c r="C122" s="67">
        <v>2011</v>
      </c>
      <c r="D122" s="121">
        <v>3853</v>
      </c>
      <c r="E122" s="121">
        <v>9580</v>
      </c>
      <c r="F122" s="121">
        <v>643</v>
      </c>
      <c r="G122" s="121">
        <v>417</v>
      </c>
      <c r="H122" s="121">
        <v>1293</v>
      </c>
      <c r="I122" s="122">
        <f t="shared" si="7"/>
        <v>20.670216097713748</v>
      </c>
      <c r="J122" s="122">
        <f t="shared" si="8"/>
        <v>-7.4306696299159336</v>
      </c>
      <c r="K122" s="122">
        <f t="shared" si="9"/>
        <v>39.177489177489178</v>
      </c>
      <c r="L122" s="122">
        <f t="shared" si="10"/>
        <v>5.0377833753148611</v>
      </c>
      <c r="M122" s="122">
        <f t="shared" si="11"/>
        <v>110.58631921824104</v>
      </c>
    </row>
    <row r="123" spans="1:13">
      <c r="A123" s="67">
        <v>251</v>
      </c>
      <c r="B123" s="67" t="s">
        <v>18</v>
      </c>
      <c r="C123" s="67">
        <v>2011</v>
      </c>
      <c r="D123" s="121">
        <v>1202</v>
      </c>
      <c r="E123" s="121">
        <v>1563</v>
      </c>
      <c r="F123" s="121">
        <v>186</v>
      </c>
      <c r="G123" s="121">
        <v>126</v>
      </c>
      <c r="H123" s="121">
        <v>111</v>
      </c>
      <c r="I123" s="122">
        <f t="shared" si="7"/>
        <v>59.416445623342177</v>
      </c>
      <c r="J123" s="122">
        <f t="shared" si="8"/>
        <v>-12.583892617449665</v>
      </c>
      <c r="K123" s="122">
        <f t="shared" si="9"/>
        <v>53.719008264462808</v>
      </c>
      <c r="L123" s="122">
        <f t="shared" si="10"/>
        <v>113.55932203389831</v>
      </c>
      <c r="M123" s="122">
        <f t="shared" si="11"/>
        <v>18.085106382978722</v>
      </c>
    </row>
    <row r="124" spans="1:13">
      <c r="A124" s="67">
        <v>252</v>
      </c>
      <c r="B124" s="67" t="s">
        <v>19</v>
      </c>
      <c r="C124" s="67">
        <v>2011</v>
      </c>
      <c r="D124" s="121">
        <v>686</v>
      </c>
      <c r="E124" s="121">
        <v>2913</v>
      </c>
      <c r="F124" s="121">
        <v>135</v>
      </c>
      <c r="G124" s="121">
        <v>160</v>
      </c>
      <c r="H124" s="121">
        <v>73</v>
      </c>
      <c r="I124" s="122">
        <f t="shared" si="7"/>
        <v>20.774647887323944</v>
      </c>
      <c r="J124" s="122">
        <f t="shared" si="8"/>
        <v>-9.562247749146227</v>
      </c>
      <c r="K124" s="122">
        <f t="shared" si="9"/>
        <v>-4.929577464788732</v>
      </c>
      <c r="L124" s="122">
        <f t="shared" si="10"/>
        <v>190.90909090909091</v>
      </c>
      <c r="M124" s="122">
        <f t="shared" si="11"/>
        <v>58.695652173913047</v>
      </c>
    </row>
    <row r="125" spans="1:13">
      <c r="A125" s="67">
        <v>254</v>
      </c>
      <c r="B125" s="67" t="s">
        <v>20</v>
      </c>
      <c r="C125" s="67">
        <v>2011</v>
      </c>
      <c r="D125" s="121">
        <v>1101</v>
      </c>
      <c r="E125" s="121">
        <v>3508</v>
      </c>
      <c r="F125" s="121">
        <v>275</v>
      </c>
      <c r="G125" s="121">
        <v>160</v>
      </c>
      <c r="H125" s="121">
        <v>382</v>
      </c>
      <c r="I125" s="122">
        <f t="shared" si="7"/>
        <v>12.461695607763023</v>
      </c>
      <c r="J125" s="122">
        <f t="shared" si="8"/>
        <v>-15.733845784290175</v>
      </c>
      <c r="K125" s="122">
        <f t="shared" si="9"/>
        <v>-5.8219178082191778</v>
      </c>
      <c r="L125" s="122">
        <f t="shared" si="10"/>
        <v>23.076923076923077</v>
      </c>
      <c r="M125" s="122">
        <f t="shared" si="11"/>
        <v>77.674418604651166</v>
      </c>
    </row>
    <row r="126" spans="1:13">
      <c r="A126" s="67">
        <v>255</v>
      </c>
      <c r="B126" s="67" t="s">
        <v>21</v>
      </c>
      <c r="C126" s="67">
        <v>2011</v>
      </c>
      <c r="D126" s="121">
        <v>182</v>
      </c>
      <c r="E126" s="121">
        <v>1156</v>
      </c>
      <c r="F126" s="121">
        <v>91</v>
      </c>
      <c r="G126" s="121">
        <v>24</v>
      </c>
      <c r="H126" s="121">
        <v>12</v>
      </c>
      <c r="I126" s="122">
        <f t="shared" si="7"/>
        <v>1.6759776536312849</v>
      </c>
      <c r="J126" s="122">
        <f t="shared" si="8"/>
        <v>-14.686346863468634</v>
      </c>
      <c r="K126" s="122">
        <f t="shared" si="9"/>
        <v>250</v>
      </c>
      <c r="L126" s="122">
        <f t="shared" si="10"/>
        <v>71.428571428571431</v>
      </c>
      <c r="M126" s="122">
        <f t="shared" si="11"/>
        <v>-7.6923076923076925</v>
      </c>
    </row>
    <row r="127" spans="1:13">
      <c r="A127" s="67">
        <v>256</v>
      </c>
      <c r="B127" s="67" t="s">
        <v>22</v>
      </c>
      <c r="C127" s="67">
        <v>2011</v>
      </c>
      <c r="D127" s="121">
        <v>625</v>
      </c>
      <c r="E127" s="121">
        <v>1567</v>
      </c>
      <c r="F127" s="121">
        <v>345</v>
      </c>
      <c r="G127" s="121">
        <v>137</v>
      </c>
      <c r="H127" s="121">
        <v>125</v>
      </c>
      <c r="I127" s="122">
        <f t="shared" si="7"/>
        <v>29.668049792531122</v>
      </c>
      <c r="J127" s="122">
        <f t="shared" si="8"/>
        <v>-21.018145161290324</v>
      </c>
      <c r="K127" s="122">
        <f t="shared" si="9"/>
        <v>4.2296072507552873</v>
      </c>
      <c r="L127" s="122">
        <f t="shared" si="10"/>
        <v>315.15151515151513</v>
      </c>
      <c r="M127" s="122">
        <f t="shared" si="11"/>
        <v>115.51724137931035</v>
      </c>
    </row>
    <row r="128" spans="1:13">
      <c r="A128" s="67">
        <v>257</v>
      </c>
      <c r="B128" s="67" t="s">
        <v>23</v>
      </c>
      <c r="C128" s="67">
        <v>2011</v>
      </c>
      <c r="D128" s="121">
        <v>817</v>
      </c>
      <c r="E128" s="121">
        <v>2469</v>
      </c>
      <c r="F128" s="121">
        <v>143</v>
      </c>
      <c r="G128" s="121">
        <v>64</v>
      </c>
      <c r="H128" s="121">
        <v>121</v>
      </c>
      <c r="I128" s="122">
        <f t="shared" si="7"/>
        <v>36.393989983305509</v>
      </c>
      <c r="J128" s="122">
        <f t="shared" si="8"/>
        <v>-19.313725490196077</v>
      </c>
      <c r="K128" s="122">
        <f t="shared" si="9"/>
        <v>-6.5359477124183005</v>
      </c>
      <c r="L128" s="122">
        <f t="shared" si="10"/>
        <v>8.4745762711864412</v>
      </c>
      <c r="M128" s="122">
        <f t="shared" si="11"/>
        <v>-16.551724137931036</v>
      </c>
    </row>
    <row r="129" spans="1:13">
      <c r="A129" s="74">
        <v>2</v>
      </c>
      <c r="B129" s="74" t="s">
        <v>59</v>
      </c>
      <c r="C129" s="74">
        <v>2011</v>
      </c>
      <c r="D129" s="113">
        <v>14888</v>
      </c>
      <c r="E129" s="113">
        <v>40707</v>
      </c>
      <c r="F129" s="113">
        <v>2361</v>
      </c>
      <c r="G129" s="113">
        <v>2002</v>
      </c>
      <c r="H129" s="113">
        <v>4047</v>
      </c>
      <c r="I129" s="122">
        <f t="shared" si="7"/>
        <v>30.026200873362445</v>
      </c>
      <c r="J129" s="122">
        <f t="shared" si="8"/>
        <v>-10.079522862823062</v>
      </c>
      <c r="K129" s="122">
        <f t="shared" si="9"/>
        <v>15.565345080763583</v>
      </c>
      <c r="L129" s="122">
        <f t="shared" si="10"/>
        <v>85.027726432532347</v>
      </c>
      <c r="M129" s="122">
        <f t="shared" si="11"/>
        <v>27.344241661422277</v>
      </c>
    </row>
    <row r="130" spans="1:13">
      <c r="A130" s="67">
        <v>351</v>
      </c>
      <c r="B130" s="67" t="s">
        <v>25</v>
      </c>
      <c r="C130" s="67">
        <v>2011</v>
      </c>
      <c r="D130" s="121">
        <v>566</v>
      </c>
      <c r="E130" s="121">
        <v>1792</v>
      </c>
      <c r="F130" s="121">
        <v>139</v>
      </c>
      <c r="G130" s="121">
        <v>110</v>
      </c>
      <c r="H130" s="121">
        <v>254</v>
      </c>
      <c r="I130" s="122">
        <f t="shared" si="7"/>
        <v>34.441805225653205</v>
      </c>
      <c r="J130" s="122">
        <f t="shared" si="8"/>
        <v>-25.889164598842019</v>
      </c>
      <c r="K130" s="122">
        <f t="shared" si="9"/>
        <v>14.87603305785124</v>
      </c>
      <c r="L130" s="122">
        <f t="shared" si="10"/>
        <v>46.666666666666664</v>
      </c>
      <c r="M130" s="122">
        <f t="shared" si="11"/>
        <v>69.333333333333329</v>
      </c>
    </row>
    <row r="131" spans="1:13">
      <c r="A131" s="67">
        <v>352</v>
      </c>
      <c r="B131" s="67" t="s">
        <v>26</v>
      </c>
      <c r="C131" s="67">
        <v>2011</v>
      </c>
      <c r="D131" s="121">
        <v>562</v>
      </c>
      <c r="E131" s="121">
        <v>957</v>
      </c>
      <c r="F131" s="121">
        <v>94</v>
      </c>
      <c r="G131" s="121">
        <v>57</v>
      </c>
      <c r="H131" s="121">
        <v>70</v>
      </c>
      <c r="I131" s="122">
        <f t="shared" si="7"/>
        <v>31.92488262910798</v>
      </c>
      <c r="J131" s="122">
        <f t="shared" si="8"/>
        <v>-16.854908774978281</v>
      </c>
      <c r="K131" s="122">
        <f t="shared" si="9"/>
        <v>8.0459770114942533</v>
      </c>
      <c r="L131" s="122">
        <f t="shared" si="10"/>
        <v>46.153846153846153</v>
      </c>
      <c r="M131" s="122">
        <f t="shared" si="11"/>
        <v>-11.39240506329114</v>
      </c>
    </row>
    <row r="132" spans="1:13">
      <c r="A132" s="67">
        <v>353</v>
      </c>
      <c r="B132" s="67" t="s">
        <v>27</v>
      </c>
      <c r="C132" s="67">
        <v>2011</v>
      </c>
      <c r="D132" s="121">
        <v>1511</v>
      </c>
      <c r="E132" s="121">
        <v>1376</v>
      </c>
      <c r="F132" s="121">
        <v>106</v>
      </c>
      <c r="G132" s="121">
        <v>191</v>
      </c>
      <c r="H132" s="121">
        <v>47</v>
      </c>
      <c r="I132" s="122">
        <f t="shared" si="7"/>
        <v>72.095671981776761</v>
      </c>
      <c r="J132" s="122">
        <f t="shared" si="8"/>
        <v>-15.009264978381717</v>
      </c>
      <c r="K132" s="122">
        <f t="shared" si="9"/>
        <v>10.416666666666666</v>
      </c>
      <c r="L132" s="122">
        <f t="shared" si="10"/>
        <v>51.587301587301589</v>
      </c>
      <c r="M132" s="122">
        <f t="shared" si="11"/>
        <v>-18.96551724137931</v>
      </c>
    </row>
    <row r="133" spans="1:13">
      <c r="A133" s="67">
        <v>354</v>
      </c>
      <c r="B133" s="67" t="s">
        <v>28</v>
      </c>
      <c r="C133" s="67">
        <v>2011</v>
      </c>
      <c r="D133" s="121">
        <v>331</v>
      </c>
      <c r="E133" s="121">
        <v>106</v>
      </c>
      <c r="F133" s="121">
        <v>8</v>
      </c>
      <c r="G133" s="121">
        <v>57</v>
      </c>
      <c r="H133" s="121">
        <v>1</v>
      </c>
      <c r="I133" s="122">
        <f t="shared" si="7"/>
        <v>40.851063829787236</v>
      </c>
      <c r="J133" s="122">
        <f t="shared" si="8"/>
        <v>1.9230769230769231</v>
      </c>
      <c r="K133" s="122">
        <f t="shared" si="9"/>
        <v>14.285714285714286</v>
      </c>
      <c r="L133" s="122">
        <f t="shared" si="10"/>
        <v>612.5</v>
      </c>
      <c r="M133" s="122">
        <f t="shared" si="11"/>
        <v>0</v>
      </c>
    </row>
    <row r="134" spans="1:13">
      <c r="A134" s="67">
        <v>355</v>
      </c>
      <c r="B134" s="67" t="s">
        <v>29</v>
      </c>
      <c r="C134" s="67">
        <v>2011</v>
      </c>
      <c r="D134" s="121">
        <v>881</v>
      </c>
      <c r="E134" s="121">
        <v>870</v>
      </c>
      <c r="F134" s="121">
        <v>83</v>
      </c>
      <c r="G134" s="121">
        <v>77</v>
      </c>
      <c r="H134" s="121">
        <v>128</v>
      </c>
      <c r="I134" s="122">
        <f t="shared" si="7"/>
        <v>50.598290598290596</v>
      </c>
      <c r="J134" s="122">
        <f t="shared" si="8"/>
        <v>-12.562814070351759</v>
      </c>
      <c r="K134" s="122">
        <f t="shared" si="9"/>
        <v>-29.05982905982906</v>
      </c>
      <c r="L134" s="122">
        <f t="shared" si="10"/>
        <v>108.10810810810811</v>
      </c>
      <c r="M134" s="122">
        <f t="shared" si="11"/>
        <v>-18.471337579617835</v>
      </c>
    </row>
    <row r="135" spans="1:13">
      <c r="A135" s="67">
        <v>356</v>
      </c>
      <c r="B135" s="67" t="s">
        <v>30</v>
      </c>
      <c r="C135" s="67">
        <v>2011</v>
      </c>
      <c r="D135" s="121">
        <v>404</v>
      </c>
      <c r="E135" s="121">
        <v>869</v>
      </c>
      <c r="F135" s="121">
        <v>95</v>
      </c>
      <c r="G135" s="121">
        <v>64</v>
      </c>
      <c r="H135" s="121">
        <v>21</v>
      </c>
      <c r="I135" s="122">
        <f t="shared" si="7"/>
        <v>53.612167300380229</v>
      </c>
      <c r="J135" s="122">
        <f t="shared" si="8"/>
        <v>-13.78968253968254</v>
      </c>
      <c r="K135" s="122">
        <f t="shared" si="9"/>
        <v>14.457831325301205</v>
      </c>
      <c r="L135" s="122">
        <f t="shared" si="10"/>
        <v>100</v>
      </c>
      <c r="M135" s="122">
        <f t="shared" si="11"/>
        <v>-40</v>
      </c>
    </row>
    <row r="136" spans="1:13">
      <c r="A136" s="67">
        <v>357</v>
      </c>
      <c r="B136" s="67" t="s">
        <v>31</v>
      </c>
      <c r="C136" s="67">
        <v>2011</v>
      </c>
      <c r="D136" s="121">
        <v>875</v>
      </c>
      <c r="E136" s="121">
        <v>795</v>
      </c>
      <c r="F136" s="121">
        <v>64</v>
      </c>
      <c r="G136" s="121">
        <v>141</v>
      </c>
      <c r="H136" s="121">
        <v>43</v>
      </c>
      <c r="I136" s="122">
        <f t="shared" si="7"/>
        <v>23.413258110014105</v>
      </c>
      <c r="J136" s="122">
        <f t="shared" si="8"/>
        <v>-20.5</v>
      </c>
      <c r="K136" s="122">
        <f t="shared" si="9"/>
        <v>48.837209302325583</v>
      </c>
      <c r="L136" s="122">
        <f t="shared" si="10"/>
        <v>151.78571428571428</v>
      </c>
      <c r="M136" s="122">
        <f t="shared" si="11"/>
        <v>-28.333333333333332</v>
      </c>
    </row>
    <row r="137" spans="1:13">
      <c r="A137" s="67">
        <v>358</v>
      </c>
      <c r="B137" s="67" t="s">
        <v>32</v>
      </c>
      <c r="C137" s="67">
        <v>2011</v>
      </c>
      <c r="D137" s="121">
        <v>648</v>
      </c>
      <c r="E137" s="121">
        <v>1028</v>
      </c>
      <c r="F137" s="121">
        <v>95</v>
      </c>
      <c r="G137" s="121">
        <v>58</v>
      </c>
      <c r="H137" s="121">
        <v>89</v>
      </c>
      <c r="I137" s="122">
        <f t="shared" si="7"/>
        <v>39.655172413793103</v>
      </c>
      <c r="J137" s="122">
        <f t="shared" si="8"/>
        <v>-20.740169622205087</v>
      </c>
      <c r="K137" s="122">
        <f t="shared" si="9"/>
        <v>4.395604395604396</v>
      </c>
      <c r="L137" s="122">
        <f t="shared" si="10"/>
        <v>41.463414634146339</v>
      </c>
      <c r="M137" s="122">
        <f t="shared" si="11"/>
        <v>7.2289156626506026</v>
      </c>
    </row>
    <row r="138" spans="1:13">
      <c r="A138" s="67">
        <v>359</v>
      </c>
      <c r="B138" s="67" t="s">
        <v>33</v>
      </c>
      <c r="C138" s="67">
        <v>2011</v>
      </c>
      <c r="D138" s="121">
        <v>1467</v>
      </c>
      <c r="E138" s="121">
        <v>1876</v>
      </c>
      <c r="F138" s="121">
        <v>95</v>
      </c>
      <c r="G138" s="121">
        <v>152</v>
      </c>
      <c r="H138" s="121">
        <v>62</v>
      </c>
      <c r="I138" s="122">
        <f t="shared" si="7"/>
        <v>109.27246790299571</v>
      </c>
      <c r="J138" s="122">
        <f t="shared" si="8"/>
        <v>-4.3345232024477305</v>
      </c>
      <c r="K138" s="122">
        <f t="shared" si="9"/>
        <v>35.714285714285715</v>
      </c>
      <c r="L138" s="122">
        <f t="shared" si="10"/>
        <v>78.82352941176471</v>
      </c>
      <c r="M138" s="122">
        <f t="shared" si="11"/>
        <v>-46.551724137931032</v>
      </c>
    </row>
    <row r="139" spans="1:13">
      <c r="A139" s="67">
        <v>360</v>
      </c>
      <c r="B139" s="67" t="s">
        <v>34</v>
      </c>
      <c r="C139" s="67">
        <v>2011</v>
      </c>
      <c r="D139" s="121">
        <v>395</v>
      </c>
      <c r="E139" s="121">
        <v>254</v>
      </c>
      <c r="F139" s="121">
        <v>48</v>
      </c>
      <c r="G139" s="121">
        <v>51</v>
      </c>
      <c r="H139" s="121">
        <v>27</v>
      </c>
      <c r="I139" s="122">
        <f t="shared" si="7"/>
        <v>34.353741496598637</v>
      </c>
      <c r="J139" s="122">
        <f t="shared" si="8"/>
        <v>-28.651685393258425</v>
      </c>
      <c r="K139" s="122">
        <f t="shared" si="9"/>
        <v>41.176470588235297</v>
      </c>
      <c r="L139" s="122">
        <f t="shared" si="10"/>
        <v>131.81818181818181</v>
      </c>
      <c r="M139" s="122">
        <f t="shared" si="11"/>
        <v>-55.73770491803279</v>
      </c>
    </row>
    <row r="140" spans="1:13">
      <c r="A140" s="67">
        <v>361</v>
      </c>
      <c r="B140" s="67" t="s">
        <v>35</v>
      </c>
      <c r="C140" s="67">
        <v>2011</v>
      </c>
      <c r="D140" s="121">
        <v>598</v>
      </c>
      <c r="E140" s="121">
        <v>2122</v>
      </c>
      <c r="F140" s="121">
        <v>131</v>
      </c>
      <c r="G140" s="121">
        <v>54</v>
      </c>
      <c r="H140" s="121">
        <v>143</v>
      </c>
      <c r="I140" s="122">
        <f t="shared" si="7"/>
        <v>34.08071748878924</v>
      </c>
      <c r="J140" s="122">
        <f t="shared" si="8"/>
        <v>-16.947162426614483</v>
      </c>
      <c r="K140" s="122">
        <f t="shared" si="9"/>
        <v>40.86021505376344</v>
      </c>
      <c r="L140" s="122">
        <f t="shared" si="10"/>
        <v>92.857142857142861</v>
      </c>
      <c r="M140" s="122">
        <f t="shared" si="11"/>
        <v>28.828828828828829</v>
      </c>
    </row>
    <row r="141" spans="1:13">
      <c r="A141" s="74">
        <v>3</v>
      </c>
      <c r="B141" s="74" t="s">
        <v>60</v>
      </c>
      <c r="C141" s="74">
        <v>2011</v>
      </c>
      <c r="D141" s="113">
        <v>8238</v>
      </c>
      <c r="E141" s="113">
        <v>12045</v>
      </c>
      <c r="F141" s="113">
        <v>958</v>
      </c>
      <c r="G141" s="113">
        <v>1012</v>
      </c>
      <c r="H141" s="113">
        <v>885</v>
      </c>
      <c r="I141" s="122">
        <f t="shared" si="7"/>
        <v>51.936554776835116</v>
      </c>
      <c r="J141" s="122">
        <f t="shared" si="8"/>
        <v>-16.724280973451329</v>
      </c>
      <c r="K141" s="122">
        <f t="shared" si="9"/>
        <v>13.776722090261282</v>
      </c>
      <c r="L141" s="122">
        <f t="shared" si="10"/>
        <v>84.335154826958103</v>
      </c>
      <c r="M141" s="122">
        <f t="shared" si="11"/>
        <v>-2.8540065861690449</v>
      </c>
    </row>
    <row r="142" spans="1:13">
      <c r="A142" s="67">
        <v>401</v>
      </c>
      <c r="B142" s="67" t="s">
        <v>37</v>
      </c>
      <c r="C142" s="67">
        <v>2011</v>
      </c>
      <c r="D142" s="121">
        <v>632</v>
      </c>
      <c r="E142" s="121">
        <v>2610</v>
      </c>
      <c r="F142" s="121">
        <v>75</v>
      </c>
      <c r="G142" s="121">
        <v>47</v>
      </c>
      <c r="H142" s="121">
        <v>154</v>
      </c>
      <c r="I142" s="122">
        <f t="shared" si="7"/>
        <v>26.653306613226452</v>
      </c>
      <c r="J142" s="122">
        <f t="shared" si="8"/>
        <v>-17.587622355541523</v>
      </c>
      <c r="K142" s="122">
        <f t="shared" si="9"/>
        <v>-27.884615384615383</v>
      </c>
      <c r="L142" s="122">
        <f t="shared" si="10"/>
        <v>80.769230769230774</v>
      </c>
      <c r="M142" s="122">
        <f t="shared" si="11"/>
        <v>120</v>
      </c>
    </row>
    <row r="143" spans="1:13">
      <c r="A143" s="67">
        <v>402</v>
      </c>
      <c r="B143" s="67" t="s">
        <v>38</v>
      </c>
      <c r="C143" s="67">
        <v>2011</v>
      </c>
      <c r="D143" s="121">
        <v>233</v>
      </c>
      <c r="E143" s="121">
        <v>332</v>
      </c>
      <c r="F143" s="121">
        <v>6</v>
      </c>
      <c r="G143" s="121">
        <v>80</v>
      </c>
      <c r="H143" s="121">
        <v>34</v>
      </c>
      <c r="I143" s="122">
        <f t="shared" si="7"/>
        <v>-13.703703703703704</v>
      </c>
      <c r="J143" s="122">
        <f t="shared" si="8"/>
        <v>-10.99195710455764</v>
      </c>
      <c r="K143" s="122">
        <f t="shared" si="9"/>
        <v>500</v>
      </c>
      <c r="L143" s="122">
        <f t="shared" si="10"/>
        <v>105.12820512820512</v>
      </c>
      <c r="M143" s="122">
        <f t="shared" si="11"/>
        <v>25.925925925925927</v>
      </c>
    </row>
    <row r="144" spans="1:13">
      <c r="A144" s="67">
        <v>403</v>
      </c>
      <c r="B144" s="67" t="s">
        <v>39</v>
      </c>
      <c r="C144" s="67">
        <v>2011</v>
      </c>
      <c r="D144" s="121">
        <v>740</v>
      </c>
      <c r="E144" s="121">
        <v>1772</v>
      </c>
      <c r="F144" s="121">
        <v>153</v>
      </c>
      <c r="G144" s="121">
        <v>162</v>
      </c>
      <c r="H144" s="121">
        <v>884</v>
      </c>
      <c r="I144" s="122">
        <f t="shared" si="7"/>
        <v>3.4965034965034967</v>
      </c>
      <c r="J144" s="122">
        <f t="shared" si="8"/>
        <v>-17.080018717828732</v>
      </c>
      <c r="K144" s="122">
        <f t="shared" si="9"/>
        <v>66.304347826086953</v>
      </c>
      <c r="L144" s="122">
        <f t="shared" si="10"/>
        <v>40.869565217391305</v>
      </c>
      <c r="M144" s="122">
        <f t="shared" si="11"/>
        <v>98.651685393258433</v>
      </c>
    </row>
    <row r="145" spans="1:13">
      <c r="A145" s="67">
        <v>404</v>
      </c>
      <c r="B145" s="67" t="s">
        <v>40</v>
      </c>
      <c r="C145" s="67">
        <v>2011</v>
      </c>
      <c r="D145" s="121">
        <v>888</v>
      </c>
      <c r="E145" s="121">
        <v>2927</v>
      </c>
      <c r="F145" s="121">
        <v>93</v>
      </c>
      <c r="G145" s="121">
        <v>263</v>
      </c>
      <c r="H145" s="121">
        <v>83</v>
      </c>
      <c r="I145" s="122">
        <f t="shared" si="7"/>
        <v>43.45718901453958</v>
      </c>
      <c r="J145" s="122">
        <f t="shared" si="8"/>
        <v>-8.9013383131030182</v>
      </c>
      <c r="K145" s="122">
        <f t="shared" si="9"/>
        <v>29.166666666666668</v>
      </c>
      <c r="L145" s="122">
        <f t="shared" si="10"/>
        <v>345.76271186440675</v>
      </c>
      <c r="M145" s="122">
        <f t="shared" si="11"/>
        <v>102.4390243902439</v>
      </c>
    </row>
    <row r="146" spans="1:13">
      <c r="A146" s="67">
        <v>405</v>
      </c>
      <c r="B146" s="67" t="s">
        <v>41</v>
      </c>
      <c r="C146" s="67">
        <v>2011</v>
      </c>
      <c r="D146" s="121">
        <v>556</v>
      </c>
      <c r="E146" s="121">
        <v>564</v>
      </c>
      <c r="F146" s="121">
        <v>44</v>
      </c>
      <c r="G146" s="121">
        <v>74</v>
      </c>
      <c r="H146" s="121">
        <v>120</v>
      </c>
      <c r="I146" s="122">
        <f t="shared" si="7"/>
        <v>159.81308411214954</v>
      </c>
      <c r="J146" s="122">
        <f t="shared" si="8"/>
        <v>-18.379160636758321</v>
      </c>
      <c r="K146" s="122">
        <f t="shared" si="9"/>
        <v>-21.428571428571427</v>
      </c>
      <c r="L146" s="122">
        <f t="shared" si="10"/>
        <v>393.33333333333331</v>
      </c>
      <c r="M146" s="122">
        <f t="shared" si="11"/>
        <v>27.659574468085108</v>
      </c>
    </row>
    <row r="147" spans="1:13">
      <c r="A147" s="67">
        <v>451</v>
      </c>
      <c r="B147" s="67" t="s">
        <v>42</v>
      </c>
      <c r="C147" s="67">
        <v>2011</v>
      </c>
      <c r="D147" s="121">
        <v>621</v>
      </c>
      <c r="E147" s="121">
        <v>581</v>
      </c>
      <c r="F147" s="121">
        <v>117</v>
      </c>
      <c r="G147" s="121">
        <v>93</v>
      </c>
      <c r="H147" s="121">
        <v>89</v>
      </c>
      <c r="I147" s="122">
        <f t="shared" si="7"/>
        <v>129.15129151291512</v>
      </c>
      <c r="J147" s="122">
        <f t="shared" si="8"/>
        <v>-19.529085872576179</v>
      </c>
      <c r="K147" s="122">
        <f t="shared" si="9"/>
        <v>20.618556701030929</v>
      </c>
      <c r="L147" s="122">
        <f t="shared" si="10"/>
        <v>272</v>
      </c>
      <c r="M147" s="122">
        <f t="shared" si="11"/>
        <v>-3.2608695652173911</v>
      </c>
    </row>
    <row r="148" spans="1:13">
      <c r="A148" s="67">
        <v>452</v>
      </c>
      <c r="B148" s="67" t="s">
        <v>43</v>
      </c>
      <c r="C148" s="67">
        <v>2011</v>
      </c>
      <c r="D148" s="121">
        <v>631</v>
      </c>
      <c r="E148" s="121">
        <v>356</v>
      </c>
      <c r="F148" s="121">
        <v>86</v>
      </c>
      <c r="G148" s="121">
        <v>74</v>
      </c>
      <c r="H148" s="121">
        <v>53</v>
      </c>
      <c r="I148" s="122">
        <f t="shared" si="7"/>
        <v>100.95541401273886</v>
      </c>
      <c r="J148" s="122">
        <f t="shared" si="8"/>
        <v>-19.09090909090909</v>
      </c>
      <c r="K148" s="122">
        <f t="shared" si="9"/>
        <v>-1.1494252873563218</v>
      </c>
      <c r="L148" s="122">
        <f t="shared" si="10"/>
        <v>138.70967741935485</v>
      </c>
      <c r="M148" s="122">
        <f t="shared" si="11"/>
        <v>-36.144578313253014</v>
      </c>
    </row>
    <row r="149" spans="1:13">
      <c r="A149" s="67">
        <v>453</v>
      </c>
      <c r="B149" s="67" t="s">
        <v>44</v>
      </c>
      <c r="C149" s="67">
        <v>2011</v>
      </c>
      <c r="D149" s="121">
        <v>1451</v>
      </c>
      <c r="E149" s="121">
        <v>910</v>
      </c>
      <c r="F149" s="121">
        <v>171</v>
      </c>
      <c r="G149" s="121">
        <v>1109</v>
      </c>
      <c r="H149" s="121">
        <v>423</v>
      </c>
      <c r="I149" s="122">
        <f t="shared" si="7"/>
        <v>85.549872122762153</v>
      </c>
      <c r="J149" s="122">
        <f t="shared" si="8"/>
        <v>-11.478599221789883</v>
      </c>
      <c r="K149" s="122">
        <f t="shared" si="9"/>
        <v>23.913043478260871</v>
      </c>
      <c r="L149" s="122">
        <f t="shared" si="10"/>
        <v>3161.7647058823532</v>
      </c>
      <c r="M149" s="122">
        <f t="shared" si="11"/>
        <v>183.89261744966444</v>
      </c>
    </row>
    <row r="150" spans="1:13">
      <c r="A150" s="67">
        <v>454</v>
      </c>
      <c r="B150" s="67" t="s">
        <v>45</v>
      </c>
      <c r="C150" s="67">
        <v>2011</v>
      </c>
      <c r="D150" s="121">
        <v>3498</v>
      </c>
      <c r="E150" s="121">
        <v>1024</v>
      </c>
      <c r="F150" s="121">
        <v>127</v>
      </c>
      <c r="G150" s="121">
        <v>985</v>
      </c>
      <c r="H150" s="121">
        <v>111</v>
      </c>
      <c r="I150" s="122">
        <f t="shared" si="7"/>
        <v>115.26153846153846</v>
      </c>
      <c r="J150" s="122">
        <f t="shared" si="8"/>
        <v>-14.950166112956811</v>
      </c>
      <c r="K150" s="122">
        <f t="shared" si="9"/>
        <v>24.509803921568629</v>
      </c>
      <c r="L150" s="122">
        <f t="shared" si="10"/>
        <v>1196.0526315789473</v>
      </c>
      <c r="M150" s="122">
        <f t="shared" si="11"/>
        <v>-29.29936305732484</v>
      </c>
    </row>
    <row r="151" spans="1:13">
      <c r="A151" s="67">
        <v>455</v>
      </c>
      <c r="B151" s="67" t="s">
        <v>46</v>
      </c>
      <c r="C151" s="67">
        <v>2011</v>
      </c>
      <c r="D151" s="121">
        <v>230</v>
      </c>
      <c r="E151" s="121">
        <v>272</v>
      </c>
      <c r="F151" s="121">
        <v>43</v>
      </c>
      <c r="G151" s="121">
        <v>45</v>
      </c>
      <c r="H151" s="121">
        <v>40</v>
      </c>
      <c r="I151" s="122">
        <f t="shared" si="7"/>
        <v>37.724550898203596</v>
      </c>
      <c r="J151" s="122">
        <f t="shared" si="8"/>
        <v>-21.159420289855074</v>
      </c>
      <c r="K151" s="122">
        <f t="shared" si="9"/>
        <v>7.5</v>
      </c>
      <c r="L151" s="122">
        <f t="shared" si="10"/>
        <v>95.652173913043484</v>
      </c>
      <c r="M151" s="122">
        <f t="shared" si="11"/>
        <v>-11.111111111111111</v>
      </c>
    </row>
    <row r="152" spans="1:13">
      <c r="A152" s="67">
        <v>456</v>
      </c>
      <c r="B152" s="67" t="s">
        <v>47</v>
      </c>
      <c r="C152" s="67">
        <v>2011</v>
      </c>
      <c r="D152" s="121">
        <v>708</v>
      </c>
      <c r="E152" s="121">
        <v>1482</v>
      </c>
      <c r="F152" s="121">
        <v>77</v>
      </c>
      <c r="G152" s="121">
        <v>178</v>
      </c>
      <c r="H152" s="121">
        <v>93</v>
      </c>
      <c r="I152" s="122">
        <f t="shared" si="7"/>
        <v>115.85365853658537</v>
      </c>
      <c r="J152" s="122">
        <f t="shared" si="8"/>
        <v>-15.314285714285715</v>
      </c>
      <c r="K152" s="122">
        <f t="shared" si="9"/>
        <v>-20.618556701030929</v>
      </c>
      <c r="L152" s="122">
        <f t="shared" si="10"/>
        <v>381.08108108108109</v>
      </c>
      <c r="M152" s="122">
        <f t="shared" si="11"/>
        <v>-33.571428571428569</v>
      </c>
    </row>
    <row r="153" spans="1:13">
      <c r="A153" s="67">
        <v>457</v>
      </c>
      <c r="B153" s="67" t="s">
        <v>48</v>
      </c>
      <c r="C153" s="67">
        <v>2011</v>
      </c>
      <c r="D153" s="121">
        <v>562</v>
      </c>
      <c r="E153" s="121">
        <v>417</v>
      </c>
      <c r="F153" s="121">
        <v>117</v>
      </c>
      <c r="G153" s="121">
        <v>204</v>
      </c>
      <c r="H153" s="121">
        <v>90</v>
      </c>
      <c r="I153" s="122">
        <f t="shared" si="7"/>
        <v>40.852130325814535</v>
      </c>
      <c r="J153" s="122">
        <f t="shared" si="8"/>
        <v>-34.741784037558688</v>
      </c>
      <c r="K153" s="122">
        <f t="shared" si="9"/>
        <v>5.4054054054054053</v>
      </c>
      <c r="L153" s="122">
        <f t="shared" si="10"/>
        <v>67.213114754098356</v>
      </c>
      <c r="M153" s="122">
        <f t="shared" si="11"/>
        <v>-8.1632653061224492</v>
      </c>
    </row>
    <row r="154" spans="1:13">
      <c r="A154" s="67">
        <v>458</v>
      </c>
      <c r="B154" s="67" t="s">
        <v>49</v>
      </c>
      <c r="C154" s="67">
        <v>2011</v>
      </c>
      <c r="D154" s="121">
        <v>999</v>
      </c>
      <c r="E154" s="121">
        <v>501</v>
      </c>
      <c r="F154" s="121">
        <v>97</v>
      </c>
      <c r="G154" s="121">
        <v>246</v>
      </c>
      <c r="H154" s="121">
        <v>580</v>
      </c>
      <c r="I154" s="122">
        <f t="shared" si="7"/>
        <v>146.05911330049261</v>
      </c>
      <c r="J154" s="122">
        <f t="shared" si="8"/>
        <v>-20.095693779904305</v>
      </c>
      <c r="K154" s="122">
        <f t="shared" si="9"/>
        <v>-18.487394957983192</v>
      </c>
      <c r="L154" s="122">
        <f t="shared" si="10"/>
        <v>583.33333333333337</v>
      </c>
      <c r="M154" s="122">
        <f t="shared" si="11"/>
        <v>158.92857142857142</v>
      </c>
    </row>
    <row r="155" spans="1:13">
      <c r="A155" s="67">
        <v>459</v>
      </c>
      <c r="B155" s="67" t="s">
        <v>50</v>
      </c>
      <c r="C155" s="67">
        <v>2011</v>
      </c>
      <c r="D155" s="121">
        <v>2468</v>
      </c>
      <c r="E155" s="121">
        <v>3276</v>
      </c>
      <c r="F155" s="121">
        <v>181</v>
      </c>
      <c r="G155" s="121">
        <v>723</v>
      </c>
      <c r="H155" s="121">
        <v>151</v>
      </c>
      <c r="I155" s="122">
        <f t="shared" si="7"/>
        <v>124.56778889899908</v>
      </c>
      <c r="J155" s="122">
        <f t="shared" si="8"/>
        <v>-11.074918566775244</v>
      </c>
      <c r="K155" s="122">
        <f t="shared" si="9"/>
        <v>5.2325581395348841</v>
      </c>
      <c r="L155" s="122">
        <f t="shared" si="10"/>
        <v>451.90839694656489</v>
      </c>
      <c r="M155" s="122">
        <f t="shared" si="11"/>
        <v>-16.574585635359117</v>
      </c>
    </row>
    <row r="156" spans="1:13">
      <c r="A156" s="67">
        <v>460</v>
      </c>
      <c r="B156" s="67" t="s">
        <v>51</v>
      </c>
      <c r="C156" s="67">
        <v>2011</v>
      </c>
      <c r="D156" s="121">
        <v>1940</v>
      </c>
      <c r="E156" s="121">
        <v>2881</v>
      </c>
      <c r="F156" s="121">
        <v>216</v>
      </c>
      <c r="G156" s="121">
        <v>641</v>
      </c>
      <c r="H156" s="121">
        <v>256</v>
      </c>
      <c r="I156" s="122">
        <f t="shared" si="7"/>
        <v>114.1280353200883</v>
      </c>
      <c r="J156" s="122">
        <f t="shared" si="8"/>
        <v>-8.3359847279669115</v>
      </c>
      <c r="K156" s="122">
        <f t="shared" si="9"/>
        <v>4.3478260869565215</v>
      </c>
      <c r="L156" s="122">
        <f t="shared" si="10"/>
        <v>645.34883720930236</v>
      </c>
      <c r="M156" s="122">
        <f t="shared" si="11"/>
        <v>60</v>
      </c>
    </row>
    <row r="157" spans="1:13">
      <c r="A157" s="67">
        <v>461</v>
      </c>
      <c r="B157" s="67" t="s">
        <v>52</v>
      </c>
      <c r="C157" s="67">
        <v>2011</v>
      </c>
      <c r="D157" s="121">
        <v>457</v>
      </c>
      <c r="E157" s="121">
        <v>1258</v>
      </c>
      <c r="F157" s="121">
        <v>56</v>
      </c>
      <c r="G157" s="121">
        <v>120</v>
      </c>
      <c r="H157" s="121">
        <v>58</v>
      </c>
      <c r="I157" s="122">
        <f t="shared" si="7"/>
        <v>28.370786516853933</v>
      </c>
      <c r="J157" s="122">
        <f t="shared" si="8"/>
        <v>-20.076238881829735</v>
      </c>
      <c r="K157" s="122">
        <f t="shared" si="9"/>
        <v>30.232558139534884</v>
      </c>
      <c r="L157" s="122">
        <f t="shared" si="10"/>
        <v>50</v>
      </c>
      <c r="M157" s="122">
        <f t="shared" si="11"/>
        <v>-24.675324675324674</v>
      </c>
    </row>
    <row r="158" spans="1:13">
      <c r="A158" s="67">
        <v>462</v>
      </c>
      <c r="B158" s="67" t="s">
        <v>53</v>
      </c>
      <c r="C158" s="67">
        <v>2011</v>
      </c>
      <c r="D158" s="121">
        <v>155</v>
      </c>
      <c r="E158" s="121">
        <v>112</v>
      </c>
      <c r="F158" s="121">
        <v>13</v>
      </c>
      <c r="G158" s="121">
        <v>22</v>
      </c>
      <c r="H158" s="121">
        <v>9</v>
      </c>
      <c r="I158" s="122">
        <f t="shared" si="7"/>
        <v>68.478260869565219</v>
      </c>
      <c r="J158" s="122">
        <f t="shared" si="8"/>
        <v>-31.707317073170731</v>
      </c>
      <c r="K158" s="122">
        <f t="shared" si="9"/>
        <v>85.714285714285708</v>
      </c>
      <c r="L158" s="122">
        <f t="shared" si="10"/>
        <v>175</v>
      </c>
      <c r="M158" s="122">
        <f t="shared" si="11"/>
        <v>-30.76923076923077</v>
      </c>
    </row>
    <row r="159" spans="1:13">
      <c r="A159" s="74">
        <v>4</v>
      </c>
      <c r="B159" s="74" t="s">
        <v>61</v>
      </c>
      <c r="C159" s="74">
        <v>2011</v>
      </c>
      <c r="D159" s="113">
        <v>16769</v>
      </c>
      <c r="E159" s="113">
        <v>21275</v>
      </c>
      <c r="F159" s="113">
        <v>1672</v>
      </c>
      <c r="G159" s="113">
        <v>5066</v>
      </c>
      <c r="H159" s="113">
        <v>3228</v>
      </c>
      <c r="I159" s="122">
        <f t="shared" si="7"/>
        <v>85.047450893842424</v>
      </c>
      <c r="J159" s="122">
        <f t="shared" si="8"/>
        <v>-14.561664190193165</v>
      </c>
      <c r="K159" s="122">
        <f t="shared" si="9"/>
        <v>8.2200647249190943</v>
      </c>
      <c r="L159" s="122">
        <f t="shared" si="10"/>
        <v>437.22163308589609</v>
      </c>
      <c r="M159" s="122">
        <f t="shared" si="11"/>
        <v>54.007633587786259</v>
      </c>
    </row>
    <row r="160" spans="1:13">
      <c r="A160" s="74" t="s">
        <v>163</v>
      </c>
      <c r="B160" s="74" t="s">
        <v>62</v>
      </c>
      <c r="C160" s="74">
        <v>2011</v>
      </c>
      <c r="D160" s="113">
        <v>47640</v>
      </c>
      <c r="E160" s="113">
        <v>97814</v>
      </c>
      <c r="F160" s="113">
        <v>6111</v>
      </c>
      <c r="G160" s="113">
        <v>9101</v>
      </c>
      <c r="H160" s="113">
        <v>9326</v>
      </c>
      <c r="I160" s="122">
        <f t="shared" si="7"/>
        <v>46.978064356893839</v>
      </c>
      <c r="J160" s="122">
        <f t="shared" si="8"/>
        <v>-12.351475832900231</v>
      </c>
      <c r="K160" s="122">
        <f t="shared" si="9"/>
        <v>11.964089410040307</v>
      </c>
      <c r="L160" s="122">
        <f t="shared" si="10"/>
        <v>169.10112359550561</v>
      </c>
      <c r="M160" s="122">
        <f t="shared" si="11"/>
        <v>25.214822771213747</v>
      </c>
    </row>
    <row r="161" spans="1:13">
      <c r="A161" s="67">
        <v>101</v>
      </c>
      <c r="B161" s="67" t="s">
        <v>4</v>
      </c>
      <c r="C161" s="67">
        <v>2012</v>
      </c>
      <c r="D161" s="121">
        <v>2770</v>
      </c>
      <c r="E161" s="121">
        <v>5380</v>
      </c>
      <c r="F161" s="121">
        <v>168</v>
      </c>
      <c r="G161" s="121">
        <v>239</v>
      </c>
      <c r="H161" s="121">
        <v>164</v>
      </c>
      <c r="I161" s="122">
        <f>(D161-D5)*100/D5</f>
        <v>42.636457260556128</v>
      </c>
      <c r="J161" s="122">
        <f t="shared" ref="J161:M161" si="12">(E161-E5)*100/E5</f>
        <v>-9.6860835991270768</v>
      </c>
      <c r="K161" s="122">
        <f t="shared" si="12"/>
        <v>-8.1967213114754092</v>
      </c>
      <c r="L161" s="122">
        <f t="shared" si="12"/>
        <v>0.42016806722689076</v>
      </c>
      <c r="M161" s="122">
        <f t="shared" si="12"/>
        <v>-22.641509433962263</v>
      </c>
    </row>
    <row r="162" spans="1:13">
      <c r="A162" s="67">
        <v>102</v>
      </c>
      <c r="B162" s="67" t="s">
        <v>5</v>
      </c>
      <c r="C162" s="67">
        <v>2012</v>
      </c>
      <c r="D162" s="121">
        <v>722</v>
      </c>
      <c r="E162" s="121">
        <v>5541</v>
      </c>
      <c r="F162" s="121">
        <v>81</v>
      </c>
      <c r="G162" s="121">
        <v>169</v>
      </c>
      <c r="H162" s="121">
        <v>73</v>
      </c>
      <c r="I162" s="122">
        <f t="shared" ref="I162:I212" si="13">(D162-D6)*100/D6</f>
        <v>32.965009208103133</v>
      </c>
      <c r="J162" s="122">
        <f t="shared" ref="J162:J212" si="14">(E162-E6)*100/E6</f>
        <v>-12.325949367088608</v>
      </c>
      <c r="K162" s="122">
        <f t="shared" ref="K162:K212" si="15">(F162-F6)*100/F6</f>
        <v>76.086956521739125</v>
      </c>
      <c r="L162" s="122">
        <f t="shared" ref="L162:L212" si="16">(G162-G6)*100/G6</f>
        <v>40.833333333333336</v>
      </c>
      <c r="M162" s="122">
        <f t="shared" ref="M162:M212" si="17">(H162-H6)*100/H6</f>
        <v>-29.126213592233011</v>
      </c>
    </row>
    <row r="163" spans="1:13">
      <c r="A163" s="67">
        <v>103</v>
      </c>
      <c r="B163" s="67" t="s">
        <v>6</v>
      </c>
      <c r="C163" s="67">
        <v>2012</v>
      </c>
      <c r="D163" s="121">
        <v>844</v>
      </c>
      <c r="E163" s="121">
        <v>621</v>
      </c>
      <c r="F163" s="121">
        <v>225</v>
      </c>
      <c r="G163" s="121">
        <v>127</v>
      </c>
      <c r="H163" s="121">
        <v>191</v>
      </c>
      <c r="I163" s="122">
        <f t="shared" si="13"/>
        <v>41.61073825503356</v>
      </c>
      <c r="J163" s="122">
        <f t="shared" si="14"/>
        <v>6.8846815834767643</v>
      </c>
      <c r="K163" s="122">
        <f t="shared" si="15"/>
        <v>100.89285714285714</v>
      </c>
      <c r="L163" s="122">
        <f t="shared" si="16"/>
        <v>62.820512820512818</v>
      </c>
      <c r="M163" s="122">
        <f t="shared" si="17"/>
        <v>5.5248618784530388</v>
      </c>
    </row>
    <row r="164" spans="1:13">
      <c r="A164" s="67">
        <v>151</v>
      </c>
      <c r="B164" s="67" t="s">
        <v>7</v>
      </c>
      <c r="C164" s="67">
        <v>2012</v>
      </c>
      <c r="D164" s="121">
        <v>761</v>
      </c>
      <c r="E164" s="121">
        <v>1655</v>
      </c>
      <c r="F164" s="121">
        <v>71</v>
      </c>
      <c r="G164" s="121">
        <v>103</v>
      </c>
      <c r="H164" s="121">
        <v>93</v>
      </c>
      <c r="I164" s="122">
        <f t="shared" si="13"/>
        <v>45.506692160611856</v>
      </c>
      <c r="J164" s="122">
        <f t="shared" si="14"/>
        <v>-13.03205465055176</v>
      </c>
      <c r="K164" s="122">
        <f t="shared" si="15"/>
        <v>16.393442622950818</v>
      </c>
      <c r="L164" s="122">
        <f t="shared" si="16"/>
        <v>90.740740740740748</v>
      </c>
      <c r="M164" s="122">
        <f t="shared" si="17"/>
        <v>-7</v>
      </c>
    </row>
    <row r="165" spans="1:13">
      <c r="A165" s="67">
        <v>153</v>
      </c>
      <c r="B165" s="67" t="s">
        <v>9</v>
      </c>
      <c r="C165" s="67">
        <v>2012</v>
      </c>
      <c r="D165" s="121">
        <v>519</v>
      </c>
      <c r="E165" s="121">
        <v>1616</v>
      </c>
      <c r="F165" s="121">
        <v>75</v>
      </c>
      <c r="G165" s="121">
        <v>119</v>
      </c>
      <c r="H165" s="121">
        <v>34</v>
      </c>
      <c r="I165" s="122">
        <f t="shared" si="13"/>
        <v>20.697674418604652</v>
      </c>
      <c r="J165" s="122">
        <f t="shared" si="14"/>
        <v>-16.528925619834709</v>
      </c>
      <c r="K165" s="122">
        <f t="shared" si="15"/>
        <v>29.310344827586206</v>
      </c>
      <c r="L165" s="122">
        <f t="shared" si="16"/>
        <v>158.69565217391303</v>
      </c>
      <c r="M165" s="122">
        <f t="shared" si="17"/>
        <v>-10.526315789473685</v>
      </c>
    </row>
    <row r="166" spans="1:13">
      <c r="A166" s="67">
        <v>154</v>
      </c>
      <c r="B166" s="67" t="s">
        <v>10</v>
      </c>
      <c r="C166" s="67">
        <v>2012</v>
      </c>
      <c r="D166" s="121">
        <v>454</v>
      </c>
      <c r="E166" s="121">
        <v>931</v>
      </c>
      <c r="F166" s="121">
        <v>57</v>
      </c>
      <c r="G166" s="121">
        <v>58</v>
      </c>
      <c r="H166" s="121">
        <v>59</v>
      </c>
      <c r="I166" s="122">
        <f t="shared" si="13"/>
        <v>43.670886075949369</v>
      </c>
      <c r="J166" s="122">
        <f t="shared" si="14"/>
        <v>-18.760907504363001</v>
      </c>
      <c r="K166" s="122">
        <f t="shared" si="15"/>
        <v>119.23076923076923</v>
      </c>
      <c r="L166" s="122">
        <f t="shared" si="16"/>
        <v>222.22222222222223</v>
      </c>
      <c r="M166" s="122">
        <f t="shared" si="17"/>
        <v>-52.8</v>
      </c>
    </row>
    <row r="167" spans="1:13">
      <c r="A167" s="67">
        <v>155</v>
      </c>
      <c r="B167" s="67" t="s">
        <v>11</v>
      </c>
      <c r="C167" s="67">
        <v>2012</v>
      </c>
      <c r="D167" s="121">
        <v>357</v>
      </c>
      <c r="E167" s="121">
        <v>787</v>
      </c>
      <c r="F167" s="121">
        <v>107</v>
      </c>
      <c r="G167" s="121">
        <v>87</v>
      </c>
      <c r="H167" s="121">
        <v>78</v>
      </c>
      <c r="I167" s="122">
        <f t="shared" si="13"/>
        <v>6.25</v>
      </c>
      <c r="J167" s="122">
        <f t="shared" si="14"/>
        <v>-23.294346978557506</v>
      </c>
      <c r="K167" s="122">
        <f t="shared" si="15"/>
        <v>8.0808080808080813</v>
      </c>
      <c r="L167" s="122">
        <f t="shared" si="16"/>
        <v>123.07692307692308</v>
      </c>
      <c r="M167" s="122">
        <f t="shared" si="17"/>
        <v>81.395348837209298</v>
      </c>
    </row>
    <row r="168" spans="1:13">
      <c r="A168" s="67">
        <v>157</v>
      </c>
      <c r="B168" s="67" t="s">
        <v>12</v>
      </c>
      <c r="C168" s="67">
        <v>2012</v>
      </c>
      <c r="D168" s="121">
        <v>753</v>
      </c>
      <c r="E168" s="121">
        <v>2526</v>
      </c>
      <c r="F168" s="121">
        <v>136</v>
      </c>
      <c r="G168" s="121">
        <v>58</v>
      </c>
      <c r="H168" s="121">
        <v>108</v>
      </c>
      <c r="I168" s="122">
        <f t="shared" si="13"/>
        <v>57.531380753138073</v>
      </c>
      <c r="J168" s="122">
        <f t="shared" si="14"/>
        <v>-14.256619144602851</v>
      </c>
      <c r="K168" s="122">
        <f t="shared" si="15"/>
        <v>34.653465346534652</v>
      </c>
      <c r="L168" s="122">
        <f t="shared" si="16"/>
        <v>81.25</v>
      </c>
      <c r="M168" s="122">
        <f t="shared" si="17"/>
        <v>54.285714285714285</v>
      </c>
    </row>
    <row r="169" spans="1:13">
      <c r="A169" s="67">
        <v>158</v>
      </c>
      <c r="B169" s="67" t="s">
        <v>13</v>
      </c>
      <c r="C169" s="67">
        <v>2012</v>
      </c>
      <c r="D169" s="121">
        <v>538</v>
      </c>
      <c r="E169" s="121">
        <v>999</v>
      </c>
      <c r="F169" s="121">
        <v>185</v>
      </c>
      <c r="G169" s="121">
        <v>57</v>
      </c>
      <c r="H169" s="121">
        <v>48</v>
      </c>
      <c r="I169" s="122">
        <f t="shared" si="13"/>
        <v>65.030674846625772</v>
      </c>
      <c r="J169" s="122">
        <f t="shared" si="14"/>
        <v>-24.60377358490566</v>
      </c>
      <c r="K169" s="122">
        <f t="shared" si="15"/>
        <v>14.906832298136646</v>
      </c>
      <c r="L169" s="122">
        <f t="shared" si="16"/>
        <v>137.5</v>
      </c>
      <c r="M169" s="122">
        <f t="shared" si="17"/>
        <v>-15.789473684210526</v>
      </c>
    </row>
    <row r="170" spans="1:13">
      <c r="A170" s="67">
        <v>159</v>
      </c>
      <c r="B170" s="67" t="s">
        <v>8</v>
      </c>
      <c r="C170" s="67">
        <v>2012</v>
      </c>
      <c r="D170" s="121">
        <v>992</v>
      </c>
      <c r="E170" s="121">
        <v>3192</v>
      </c>
      <c r="F170" s="121">
        <v>353</v>
      </c>
      <c r="G170" s="121">
        <v>246</v>
      </c>
      <c r="H170" s="121">
        <v>294</v>
      </c>
      <c r="I170" s="122">
        <f t="shared" si="13"/>
        <v>0.30333670374115268</v>
      </c>
      <c r="J170" s="122">
        <f t="shared" si="14"/>
        <v>-16.505362280931205</v>
      </c>
      <c r="K170" s="122">
        <f t="shared" si="15"/>
        <v>95.027624309392266</v>
      </c>
      <c r="L170" s="122">
        <f t="shared" si="16"/>
        <v>54.716981132075475</v>
      </c>
      <c r="M170" s="122">
        <f t="shared" si="17"/>
        <v>-11.976047904191617</v>
      </c>
    </row>
    <row r="171" spans="1:13">
      <c r="A171" s="74">
        <v>1</v>
      </c>
      <c r="B171" s="74" t="s">
        <v>58</v>
      </c>
      <c r="C171" s="74">
        <v>2012</v>
      </c>
      <c r="D171" s="113">
        <v>8710</v>
      </c>
      <c r="E171" s="113">
        <v>23248</v>
      </c>
      <c r="F171" s="113">
        <v>1458</v>
      </c>
      <c r="G171" s="113">
        <v>1263</v>
      </c>
      <c r="H171" s="113">
        <v>1142</v>
      </c>
      <c r="I171" s="122">
        <f t="shared" si="13"/>
        <v>34.434326284920509</v>
      </c>
      <c r="J171" s="122">
        <f t="shared" si="14"/>
        <v>-13.778140414642287</v>
      </c>
      <c r="K171" s="122">
        <f t="shared" si="15"/>
        <v>41.828793774319067</v>
      </c>
      <c r="L171" s="122">
        <f t="shared" si="16"/>
        <v>56.311881188118811</v>
      </c>
      <c r="M171" s="122">
        <f t="shared" si="17"/>
        <v>-9.5803642121931905</v>
      </c>
    </row>
    <row r="172" spans="1:13">
      <c r="A172" s="67">
        <v>241</v>
      </c>
      <c r="B172" s="67" t="s">
        <v>15</v>
      </c>
      <c r="C172" s="67">
        <v>2012</v>
      </c>
      <c r="D172" s="121">
        <v>11600</v>
      </c>
      <c r="E172" s="121">
        <v>27200</v>
      </c>
      <c r="F172" s="121">
        <v>1391</v>
      </c>
      <c r="G172" s="121">
        <v>1756</v>
      </c>
      <c r="H172" s="121">
        <v>3313</v>
      </c>
      <c r="I172" s="122">
        <f t="shared" si="13"/>
        <v>47.040182532640387</v>
      </c>
      <c r="J172" s="122">
        <f t="shared" si="14"/>
        <v>-8.4144247281053239</v>
      </c>
      <c r="K172" s="122">
        <f t="shared" si="15"/>
        <v>42.229038854805729</v>
      </c>
      <c r="L172" s="122">
        <f t="shared" si="16"/>
        <v>139.89071038251367</v>
      </c>
      <c r="M172" s="122">
        <f t="shared" si="17"/>
        <v>27.080935941695436</v>
      </c>
    </row>
    <row r="173" spans="1:13">
      <c r="A173" s="67">
        <v>241001</v>
      </c>
      <c r="B173" s="67" t="s">
        <v>16</v>
      </c>
      <c r="C173" s="67">
        <v>2012</v>
      </c>
      <c r="D173" s="121">
        <v>7098</v>
      </c>
      <c r="E173" s="121">
        <v>17686</v>
      </c>
      <c r="F173" s="121">
        <v>612</v>
      </c>
      <c r="G173" s="121">
        <v>1217</v>
      </c>
      <c r="H173" s="121">
        <v>2004</v>
      </c>
      <c r="I173" s="122">
        <f t="shared" si="13"/>
        <v>51.149914821124362</v>
      </c>
      <c r="J173" s="122">
        <f t="shared" si="14"/>
        <v>-8.5994832041343674</v>
      </c>
      <c r="K173" s="122">
        <f t="shared" si="15"/>
        <v>18.604651162790699</v>
      </c>
      <c r="L173" s="122">
        <f t="shared" si="16"/>
        <v>263.28358208955223</v>
      </c>
      <c r="M173" s="122">
        <f t="shared" si="17"/>
        <v>0.55193176116407427</v>
      </c>
    </row>
    <row r="174" spans="1:13">
      <c r="A174" s="67">
        <v>241999</v>
      </c>
      <c r="B174" s="67" t="s">
        <v>17</v>
      </c>
      <c r="C174" s="67">
        <v>2012</v>
      </c>
      <c r="D174" s="121">
        <v>4502</v>
      </c>
      <c r="E174" s="121">
        <v>9514</v>
      </c>
      <c r="F174" s="121">
        <v>779</v>
      </c>
      <c r="G174" s="121">
        <v>539</v>
      </c>
      <c r="H174" s="121">
        <v>1309</v>
      </c>
      <c r="I174" s="122">
        <f t="shared" si="13"/>
        <v>40.995928593798936</v>
      </c>
      <c r="J174" s="122">
        <f t="shared" si="14"/>
        <v>-8.0684124069958454</v>
      </c>
      <c r="K174" s="122">
        <f t="shared" si="15"/>
        <v>68.614718614718612</v>
      </c>
      <c r="L174" s="122">
        <f t="shared" si="16"/>
        <v>35.768261964735515</v>
      </c>
      <c r="M174" s="122">
        <f t="shared" si="17"/>
        <v>113.19218241042346</v>
      </c>
    </row>
    <row r="175" spans="1:13">
      <c r="A175" s="67">
        <v>251</v>
      </c>
      <c r="B175" s="67" t="s">
        <v>18</v>
      </c>
      <c r="C175" s="67">
        <v>2012</v>
      </c>
      <c r="D175" s="121">
        <v>1521</v>
      </c>
      <c r="E175" s="121">
        <v>1573</v>
      </c>
      <c r="F175" s="121">
        <v>219</v>
      </c>
      <c r="G175" s="121">
        <v>320</v>
      </c>
      <c r="H175" s="121">
        <v>93</v>
      </c>
      <c r="I175" s="122">
        <f t="shared" si="13"/>
        <v>101.72413793103448</v>
      </c>
      <c r="J175" s="122">
        <f t="shared" si="14"/>
        <v>-12.024608501118568</v>
      </c>
      <c r="K175" s="122">
        <f t="shared" si="15"/>
        <v>80.991735537190081</v>
      </c>
      <c r="L175" s="122">
        <f t="shared" si="16"/>
        <v>442.37288135593218</v>
      </c>
      <c r="M175" s="122">
        <f t="shared" si="17"/>
        <v>-1.0638297872340425</v>
      </c>
    </row>
    <row r="176" spans="1:13">
      <c r="A176" s="67">
        <v>252</v>
      </c>
      <c r="B176" s="67" t="s">
        <v>19</v>
      </c>
      <c r="C176" s="67">
        <v>2012</v>
      </c>
      <c r="D176" s="121">
        <v>638</v>
      </c>
      <c r="E176" s="121">
        <v>2847</v>
      </c>
      <c r="F176" s="121">
        <v>203</v>
      </c>
      <c r="G176" s="121">
        <v>188</v>
      </c>
      <c r="H176" s="121">
        <v>68</v>
      </c>
      <c r="I176" s="122">
        <f t="shared" si="13"/>
        <v>12.32394366197183</v>
      </c>
      <c r="J176" s="122">
        <f t="shared" si="14"/>
        <v>-11.61130083824899</v>
      </c>
      <c r="K176" s="122">
        <f t="shared" si="15"/>
        <v>42.95774647887324</v>
      </c>
      <c r="L176" s="122">
        <f t="shared" si="16"/>
        <v>241.81818181818181</v>
      </c>
      <c r="M176" s="122">
        <f t="shared" si="17"/>
        <v>47.826086956521742</v>
      </c>
    </row>
    <row r="177" spans="1:13">
      <c r="A177" s="67">
        <v>254</v>
      </c>
      <c r="B177" s="67" t="s">
        <v>20</v>
      </c>
      <c r="C177" s="67">
        <v>2012</v>
      </c>
      <c r="D177" s="121">
        <v>1254</v>
      </c>
      <c r="E177" s="121">
        <v>3419</v>
      </c>
      <c r="F177" s="121">
        <v>355</v>
      </c>
      <c r="G177" s="121">
        <v>222</v>
      </c>
      <c r="H177" s="121">
        <v>385</v>
      </c>
      <c r="I177" s="122">
        <f t="shared" si="13"/>
        <v>28.089887640449437</v>
      </c>
      <c r="J177" s="122">
        <f t="shared" si="14"/>
        <v>-17.871727119865483</v>
      </c>
      <c r="K177" s="122">
        <f t="shared" si="15"/>
        <v>21.575342465753426</v>
      </c>
      <c r="L177" s="122">
        <f t="shared" si="16"/>
        <v>70.769230769230774</v>
      </c>
      <c r="M177" s="122">
        <f t="shared" si="17"/>
        <v>79.069767441860463</v>
      </c>
    </row>
    <row r="178" spans="1:13">
      <c r="A178" s="67">
        <v>255</v>
      </c>
      <c r="B178" s="67" t="s">
        <v>21</v>
      </c>
      <c r="C178" s="67">
        <v>2012</v>
      </c>
      <c r="D178" s="121">
        <v>183</v>
      </c>
      <c r="E178" s="121">
        <v>1104</v>
      </c>
      <c r="F178" s="121">
        <v>95</v>
      </c>
      <c r="G178" s="121">
        <v>27</v>
      </c>
      <c r="H178" s="121">
        <v>10</v>
      </c>
      <c r="I178" s="122">
        <f t="shared" si="13"/>
        <v>2.2346368715083798</v>
      </c>
      <c r="J178" s="122">
        <f t="shared" si="14"/>
        <v>-18.523985239852397</v>
      </c>
      <c r="K178" s="122">
        <f t="shared" si="15"/>
        <v>265.38461538461536</v>
      </c>
      <c r="L178" s="122">
        <f t="shared" si="16"/>
        <v>92.857142857142861</v>
      </c>
      <c r="M178" s="122">
        <f t="shared" si="17"/>
        <v>-23.076923076923077</v>
      </c>
    </row>
    <row r="179" spans="1:13">
      <c r="A179" s="67">
        <v>256</v>
      </c>
      <c r="B179" s="67" t="s">
        <v>22</v>
      </c>
      <c r="C179" s="67">
        <v>2012</v>
      </c>
      <c r="D179" s="121">
        <v>728</v>
      </c>
      <c r="E179" s="121">
        <v>1509</v>
      </c>
      <c r="F179" s="121">
        <v>377</v>
      </c>
      <c r="G179" s="121">
        <v>160</v>
      </c>
      <c r="H179" s="121">
        <v>104</v>
      </c>
      <c r="I179" s="122">
        <f t="shared" si="13"/>
        <v>51.037344398340252</v>
      </c>
      <c r="J179" s="122">
        <f t="shared" si="14"/>
        <v>-23.941532258064516</v>
      </c>
      <c r="K179" s="122">
        <f t="shared" si="15"/>
        <v>13.897280966767372</v>
      </c>
      <c r="L179" s="122">
        <f t="shared" si="16"/>
        <v>384.84848484848487</v>
      </c>
      <c r="M179" s="122">
        <f t="shared" si="17"/>
        <v>79.310344827586206</v>
      </c>
    </row>
    <row r="180" spans="1:13">
      <c r="A180" s="67">
        <v>257</v>
      </c>
      <c r="B180" s="67" t="s">
        <v>23</v>
      </c>
      <c r="C180" s="67">
        <v>2012</v>
      </c>
      <c r="D180" s="121">
        <v>916</v>
      </c>
      <c r="E180" s="121">
        <v>2380</v>
      </c>
      <c r="F180" s="121">
        <v>142</v>
      </c>
      <c r="G180" s="121">
        <v>83</v>
      </c>
      <c r="H180" s="121">
        <v>102</v>
      </c>
      <c r="I180" s="122">
        <f t="shared" si="13"/>
        <v>52.921535893155259</v>
      </c>
      <c r="J180" s="122">
        <f t="shared" si="14"/>
        <v>-22.222222222222221</v>
      </c>
      <c r="K180" s="122">
        <f t="shared" si="15"/>
        <v>-7.1895424836601309</v>
      </c>
      <c r="L180" s="122">
        <f t="shared" si="16"/>
        <v>40.677966101694913</v>
      </c>
      <c r="M180" s="122">
        <f t="shared" si="17"/>
        <v>-29.655172413793103</v>
      </c>
    </row>
    <row r="181" spans="1:13">
      <c r="A181" s="74">
        <v>2</v>
      </c>
      <c r="B181" s="74" t="s">
        <v>59</v>
      </c>
      <c r="C181" s="74">
        <v>2012</v>
      </c>
      <c r="D181" s="113">
        <v>16840</v>
      </c>
      <c r="E181" s="113">
        <v>40032</v>
      </c>
      <c r="F181" s="113">
        <v>2782</v>
      </c>
      <c r="G181" s="113">
        <v>2756</v>
      </c>
      <c r="H181" s="113">
        <v>4075</v>
      </c>
      <c r="I181" s="122">
        <f t="shared" si="13"/>
        <v>47.074235807860262</v>
      </c>
      <c r="J181" s="122">
        <f t="shared" si="14"/>
        <v>-11.570576540755468</v>
      </c>
      <c r="K181" s="122">
        <f t="shared" si="15"/>
        <v>36.172295643661279</v>
      </c>
      <c r="L181" s="122">
        <f t="shared" si="16"/>
        <v>154.71349353049908</v>
      </c>
      <c r="M181" s="122">
        <f t="shared" si="17"/>
        <v>28.225298930144746</v>
      </c>
    </row>
    <row r="182" spans="1:13">
      <c r="A182" s="67">
        <v>351</v>
      </c>
      <c r="B182" s="67" t="s">
        <v>25</v>
      </c>
      <c r="C182" s="67">
        <v>2012</v>
      </c>
      <c r="D182" s="121">
        <v>649</v>
      </c>
      <c r="E182" s="121">
        <v>1740</v>
      </c>
      <c r="F182" s="121">
        <v>162</v>
      </c>
      <c r="G182" s="121">
        <v>143</v>
      </c>
      <c r="H182" s="121">
        <v>291</v>
      </c>
      <c r="I182" s="122">
        <f t="shared" si="13"/>
        <v>54.156769596199524</v>
      </c>
      <c r="J182" s="122">
        <f t="shared" si="14"/>
        <v>-28.039702233250619</v>
      </c>
      <c r="K182" s="122">
        <f t="shared" si="15"/>
        <v>33.884297520661157</v>
      </c>
      <c r="L182" s="122">
        <f t="shared" si="16"/>
        <v>90.666666666666671</v>
      </c>
      <c r="M182" s="122">
        <f t="shared" si="17"/>
        <v>94</v>
      </c>
    </row>
    <row r="183" spans="1:13">
      <c r="A183" s="67">
        <v>352</v>
      </c>
      <c r="B183" s="67" t="s">
        <v>26</v>
      </c>
      <c r="C183" s="67">
        <v>2012</v>
      </c>
      <c r="D183" s="121">
        <v>611</v>
      </c>
      <c r="E183" s="121">
        <v>925</v>
      </c>
      <c r="F183" s="121">
        <v>91</v>
      </c>
      <c r="G183" s="121">
        <v>61</v>
      </c>
      <c r="H183" s="121">
        <v>63</v>
      </c>
      <c r="I183" s="122">
        <f t="shared" si="13"/>
        <v>43.42723004694836</v>
      </c>
      <c r="J183" s="122">
        <f t="shared" si="14"/>
        <v>-19.635099913119028</v>
      </c>
      <c r="K183" s="122">
        <f t="shared" si="15"/>
        <v>4.5977011494252871</v>
      </c>
      <c r="L183" s="122">
        <f t="shared" si="16"/>
        <v>56.410256410256409</v>
      </c>
      <c r="M183" s="122">
        <f t="shared" si="17"/>
        <v>-20.253164556962027</v>
      </c>
    </row>
    <row r="184" spans="1:13">
      <c r="A184" s="67">
        <v>353</v>
      </c>
      <c r="B184" s="67" t="s">
        <v>27</v>
      </c>
      <c r="C184" s="67">
        <v>2012</v>
      </c>
      <c r="D184" s="121">
        <v>1561</v>
      </c>
      <c r="E184" s="121">
        <v>1366</v>
      </c>
      <c r="F184" s="121">
        <v>102</v>
      </c>
      <c r="G184" s="121">
        <v>216</v>
      </c>
      <c r="H184" s="121">
        <v>51</v>
      </c>
      <c r="I184" s="122">
        <f t="shared" si="13"/>
        <v>77.79043280182232</v>
      </c>
      <c r="J184" s="122">
        <f t="shared" si="14"/>
        <v>-15.626930203829524</v>
      </c>
      <c r="K184" s="122">
        <f t="shared" si="15"/>
        <v>6.25</v>
      </c>
      <c r="L184" s="122">
        <f t="shared" si="16"/>
        <v>71.428571428571431</v>
      </c>
      <c r="M184" s="122">
        <f t="shared" si="17"/>
        <v>-12.068965517241379</v>
      </c>
    </row>
    <row r="185" spans="1:13">
      <c r="A185" s="67">
        <v>354</v>
      </c>
      <c r="B185" s="67" t="s">
        <v>28</v>
      </c>
      <c r="C185" s="67">
        <v>2012</v>
      </c>
      <c r="D185" s="121">
        <v>373</v>
      </c>
      <c r="E185" s="121">
        <v>95</v>
      </c>
      <c r="F185" s="121">
        <v>19</v>
      </c>
      <c r="G185" s="121">
        <v>106</v>
      </c>
      <c r="H185" s="121">
        <v>1</v>
      </c>
      <c r="I185" s="122">
        <f t="shared" si="13"/>
        <v>58.723404255319146</v>
      </c>
      <c r="J185" s="122">
        <f t="shared" si="14"/>
        <v>-8.6538461538461533</v>
      </c>
      <c r="K185" s="122">
        <f t="shared" si="15"/>
        <v>171.42857142857142</v>
      </c>
      <c r="L185" s="122">
        <f t="shared" si="16"/>
        <v>1225</v>
      </c>
      <c r="M185" s="122">
        <f t="shared" si="17"/>
        <v>0</v>
      </c>
    </row>
    <row r="186" spans="1:13">
      <c r="A186" s="67">
        <v>355</v>
      </c>
      <c r="B186" s="67" t="s">
        <v>29</v>
      </c>
      <c r="C186" s="67">
        <v>2012</v>
      </c>
      <c r="D186" s="121">
        <v>980</v>
      </c>
      <c r="E186" s="121">
        <v>820</v>
      </c>
      <c r="F186" s="121">
        <v>92</v>
      </c>
      <c r="G186" s="121">
        <v>129</v>
      </c>
      <c r="H186" s="121">
        <v>121</v>
      </c>
      <c r="I186" s="122">
        <f t="shared" si="13"/>
        <v>67.521367521367523</v>
      </c>
      <c r="J186" s="122">
        <f t="shared" si="14"/>
        <v>-17.587939698492463</v>
      </c>
      <c r="K186" s="122">
        <f t="shared" si="15"/>
        <v>-21.367521367521366</v>
      </c>
      <c r="L186" s="122">
        <f t="shared" si="16"/>
        <v>248.64864864864865</v>
      </c>
      <c r="M186" s="122">
        <f t="shared" si="17"/>
        <v>-22.929936305732483</v>
      </c>
    </row>
    <row r="187" spans="1:13">
      <c r="A187" s="67">
        <v>356</v>
      </c>
      <c r="B187" s="67" t="s">
        <v>30</v>
      </c>
      <c r="C187" s="67">
        <v>2012</v>
      </c>
      <c r="D187" s="121">
        <v>551</v>
      </c>
      <c r="E187" s="121">
        <v>819</v>
      </c>
      <c r="F187" s="121">
        <v>59</v>
      </c>
      <c r="G187" s="121">
        <v>70</v>
      </c>
      <c r="H187" s="121">
        <v>26</v>
      </c>
      <c r="I187" s="122">
        <f t="shared" si="13"/>
        <v>109.50570342205323</v>
      </c>
      <c r="J187" s="122">
        <f t="shared" si="14"/>
        <v>-18.75</v>
      </c>
      <c r="K187" s="122">
        <f t="shared" si="15"/>
        <v>-28.91566265060241</v>
      </c>
      <c r="L187" s="122">
        <f t="shared" si="16"/>
        <v>118.75</v>
      </c>
      <c r="M187" s="122">
        <f t="shared" si="17"/>
        <v>-25.714285714285715</v>
      </c>
    </row>
    <row r="188" spans="1:13">
      <c r="A188" s="67">
        <v>357</v>
      </c>
      <c r="B188" s="67" t="s">
        <v>31</v>
      </c>
      <c r="C188" s="67">
        <v>2012</v>
      </c>
      <c r="D188" s="121">
        <v>1044</v>
      </c>
      <c r="E188" s="121">
        <v>775</v>
      </c>
      <c r="F188" s="121">
        <v>58</v>
      </c>
      <c r="G188" s="121">
        <v>186</v>
      </c>
      <c r="H188" s="121">
        <v>42</v>
      </c>
      <c r="I188" s="122">
        <f t="shared" si="13"/>
        <v>47.249647390691116</v>
      </c>
      <c r="J188" s="122">
        <f t="shared" si="14"/>
        <v>-22.5</v>
      </c>
      <c r="K188" s="122">
        <f t="shared" si="15"/>
        <v>34.883720930232556</v>
      </c>
      <c r="L188" s="122">
        <f t="shared" si="16"/>
        <v>232.14285714285714</v>
      </c>
      <c r="M188" s="122">
        <f t="shared" si="17"/>
        <v>-30</v>
      </c>
    </row>
    <row r="189" spans="1:13">
      <c r="A189" s="67">
        <v>358</v>
      </c>
      <c r="B189" s="67" t="s">
        <v>32</v>
      </c>
      <c r="C189" s="67">
        <v>2012</v>
      </c>
      <c r="D189" s="121">
        <v>818</v>
      </c>
      <c r="E189" s="121">
        <v>982</v>
      </c>
      <c r="F189" s="121">
        <v>129</v>
      </c>
      <c r="G189" s="121">
        <v>86</v>
      </c>
      <c r="H189" s="121">
        <v>84</v>
      </c>
      <c r="I189" s="122">
        <f t="shared" si="13"/>
        <v>76.293103448275858</v>
      </c>
      <c r="J189" s="122">
        <f t="shared" si="14"/>
        <v>-24.286815728604473</v>
      </c>
      <c r="K189" s="122">
        <f t="shared" si="15"/>
        <v>41.758241758241759</v>
      </c>
      <c r="L189" s="122">
        <f t="shared" si="16"/>
        <v>109.7560975609756</v>
      </c>
      <c r="M189" s="122">
        <f t="shared" si="17"/>
        <v>1.2048192771084338</v>
      </c>
    </row>
    <row r="190" spans="1:13">
      <c r="A190" s="67">
        <v>359</v>
      </c>
      <c r="B190" s="67" t="s">
        <v>33</v>
      </c>
      <c r="C190" s="67">
        <v>2012</v>
      </c>
      <c r="D190" s="121">
        <v>1809</v>
      </c>
      <c r="E190" s="121">
        <v>1828</v>
      </c>
      <c r="F190" s="121">
        <v>59</v>
      </c>
      <c r="G190" s="121">
        <v>196</v>
      </c>
      <c r="H190" s="121">
        <v>61</v>
      </c>
      <c r="I190" s="122">
        <f t="shared" si="13"/>
        <v>158.0599144079886</v>
      </c>
      <c r="J190" s="122">
        <f t="shared" si="14"/>
        <v>-6.7822539520652727</v>
      </c>
      <c r="K190" s="122">
        <f t="shared" si="15"/>
        <v>-15.714285714285714</v>
      </c>
      <c r="L190" s="122">
        <f t="shared" si="16"/>
        <v>130.58823529411765</v>
      </c>
      <c r="M190" s="122">
        <f t="shared" si="17"/>
        <v>-47.413793103448278</v>
      </c>
    </row>
    <row r="191" spans="1:13">
      <c r="A191" s="67">
        <v>360</v>
      </c>
      <c r="B191" s="67" t="s">
        <v>34</v>
      </c>
      <c r="C191" s="67">
        <v>2012</v>
      </c>
      <c r="D191" s="121">
        <v>448</v>
      </c>
      <c r="E191" s="121">
        <v>245</v>
      </c>
      <c r="F191" s="121">
        <v>50</v>
      </c>
      <c r="G191" s="121">
        <v>64</v>
      </c>
      <c r="H191" s="121">
        <v>27</v>
      </c>
      <c r="I191" s="122">
        <f t="shared" si="13"/>
        <v>52.38095238095238</v>
      </c>
      <c r="J191" s="122">
        <f t="shared" si="14"/>
        <v>-31.179775280898877</v>
      </c>
      <c r="K191" s="122">
        <f t="shared" si="15"/>
        <v>47.058823529411768</v>
      </c>
      <c r="L191" s="122">
        <f t="shared" si="16"/>
        <v>190.90909090909091</v>
      </c>
      <c r="M191" s="122">
        <f t="shared" si="17"/>
        <v>-55.73770491803279</v>
      </c>
    </row>
    <row r="192" spans="1:13">
      <c r="A192" s="67">
        <v>361</v>
      </c>
      <c r="B192" s="67" t="s">
        <v>35</v>
      </c>
      <c r="C192" s="67">
        <v>2012</v>
      </c>
      <c r="D192" s="121">
        <v>727</v>
      </c>
      <c r="E192" s="121">
        <v>2029</v>
      </c>
      <c r="F192" s="121">
        <v>179</v>
      </c>
      <c r="G192" s="121">
        <v>76</v>
      </c>
      <c r="H192" s="121">
        <v>146</v>
      </c>
      <c r="I192" s="122">
        <f t="shared" si="13"/>
        <v>63.004484304932738</v>
      </c>
      <c r="J192" s="122">
        <f t="shared" si="14"/>
        <v>-20.587084148727985</v>
      </c>
      <c r="K192" s="122">
        <f t="shared" si="15"/>
        <v>92.473118279569889</v>
      </c>
      <c r="L192" s="122">
        <f t="shared" si="16"/>
        <v>171.42857142857142</v>
      </c>
      <c r="M192" s="122">
        <f t="shared" si="17"/>
        <v>31.531531531531531</v>
      </c>
    </row>
    <row r="193" spans="1:13">
      <c r="A193" s="74">
        <v>3</v>
      </c>
      <c r="B193" s="74" t="s">
        <v>60</v>
      </c>
      <c r="C193" s="74">
        <v>2012</v>
      </c>
      <c r="D193" s="113">
        <v>9571</v>
      </c>
      <c r="E193" s="113">
        <v>11624</v>
      </c>
      <c r="F193" s="113">
        <v>1000</v>
      </c>
      <c r="G193" s="113">
        <v>1333</v>
      </c>
      <c r="H193" s="113">
        <v>913</v>
      </c>
      <c r="I193" s="122">
        <f t="shared" si="13"/>
        <v>76.521578753227587</v>
      </c>
      <c r="J193" s="122">
        <f t="shared" si="14"/>
        <v>-19.634955752212388</v>
      </c>
      <c r="K193" s="122">
        <f t="shared" si="15"/>
        <v>18.764845605700714</v>
      </c>
      <c r="L193" s="122">
        <f t="shared" si="16"/>
        <v>142.80510018214937</v>
      </c>
      <c r="M193" s="122">
        <f t="shared" si="17"/>
        <v>0.21953896816684962</v>
      </c>
    </row>
    <row r="194" spans="1:13">
      <c r="A194" s="67">
        <v>401</v>
      </c>
      <c r="B194" s="67" t="s">
        <v>37</v>
      </c>
      <c r="C194" s="67">
        <v>2012</v>
      </c>
      <c r="D194" s="121">
        <v>831</v>
      </c>
      <c r="E194" s="121">
        <v>2553</v>
      </c>
      <c r="F194" s="121">
        <v>78</v>
      </c>
      <c r="G194" s="121">
        <v>86</v>
      </c>
      <c r="H194" s="121">
        <v>168</v>
      </c>
      <c r="I194" s="122">
        <f t="shared" si="13"/>
        <v>66.533066132264523</v>
      </c>
      <c r="J194" s="122">
        <f t="shared" si="14"/>
        <v>-19.387432901799812</v>
      </c>
      <c r="K194" s="122">
        <f t="shared" si="15"/>
        <v>-25</v>
      </c>
      <c r="L194" s="122">
        <f t="shared" si="16"/>
        <v>230.76923076923077</v>
      </c>
      <c r="M194" s="122">
        <f t="shared" si="17"/>
        <v>140</v>
      </c>
    </row>
    <row r="195" spans="1:13">
      <c r="A195" s="67">
        <v>402</v>
      </c>
      <c r="B195" s="67" t="s">
        <v>38</v>
      </c>
      <c r="C195" s="67">
        <v>2012</v>
      </c>
      <c r="D195" s="121">
        <v>404</v>
      </c>
      <c r="E195" s="121">
        <v>338</v>
      </c>
      <c r="F195" s="121">
        <v>12</v>
      </c>
      <c r="G195" s="121">
        <v>102</v>
      </c>
      <c r="H195" s="121">
        <v>44</v>
      </c>
      <c r="I195" s="122">
        <f t="shared" si="13"/>
        <v>49.629629629629626</v>
      </c>
      <c r="J195" s="122">
        <f t="shared" si="14"/>
        <v>-9.3833780160857909</v>
      </c>
      <c r="K195" s="122">
        <f t="shared" si="15"/>
        <v>1100</v>
      </c>
      <c r="L195" s="122">
        <f t="shared" si="16"/>
        <v>161.53846153846155</v>
      </c>
      <c r="M195" s="122">
        <f t="shared" si="17"/>
        <v>62.962962962962962</v>
      </c>
    </row>
    <row r="196" spans="1:13">
      <c r="A196" s="67">
        <v>403</v>
      </c>
      <c r="B196" s="67" t="s">
        <v>39</v>
      </c>
      <c r="C196" s="67">
        <v>2012</v>
      </c>
      <c r="D196" s="121">
        <v>822</v>
      </c>
      <c r="E196" s="121">
        <v>1731</v>
      </c>
      <c r="F196" s="121">
        <v>209</v>
      </c>
      <c r="G196" s="121">
        <v>199</v>
      </c>
      <c r="H196" s="121">
        <v>938</v>
      </c>
      <c r="I196" s="122">
        <f t="shared" si="13"/>
        <v>14.965034965034965</v>
      </c>
      <c r="J196" s="122">
        <f t="shared" si="14"/>
        <v>-18.998596162845111</v>
      </c>
      <c r="K196" s="122">
        <f t="shared" si="15"/>
        <v>127.17391304347827</v>
      </c>
      <c r="L196" s="122">
        <f t="shared" si="16"/>
        <v>73.043478260869563</v>
      </c>
      <c r="M196" s="122">
        <f t="shared" si="17"/>
        <v>110.78651685393258</v>
      </c>
    </row>
    <row r="197" spans="1:13">
      <c r="A197" s="67">
        <v>404</v>
      </c>
      <c r="B197" s="67" t="s">
        <v>40</v>
      </c>
      <c r="C197" s="67">
        <v>2012</v>
      </c>
      <c r="D197" s="121">
        <v>1077</v>
      </c>
      <c r="E197" s="121">
        <v>2863</v>
      </c>
      <c r="F197" s="121">
        <v>107</v>
      </c>
      <c r="G197" s="121">
        <v>415</v>
      </c>
      <c r="H197" s="121">
        <v>92</v>
      </c>
      <c r="I197" s="122">
        <f t="shared" si="13"/>
        <v>73.990306946688207</v>
      </c>
      <c r="J197" s="122">
        <f t="shared" si="14"/>
        <v>-10.893246187363834</v>
      </c>
      <c r="K197" s="122">
        <f t="shared" si="15"/>
        <v>48.611111111111114</v>
      </c>
      <c r="L197" s="122">
        <f t="shared" si="16"/>
        <v>603.38983050847457</v>
      </c>
      <c r="M197" s="122">
        <f t="shared" si="17"/>
        <v>124.39024390243902</v>
      </c>
    </row>
    <row r="198" spans="1:13">
      <c r="A198" s="67">
        <v>405</v>
      </c>
      <c r="B198" s="67" t="s">
        <v>41</v>
      </c>
      <c r="C198" s="67">
        <v>2012</v>
      </c>
      <c r="D198" s="121">
        <v>584</v>
      </c>
      <c r="E198" s="121">
        <v>537</v>
      </c>
      <c r="F198" s="121">
        <v>48</v>
      </c>
      <c r="G198" s="121">
        <v>98</v>
      </c>
      <c r="H198" s="121">
        <v>120</v>
      </c>
      <c r="I198" s="122">
        <f t="shared" si="13"/>
        <v>172.89719626168224</v>
      </c>
      <c r="J198" s="122">
        <f t="shared" si="14"/>
        <v>-22.286541244573083</v>
      </c>
      <c r="K198" s="122">
        <f t="shared" si="15"/>
        <v>-14.285714285714286</v>
      </c>
      <c r="L198" s="122">
        <f t="shared" si="16"/>
        <v>553.33333333333337</v>
      </c>
      <c r="M198" s="122">
        <f t="shared" si="17"/>
        <v>27.659574468085108</v>
      </c>
    </row>
    <row r="199" spans="1:13">
      <c r="A199" s="67">
        <v>451</v>
      </c>
      <c r="B199" s="67" t="s">
        <v>42</v>
      </c>
      <c r="C199" s="67">
        <v>2012</v>
      </c>
      <c r="D199" s="121">
        <v>1031</v>
      </c>
      <c r="E199" s="121">
        <v>557</v>
      </c>
      <c r="F199" s="121">
        <v>137</v>
      </c>
      <c r="G199" s="121">
        <v>136</v>
      </c>
      <c r="H199" s="121">
        <v>93</v>
      </c>
      <c r="I199" s="122">
        <f t="shared" si="13"/>
        <v>280.44280442804427</v>
      </c>
      <c r="J199" s="122">
        <f t="shared" si="14"/>
        <v>-22.853185595567869</v>
      </c>
      <c r="K199" s="122">
        <f t="shared" si="15"/>
        <v>41.237113402061858</v>
      </c>
      <c r="L199" s="122">
        <f t="shared" si="16"/>
        <v>444</v>
      </c>
      <c r="M199" s="122">
        <f t="shared" si="17"/>
        <v>1.0869565217391304</v>
      </c>
    </row>
    <row r="200" spans="1:13">
      <c r="A200" s="67">
        <v>452</v>
      </c>
      <c r="B200" s="67" t="s">
        <v>43</v>
      </c>
      <c r="C200" s="67">
        <v>2012</v>
      </c>
      <c r="D200" s="121">
        <v>795</v>
      </c>
      <c r="E200" s="121">
        <v>347</v>
      </c>
      <c r="F200" s="121">
        <v>98</v>
      </c>
      <c r="G200" s="121">
        <v>101</v>
      </c>
      <c r="H200" s="121">
        <v>64</v>
      </c>
      <c r="I200" s="122">
        <f t="shared" si="13"/>
        <v>153.18471337579618</v>
      </c>
      <c r="J200" s="122">
        <f t="shared" si="14"/>
        <v>-21.136363636363637</v>
      </c>
      <c r="K200" s="122">
        <f t="shared" si="15"/>
        <v>12.64367816091954</v>
      </c>
      <c r="L200" s="122">
        <f t="shared" si="16"/>
        <v>225.80645161290323</v>
      </c>
      <c r="M200" s="122">
        <f t="shared" si="17"/>
        <v>-22.891566265060241</v>
      </c>
    </row>
    <row r="201" spans="1:13">
      <c r="A201" s="67">
        <v>453</v>
      </c>
      <c r="B201" s="67" t="s">
        <v>44</v>
      </c>
      <c r="C201" s="67">
        <v>2012</v>
      </c>
      <c r="D201" s="121">
        <v>2163</v>
      </c>
      <c r="E201" s="121">
        <v>864</v>
      </c>
      <c r="F201" s="121">
        <v>208</v>
      </c>
      <c r="G201" s="121">
        <v>1393</v>
      </c>
      <c r="H201" s="121">
        <v>438</v>
      </c>
      <c r="I201" s="122">
        <f t="shared" si="13"/>
        <v>176.59846547314578</v>
      </c>
      <c r="J201" s="122">
        <f t="shared" si="14"/>
        <v>-15.953307392996109</v>
      </c>
      <c r="K201" s="122">
        <f t="shared" si="15"/>
        <v>50.724637681159422</v>
      </c>
      <c r="L201" s="122">
        <f t="shared" si="16"/>
        <v>3997.0588235294117</v>
      </c>
      <c r="M201" s="122">
        <f t="shared" si="17"/>
        <v>193.95973154362417</v>
      </c>
    </row>
    <row r="202" spans="1:13">
      <c r="A202" s="67">
        <v>454</v>
      </c>
      <c r="B202" s="67" t="s">
        <v>45</v>
      </c>
      <c r="C202" s="67">
        <v>2012</v>
      </c>
      <c r="D202" s="121">
        <v>4052</v>
      </c>
      <c r="E202" s="121">
        <v>977</v>
      </c>
      <c r="F202" s="121">
        <v>143</v>
      </c>
      <c r="G202" s="121">
        <v>1411</v>
      </c>
      <c r="H202" s="121">
        <v>130</v>
      </c>
      <c r="I202" s="122">
        <f t="shared" si="13"/>
        <v>149.35384615384615</v>
      </c>
      <c r="J202" s="122">
        <f t="shared" si="14"/>
        <v>-18.853820598006646</v>
      </c>
      <c r="K202" s="122">
        <f t="shared" si="15"/>
        <v>40.196078431372548</v>
      </c>
      <c r="L202" s="122">
        <f t="shared" si="16"/>
        <v>1756.578947368421</v>
      </c>
      <c r="M202" s="122">
        <f t="shared" si="17"/>
        <v>-17.197452229299362</v>
      </c>
    </row>
    <row r="203" spans="1:13">
      <c r="A203" s="67">
        <v>455</v>
      </c>
      <c r="B203" s="67" t="s">
        <v>46</v>
      </c>
      <c r="C203" s="67">
        <v>2012</v>
      </c>
      <c r="D203" s="121">
        <v>263</v>
      </c>
      <c r="E203" s="121">
        <v>261</v>
      </c>
      <c r="F203" s="121">
        <v>40</v>
      </c>
      <c r="G203" s="121">
        <v>47</v>
      </c>
      <c r="H203" s="121">
        <v>34</v>
      </c>
      <c r="I203" s="122">
        <f t="shared" si="13"/>
        <v>57.485029940119759</v>
      </c>
      <c r="J203" s="122">
        <f t="shared" si="14"/>
        <v>-24.347826086956523</v>
      </c>
      <c r="K203" s="122">
        <f t="shared" si="15"/>
        <v>0</v>
      </c>
      <c r="L203" s="122">
        <f t="shared" si="16"/>
        <v>104.34782608695652</v>
      </c>
      <c r="M203" s="122">
        <f t="shared" si="17"/>
        <v>-24.444444444444443</v>
      </c>
    </row>
    <row r="204" spans="1:13">
      <c r="A204" s="67">
        <v>456</v>
      </c>
      <c r="B204" s="67" t="s">
        <v>47</v>
      </c>
      <c r="C204" s="67">
        <v>2012</v>
      </c>
      <c r="D204" s="121">
        <v>1107</v>
      </c>
      <c r="E204" s="121">
        <v>1420</v>
      </c>
      <c r="F204" s="121">
        <v>85</v>
      </c>
      <c r="G204" s="121">
        <v>198</v>
      </c>
      <c r="H204" s="121">
        <v>82</v>
      </c>
      <c r="I204" s="122">
        <f t="shared" si="13"/>
        <v>237.5</v>
      </c>
      <c r="J204" s="122">
        <f t="shared" si="14"/>
        <v>-18.857142857142858</v>
      </c>
      <c r="K204" s="122">
        <f t="shared" si="15"/>
        <v>-12.371134020618557</v>
      </c>
      <c r="L204" s="122">
        <f t="shared" si="16"/>
        <v>435.13513513513516</v>
      </c>
      <c r="M204" s="122">
        <f t="shared" si="17"/>
        <v>-41.428571428571431</v>
      </c>
    </row>
    <row r="205" spans="1:13">
      <c r="A205" s="67">
        <v>457</v>
      </c>
      <c r="B205" s="67" t="s">
        <v>48</v>
      </c>
      <c r="C205" s="67">
        <v>2012</v>
      </c>
      <c r="D205" s="121">
        <v>674</v>
      </c>
      <c r="E205" s="121">
        <v>400</v>
      </c>
      <c r="F205" s="121">
        <v>137</v>
      </c>
      <c r="G205" s="121">
        <v>273</v>
      </c>
      <c r="H205" s="121">
        <v>88</v>
      </c>
      <c r="I205" s="122">
        <f t="shared" si="13"/>
        <v>68.922305764411021</v>
      </c>
      <c r="J205" s="122">
        <f t="shared" si="14"/>
        <v>-37.402190923317683</v>
      </c>
      <c r="K205" s="122">
        <f t="shared" si="15"/>
        <v>23.423423423423422</v>
      </c>
      <c r="L205" s="122">
        <f t="shared" si="16"/>
        <v>123.77049180327869</v>
      </c>
      <c r="M205" s="122">
        <f t="shared" si="17"/>
        <v>-10.204081632653061</v>
      </c>
    </row>
    <row r="206" spans="1:13">
      <c r="A206" s="67">
        <v>458</v>
      </c>
      <c r="B206" s="67" t="s">
        <v>49</v>
      </c>
      <c r="C206" s="67">
        <v>2012</v>
      </c>
      <c r="D206" s="121">
        <v>1254</v>
      </c>
      <c r="E206" s="121">
        <v>486</v>
      </c>
      <c r="F206" s="121">
        <v>107</v>
      </c>
      <c r="G206" s="121">
        <v>410</v>
      </c>
      <c r="H206" s="121">
        <v>544</v>
      </c>
      <c r="I206" s="122">
        <f t="shared" si="13"/>
        <v>208.86699507389162</v>
      </c>
      <c r="J206" s="122">
        <f t="shared" si="14"/>
        <v>-22.488038277511961</v>
      </c>
      <c r="K206" s="122">
        <f t="shared" si="15"/>
        <v>-10.084033613445378</v>
      </c>
      <c r="L206" s="122">
        <f t="shared" si="16"/>
        <v>1038.8888888888889</v>
      </c>
      <c r="M206" s="122">
        <f t="shared" si="17"/>
        <v>142.85714285714286</v>
      </c>
    </row>
    <row r="207" spans="1:13">
      <c r="A207" s="67">
        <v>459</v>
      </c>
      <c r="B207" s="67" t="s">
        <v>50</v>
      </c>
      <c r="C207" s="67">
        <v>2012</v>
      </c>
      <c r="D207" s="121">
        <v>2976</v>
      </c>
      <c r="E207" s="121">
        <v>3180</v>
      </c>
      <c r="F207" s="121">
        <v>174</v>
      </c>
      <c r="G207" s="121">
        <v>1084</v>
      </c>
      <c r="H207" s="121">
        <v>100</v>
      </c>
      <c r="I207" s="122">
        <f t="shared" si="13"/>
        <v>170.7916287534122</v>
      </c>
      <c r="J207" s="122">
        <f t="shared" si="14"/>
        <v>-13.680781758957655</v>
      </c>
      <c r="K207" s="122">
        <f t="shared" si="15"/>
        <v>1.1627906976744187</v>
      </c>
      <c r="L207" s="122">
        <f t="shared" si="16"/>
        <v>727.48091603053433</v>
      </c>
      <c r="M207" s="122">
        <f t="shared" si="17"/>
        <v>-44.751381215469614</v>
      </c>
    </row>
    <row r="208" spans="1:13">
      <c r="A208" s="67">
        <v>460</v>
      </c>
      <c r="B208" s="67" t="s">
        <v>51</v>
      </c>
      <c r="C208" s="67">
        <v>2012</v>
      </c>
      <c r="D208" s="121">
        <v>2210</v>
      </c>
      <c r="E208" s="121">
        <v>2737</v>
      </c>
      <c r="F208" s="121">
        <v>297</v>
      </c>
      <c r="G208" s="121">
        <v>769</v>
      </c>
      <c r="H208" s="121">
        <v>248</v>
      </c>
      <c r="I208" s="122">
        <f t="shared" si="13"/>
        <v>143.92935982339955</v>
      </c>
      <c r="J208" s="122">
        <f t="shared" si="14"/>
        <v>-12.917594654788418</v>
      </c>
      <c r="K208" s="122">
        <f t="shared" si="15"/>
        <v>43.478260869565219</v>
      </c>
      <c r="L208" s="122">
        <f t="shared" si="16"/>
        <v>794.18604651162786</v>
      </c>
      <c r="M208" s="122">
        <f t="shared" si="17"/>
        <v>55</v>
      </c>
    </row>
    <row r="209" spans="1:13">
      <c r="A209" s="67">
        <v>461</v>
      </c>
      <c r="B209" s="67" t="s">
        <v>52</v>
      </c>
      <c r="C209" s="67">
        <v>2012</v>
      </c>
      <c r="D209" s="121">
        <v>506</v>
      </c>
      <c r="E209" s="121">
        <v>1211</v>
      </c>
      <c r="F209" s="121">
        <v>58</v>
      </c>
      <c r="G209" s="121">
        <v>126</v>
      </c>
      <c r="H209" s="121">
        <v>61</v>
      </c>
      <c r="I209" s="122">
        <f t="shared" si="13"/>
        <v>42.134831460674157</v>
      </c>
      <c r="J209" s="122">
        <f t="shared" si="14"/>
        <v>-23.062261753494283</v>
      </c>
      <c r="K209" s="122">
        <f t="shared" si="15"/>
        <v>34.883720930232556</v>
      </c>
      <c r="L209" s="122">
        <f t="shared" si="16"/>
        <v>57.5</v>
      </c>
      <c r="M209" s="122">
        <f t="shared" si="17"/>
        <v>-20.779220779220779</v>
      </c>
    </row>
    <row r="210" spans="1:13">
      <c r="A210" s="67">
        <v>462</v>
      </c>
      <c r="B210" s="67" t="s">
        <v>53</v>
      </c>
      <c r="C210" s="67">
        <v>2012</v>
      </c>
      <c r="D210" s="121">
        <v>184</v>
      </c>
      <c r="E210" s="121">
        <v>104</v>
      </c>
      <c r="F210" s="121">
        <v>22</v>
      </c>
      <c r="G210" s="121">
        <v>37</v>
      </c>
      <c r="H210" s="121">
        <v>5</v>
      </c>
      <c r="I210" s="122">
        <f t="shared" si="13"/>
        <v>100</v>
      </c>
      <c r="J210" s="122">
        <f t="shared" si="14"/>
        <v>-36.585365853658537</v>
      </c>
      <c r="K210" s="122">
        <f t="shared" si="15"/>
        <v>214.28571428571428</v>
      </c>
      <c r="L210" s="122">
        <f t="shared" si="16"/>
        <v>362.5</v>
      </c>
      <c r="M210" s="122">
        <f t="shared" si="17"/>
        <v>-61.53846153846154</v>
      </c>
    </row>
    <row r="211" spans="1:13">
      <c r="A211" s="74">
        <v>4</v>
      </c>
      <c r="B211" s="74" t="s">
        <v>61</v>
      </c>
      <c r="C211" s="74">
        <v>2012</v>
      </c>
      <c r="D211" s="113">
        <v>20933</v>
      </c>
      <c r="E211" s="113">
        <v>20566</v>
      </c>
      <c r="F211" s="113">
        <v>1960</v>
      </c>
      <c r="G211" s="113">
        <v>6885</v>
      </c>
      <c r="H211" s="113">
        <v>3249</v>
      </c>
      <c r="I211" s="122">
        <f t="shared" si="13"/>
        <v>130.99757227984992</v>
      </c>
      <c r="J211" s="122">
        <f t="shared" si="14"/>
        <v>-17.408939400024096</v>
      </c>
      <c r="K211" s="122">
        <f t="shared" si="15"/>
        <v>26.860841423948219</v>
      </c>
      <c r="L211" s="122">
        <f t="shared" si="16"/>
        <v>630.11664899257687</v>
      </c>
      <c r="M211" s="122">
        <f t="shared" si="17"/>
        <v>55.009541984732827</v>
      </c>
    </row>
    <row r="212" spans="1:13">
      <c r="A212" s="74" t="s">
        <v>163</v>
      </c>
      <c r="B212" s="74" t="s">
        <v>62</v>
      </c>
      <c r="C212" s="74">
        <v>2012</v>
      </c>
      <c r="D212" s="113">
        <v>56054</v>
      </c>
      <c r="E212" s="113">
        <v>95470</v>
      </c>
      <c r="F212" s="113">
        <v>7200</v>
      </c>
      <c r="G212" s="113">
        <v>12237</v>
      </c>
      <c r="H212" s="113">
        <v>9379</v>
      </c>
      <c r="I212" s="122">
        <f t="shared" si="13"/>
        <v>72.936784623453548</v>
      </c>
      <c r="J212" s="122">
        <f t="shared" si="14"/>
        <v>-14.45187189734583</v>
      </c>
      <c r="K212" s="122">
        <f t="shared" si="15"/>
        <v>31.916452913155002</v>
      </c>
      <c r="L212" s="122">
        <f t="shared" si="16"/>
        <v>261.82732111176819</v>
      </c>
      <c r="M212" s="122">
        <f t="shared" si="17"/>
        <v>25.92642320085929</v>
      </c>
    </row>
    <row r="213" spans="1:13">
      <c r="A213" s="67">
        <v>101</v>
      </c>
      <c r="B213" s="67" t="s">
        <v>4</v>
      </c>
      <c r="C213" s="67">
        <v>2013</v>
      </c>
      <c r="D213" s="121">
        <v>3115</v>
      </c>
      <c r="E213" s="121">
        <v>5319</v>
      </c>
      <c r="F213" s="121">
        <v>234</v>
      </c>
      <c r="G213" s="121">
        <v>269</v>
      </c>
      <c r="H213" s="121">
        <v>160</v>
      </c>
      <c r="I213" s="122">
        <f>(D213-D5)*100/D5</f>
        <v>60.401647785787844</v>
      </c>
      <c r="J213" s="122">
        <f t="shared" ref="J213:M213" si="18">(E213-E5)*100/E5</f>
        <v>-10.710088970958536</v>
      </c>
      <c r="K213" s="122">
        <f t="shared" si="18"/>
        <v>27.868852459016395</v>
      </c>
      <c r="L213" s="122">
        <f t="shared" si="18"/>
        <v>13.025210084033613</v>
      </c>
      <c r="M213" s="122">
        <f t="shared" si="18"/>
        <v>-24.528301886792452</v>
      </c>
    </row>
    <row r="214" spans="1:13">
      <c r="A214" s="67">
        <v>102</v>
      </c>
      <c r="B214" s="67" t="s">
        <v>5</v>
      </c>
      <c r="C214" s="67">
        <v>2013</v>
      </c>
      <c r="D214" s="121">
        <v>939</v>
      </c>
      <c r="E214" s="121">
        <v>5465</v>
      </c>
      <c r="F214" s="121">
        <v>203</v>
      </c>
      <c r="G214" s="121">
        <v>243</v>
      </c>
      <c r="H214" s="121">
        <v>76</v>
      </c>
      <c r="I214" s="122">
        <f t="shared" ref="I214:I264" si="19">(D214-D6)*100/D6</f>
        <v>72.928176795580114</v>
      </c>
      <c r="J214" s="122">
        <f t="shared" ref="J214:J264" si="20">(E214-E6)*100/E6</f>
        <v>-13.528481012658228</v>
      </c>
      <c r="K214" s="122">
        <f t="shared" ref="K214:K264" si="21">(F214-F6)*100/F6</f>
        <v>341.30434782608694</v>
      </c>
      <c r="L214" s="122">
        <f t="shared" ref="L214:L264" si="22">(G214-G6)*100/G6</f>
        <v>102.5</v>
      </c>
      <c r="M214" s="122">
        <f t="shared" ref="M214:M264" si="23">(H214-H6)*100/H6</f>
        <v>-26.21359223300971</v>
      </c>
    </row>
    <row r="215" spans="1:13">
      <c r="A215" s="67">
        <v>103</v>
      </c>
      <c r="B215" s="67" t="s">
        <v>6</v>
      </c>
      <c r="C215" s="67">
        <v>2013</v>
      </c>
      <c r="D215" s="121">
        <v>989</v>
      </c>
      <c r="E215" s="121">
        <v>619</v>
      </c>
      <c r="F215" s="121">
        <v>283</v>
      </c>
      <c r="G215" s="121">
        <v>162</v>
      </c>
      <c r="H215" s="121">
        <v>183</v>
      </c>
      <c r="I215" s="122">
        <f t="shared" si="19"/>
        <v>65.939597315436245</v>
      </c>
      <c r="J215" s="122">
        <f t="shared" si="20"/>
        <v>6.540447504302926</v>
      </c>
      <c r="K215" s="122">
        <f t="shared" si="21"/>
        <v>152.67857142857142</v>
      </c>
      <c r="L215" s="122">
        <f t="shared" si="22"/>
        <v>107.69230769230769</v>
      </c>
      <c r="M215" s="122">
        <f t="shared" si="23"/>
        <v>1.1049723756906078</v>
      </c>
    </row>
    <row r="216" spans="1:13">
      <c r="A216" s="67">
        <v>151</v>
      </c>
      <c r="B216" s="67" t="s">
        <v>7</v>
      </c>
      <c r="C216" s="67">
        <v>2013</v>
      </c>
      <c r="D216" s="121">
        <v>815</v>
      </c>
      <c r="E216" s="121">
        <v>1661</v>
      </c>
      <c r="F216" s="121">
        <v>93</v>
      </c>
      <c r="G216" s="121">
        <v>130</v>
      </c>
      <c r="H216" s="121">
        <v>88</v>
      </c>
      <c r="I216" s="122">
        <f t="shared" si="19"/>
        <v>55.831739961759084</v>
      </c>
      <c r="J216" s="122">
        <f t="shared" si="20"/>
        <v>-12.716763005780347</v>
      </c>
      <c r="K216" s="122">
        <f t="shared" si="21"/>
        <v>52.459016393442624</v>
      </c>
      <c r="L216" s="122">
        <f t="shared" si="22"/>
        <v>140.74074074074073</v>
      </c>
      <c r="M216" s="122">
        <f t="shared" si="23"/>
        <v>-12</v>
      </c>
    </row>
    <row r="217" spans="1:13">
      <c r="A217" s="67">
        <v>153</v>
      </c>
      <c r="B217" s="67" t="s">
        <v>9</v>
      </c>
      <c r="C217" s="67">
        <v>2013</v>
      </c>
      <c r="D217" s="121">
        <v>610</v>
      </c>
      <c r="E217" s="121">
        <v>1592</v>
      </c>
      <c r="F217" s="121">
        <v>156</v>
      </c>
      <c r="G217" s="121">
        <v>125</v>
      </c>
      <c r="H217" s="121">
        <v>39</v>
      </c>
      <c r="I217" s="122">
        <f t="shared" si="19"/>
        <v>41.860465116279073</v>
      </c>
      <c r="J217" s="122">
        <f t="shared" si="20"/>
        <v>-17.768595041322314</v>
      </c>
      <c r="K217" s="122">
        <f t="shared" si="21"/>
        <v>168.9655172413793</v>
      </c>
      <c r="L217" s="122">
        <f t="shared" si="22"/>
        <v>171.7391304347826</v>
      </c>
      <c r="M217" s="122">
        <f t="shared" si="23"/>
        <v>2.6315789473684212</v>
      </c>
    </row>
    <row r="218" spans="1:13">
      <c r="A218" s="67">
        <v>154</v>
      </c>
      <c r="B218" s="67" t="s">
        <v>10</v>
      </c>
      <c r="C218" s="67">
        <v>2013</v>
      </c>
      <c r="D218" s="121">
        <v>488</v>
      </c>
      <c r="E218" s="121">
        <v>912</v>
      </c>
      <c r="F218" s="121">
        <v>55</v>
      </c>
      <c r="G218" s="121">
        <v>64</v>
      </c>
      <c r="H218" s="121">
        <v>52</v>
      </c>
      <c r="I218" s="122">
        <f t="shared" si="19"/>
        <v>54.430379746835442</v>
      </c>
      <c r="J218" s="122">
        <f t="shared" si="20"/>
        <v>-20.418848167539267</v>
      </c>
      <c r="K218" s="122">
        <f t="shared" si="21"/>
        <v>111.53846153846153</v>
      </c>
      <c r="L218" s="122">
        <f t="shared" si="22"/>
        <v>255.55555555555554</v>
      </c>
      <c r="M218" s="122">
        <f t="shared" si="23"/>
        <v>-58.4</v>
      </c>
    </row>
    <row r="219" spans="1:13">
      <c r="A219" s="67">
        <v>155</v>
      </c>
      <c r="B219" s="67" t="s">
        <v>11</v>
      </c>
      <c r="C219" s="67">
        <v>2013</v>
      </c>
      <c r="D219" s="121">
        <v>414</v>
      </c>
      <c r="E219" s="121">
        <v>750</v>
      </c>
      <c r="F219" s="121">
        <v>135</v>
      </c>
      <c r="G219" s="121">
        <v>150</v>
      </c>
      <c r="H219" s="121">
        <v>77</v>
      </c>
      <c r="I219" s="122">
        <f t="shared" si="19"/>
        <v>23.214285714285715</v>
      </c>
      <c r="J219" s="122">
        <f t="shared" si="20"/>
        <v>-26.900584795321638</v>
      </c>
      <c r="K219" s="122">
        <f t="shared" si="21"/>
        <v>36.363636363636367</v>
      </c>
      <c r="L219" s="122">
        <f t="shared" si="22"/>
        <v>284.61538461538464</v>
      </c>
      <c r="M219" s="122">
        <f t="shared" si="23"/>
        <v>79.069767441860463</v>
      </c>
    </row>
    <row r="220" spans="1:13">
      <c r="A220" s="67">
        <v>157</v>
      </c>
      <c r="B220" s="67" t="s">
        <v>12</v>
      </c>
      <c r="C220" s="67">
        <v>2013</v>
      </c>
      <c r="D220" s="121">
        <v>888</v>
      </c>
      <c r="E220" s="121">
        <v>2471</v>
      </c>
      <c r="F220" s="121">
        <v>152</v>
      </c>
      <c r="G220" s="121">
        <v>77</v>
      </c>
      <c r="H220" s="121">
        <v>123</v>
      </c>
      <c r="I220" s="122">
        <f t="shared" si="19"/>
        <v>85.774058577405853</v>
      </c>
      <c r="J220" s="122">
        <f t="shared" si="20"/>
        <v>-16.12355736591989</v>
      </c>
      <c r="K220" s="122">
        <f t="shared" si="21"/>
        <v>50.495049504950494</v>
      </c>
      <c r="L220" s="122">
        <f t="shared" si="22"/>
        <v>140.625</v>
      </c>
      <c r="M220" s="122">
        <f t="shared" si="23"/>
        <v>75.714285714285708</v>
      </c>
    </row>
    <row r="221" spans="1:13">
      <c r="A221" s="67">
        <v>158</v>
      </c>
      <c r="B221" s="67" t="s">
        <v>13</v>
      </c>
      <c r="C221" s="67">
        <v>2013</v>
      </c>
      <c r="D221" s="121">
        <v>623</v>
      </c>
      <c r="E221" s="121">
        <v>970</v>
      </c>
      <c r="F221" s="121">
        <v>223</v>
      </c>
      <c r="G221" s="121">
        <v>83</v>
      </c>
      <c r="H221" s="121">
        <v>39</v>
      </c>
      <c r="I221" s="122">
        <f t="shared" si="19"/>
        <v>91.104294478527606</v>
      </c>
      <c r="J221" s="122">
        <f t="shared" si="20"/>
        <v>-26.79245283018868</v>
      </c>
      <c r="K221" s="122">
        <f t="shared" si="21"/>
        <v>38.509316770186338</v>
      </c>
      <c r="L221" s="122">
        <f t="shared" si="22"/>
        <v>245.83333333333334</v>
      </c>
      <c r="M221" s="122">
        <f t="shared" si="23"/>
        <v>-31.578947368421051</v>
      </c>
    </row>
    <row r="222" spans="1:13">
      <c r="A222" s="67">
        <v>159</v>
      </c>
      <c r="B222" s="67" t="s">
        <v>8</v>
      </c>
      <c r="C222" s="67">
        <v>2013</v>
      </c>
      <c r="D222" s="121">
        <v>1075</v>
      </c>
      <c r="E222" s="121">
        <v>3139</v>
      </c>
      <c r="F222" s="121">
        <v>397</v>
      </c>
      <c r="G222" s="121">
        <v>279</v>
      </c>
      <c r="H222" s="121">
        <v>270</v>
      </c>
      <c r="I222" s="122">
        <f t="shared" si="19"/>
        <v>8.695652173913043</v>
      </c>
      <c r="J222" s="122">
        <f t="shared" si="20"/>
        <v>-17.891708082657598</v>
      </c>
      <c r="K222" s="122">
        <f t="shared" si="21"/>
        <v>119.33701657458563</v>
      </c>
      <c r="L222" s="122">
        <f t="shared" si="22"/>
        <v>75.471698113207552</v>
      </c>
      <c r="M222" s="122">
        <f t="shared" si="23"/>
        <v>-19.161676646706585</v>
      </c>
    </row>
    <row r="223" spans="1:13">
      <c r="A223" s="74">
        <v>1</v>
      </c>
      <c r="B223" s="74" t="s">
        <v>58</v>
      </c>
      <c r="C223" s="74">
        <v>2013</v>
      </c>
      <c r="D223" s="113">
        <v>9956</v>
      </c>
      <c r="E223" s="113">
        <v>22898</v>
      </c>
      <c r="F223" s="113">
        <v>1931</v>
      </c>
      <c r="G223" s="113">
        <v>1582</v>
      </c>
      <c r="H223" s="113">
        <v>1107</v>
      </c>
      <c r="I223" s="122">
        <f t="shared" si="19"/>
        <v>53.665689149560116</v>
      </c>
      <c r="J223" s="122">
        <f t="shared" si="20"/>
        <v>-15.076215554648963</v>
      </c>
      <c r="K223" s="122">
        <f t="shared" si="21"/>
        <v>87.840466926070036</v>
      </c>
      <c r="L223" s="122">
        <f t="shared" si="22"/>
        <v>95.792079207920793</v>
      </c>
      <c r="M223" s="122">
        <f t="shared" si="23"/>
        <v>-12.351543942992874</v>
      </c>
    </row>
    <row r="224" spans="1:13">
      <c r="A224" s="2">
        <v>241</v>
      </c>
      <c r="B224" s="2" t="s">
        <v>15</v>
      </c>
      <c r="C224" s="2">
        <v>2013</v>
      </c>
      <c r="D224" s="107">
        <v>13457</v>
      </c>
      <c r="E224" s="107">
        <v>26767</v>
      </c>
      <c r="F224" s="107">
        <v>1998</v>
      </c>
      <c r="G224" s="107">
        <v>2338</v>
      </c>
      <c r="H224" s="107">
        <v>3514</v>
      </c>
      <c r="I224" s="122">
        <f t="shared" si="19"/>
        <v>70.579287615667383</v>
      </c>
      <c r="J224" s="122">
        <f t="shared" si="20"/>
        <v>-9.8723862756321754</v>
      </c>
      <c r="K224" s="122">
        <f t="shared" si="21"/>
        <v>104.29447852760737</v>
      </c>
      <c r="L224" s="122">
        <f t="shared" si="22"/>
        <v>219.39890710382514</v>
      </c>
      <c r="M224" s="122">
        <f t="shared" si="23"/>
        <v>34.790947449175299</v>
      </c>
    </row>
    <row r="225" spans="1:13">
      <c r="A225" s="67">
        <v>241001</v>
      </c>
      <c r="B225" s="67" t="s">
        <v>16</v>
      </c>
      <c r="C225" s="67">
        <v>2013</v>
      </c>
      <c r="D225" s="121">
        <v>7855</v>
      </c>
      <c r="E225" s="121">
        <v>17329</v>
      </c>
      <c r="F225" s="121">
        <v>886</v>
      </c>
      <c r="G225" s="121">
        <v>1567</v>
      </c>
      <c r="H225" s="121">
        <v>2173</v>
      </c>
      <c r="I225" s="122">
        <f t="shared" si="19"/>
        <v>67.270017035775126</v>
      </c>
      <c r="J225" s="122">
        <f t="shared" si="20"/>
        <v>-10.444444444444445</v>
      </c>
      <c r="K225" s="122">
        <f t="shared" si="21"/>
        <v>71.705426356589143</v>
      </c>
      <c r="L225" s="122">
        <f t="shared" si="22"/>
        <v>367.76119402985074</v>
      </c>
      <c r="M225" s="122">
        <f t="shared" si="23"/>
        <v>9.0316106372303064</v>
      </c>
    </row>
    <row r="226" spans="1:13">
      <c r="A226" s="67">
        <v>241999</v>
      </c>
      <c r="B226" s="67" t="s">
        <v>17</v>
      </c>
      <c r="C226" s="67">
        <v>2013</v>
      </c>
      <c r="D226" s="121">
        <v>5602</v>
      </c>
      <c r="E226" s="121">
        <v>9438</v>
      </c>
      <c r="F226" s="121">
        <v>1112</v>
      </c>
      <c r="G226" s="121">
        <v>771</v>
      </c>
      <c r="H226" s="121">
        <v>1341</v>
      </c>
      <c r="I226" s="122">
        <f t="shared" si="19"/>
        <v>75.446288756655179</v>
      </c>
      <c r="J226" s="122">
        <f t="shared" si="20"/>
        <v>-8.8027828775727119</v>
      </c>
      <c r="K226" s="122">
        <f t="shared" si="21"/>
        <v>140.69264069264068</v>
      </c>
      <c r="L226" s="122">
        <f t="shared" si="22"/>
        <v>94.206549118387912</v>
      </c>
      <c r="M226" s="122">
        <f t="shared" si="23"/>
        <v>118.40390879478828</v>
      </c>
    </row>
    <row r="227" spans="1:13">
      <c r="A227" s="67">
        <v>251</v>
      </c>
      <c r="B227" s="67" t="s">
        <v>18</v>
      </c>
      <c r="C227" s="67">
        <v>2013</v>
      </c>
      <c r="D227" s="121">
        <v>2371</v>
      </c>
      <c r="E227" s="121">
        <v>1547</v>
      </c>
      <c r="F227" s="121">
        <v>303</v>
      </c>
      <c r="G227" s="121">
        <v>730</v>
      </c>
      <c r="H227" s="121">
        <v>90</v>
      </c>
      <c r="I227" s="122">
        <f t="shared" si="19"/>
        <v>214.45623342175065</v>
      </c>
      <c r="J227" s="122">
        <f t="shared" si="20"/>
        <v>-13.478747203579418</v>
      </c>
      <c r="K227" s="122">
        <f t="shared" si="21"/>
        <v>150.41322314049586</v>
      </c>
      <c r="L227" s="122">
        <f t="shared" si="22"/>
        <v>1137.2881355932204</v>
      </c>
      <c r="M227" s="122">
        <f t="shared" si="23"/>
        <v>-4.2553191489361701</v>
      </c>
    </row>
    <row r="228" spans="1:13">
      <c r="A228" s="67">
        <v>252</v>
      </c>
      <c r="B228" s="67" t="s">
        <v>19</v>
      </c>
      <c r="C228" s="67">
        <v>2013</v>
      </c>
      <c r="D228" s="121">
        <v>702</v>
      </c>
      <c r="E228" s="121">
        <v>2786</v>
      </c>
      <c r="F228" s="121">
        <v>229</v>
      </c>
      <c r="G228" s="121">
        <v>342</v>
      </c>
      <c r="H228" s="121">
        <v>73</v>
      </c>
      <c r="I228" s="122">
        <f t="shared" si="19"/>
        <v>23.591549295774648</v>
      </c>
      <c r="J228" s="122">
        <f t="shared" si="20"/>
        <v>-13.505122632722756</v>
      </c>
      <c r="K228" s="122">
        <f t="shared" si="21"/>
        <v>61.267605633802816</v>
      </c>
      <c r="L228" s="122">
        <f t="shared" si="22"/>
        <v>521.81818181818187</v>
      </c>
      <c r="M228" s="122">
        <f t="shared" si="23"/>
        <v>58.695652173913047</v>
      </c>
    </row>
    <row r="229" spans="1:13">
      <c r="A229" s="67">
        <v>254</v>
      </c>
      <c r="B229" s="67" t="s">
        <v>20</v>
      </c>
      <c r="C229" s="67">
        <v>2013</v>
      </c>
      <c r="D229" s="121">
        <v>1440</v>
      </c>
      <c r="E229" s="121">
        <v>3430</v>
      </c>
      <c r="F229" s="121">
        <v>466</v>
      </c>
      <c r="G229" s="121">
        <v>305</v>
      </c>
      <c r="H229" s="121">
        <v>398</v>
      </c>
      <c r="I229" s="122">
        <f t="shared" si="19"/>
        <v>47.088866189989787</v>
      </c>
      <c r="J229" s="122">
        <f t="shared" si="20"/>
        <v>-17.607494595243814</v>
      </c>
      <c r="K229" s="122">
        <f t="shared" si="21"/>
        <v>59.589041095890408</v>
      </c>
      <c r="L229" s="122">
        <f t="shared" si="22"/>
        <v>134.61538461538461</v>
      </c>
      <c r="M229" s="122">
        <f t="shared" si="23"/>
        <v>85.116279069767444</v>
      </c>
    </row>
    <row r="230" spans="1:13">
      <c r="A230" s="67">
        <v>255</v>
      </c>
      <c r="B230" s="67" t="s">
        <v>21</v>
      </c>
      <c r="C230" s="67">
        <v>2013</v>
      </c>
      <c r="D230" s="121">
        <v>185</v>
      </c>
      <c r="E230" s="121">
        <v>1073</v>
      </c>
      <c r="F230" s="121">
        <v>110</v>
      </c>
      <c r="G230" s="121">
        <v>20</v>
      </c>
      <c r="H230" s="121">
        <v>12</v>
      </c>
      <c r="I230" s="122">
        <f t="shared" si="19"/>
        <v>3.3519553072625698</v>
      </c>
      <c r="J230" s="122">
        <f t="shared" si="20"/>
        <v>-20.811808118081181</v>
      </c>
      <c r="K230" s="122">
        <f t="shared" si="21"/>
        <v>323.07692307692309</v>
      </c>
      <c r="L230" s="122">
        <f t="shared" si="22"/>
        <v>42.857142857142854</v>
      </c>
      <c r="M230" s="122">
        <f t="shared" si="23"/>
        <v>-7.6923076923076925</v>
      </c>
    </row>
    <row r="231" spans="1:13">
      <c r="A231" s="67">
        <v>256</v>
      </c>
      <c r="B231" s="67" t="s">
        <v>22</v>
      </c>
      <c r="C231" s="67">
        <v>2013</v>
      </c>
      <c r="D231" s="121">
        <v>962</v>
      </c>
      <c r="E231" s="121">
        <v>1457</v>
      </c>
      <c r="F231" s="121">
        <v>463</v>
      </c>
      <c r="G231" s="121">
        <v>240</v>
      </c>
      <c r="H231" s="121">
        <v>110</v>
      </c>
      <c r="I231" s="122">
        <f t="shared" si="19"/>
        <v>99.585062240663902</v>
      </c>
      <c r="J231" s="122">
        <f t="shared" si="20"/>
        <v>-26.5625</v>
      </c>
      <c r="K231" s="122">
        <f t="shared" si="21"/>
        <v>39.879154078549846</v>
      </c>
      <c r="L231" s="122">
        <f t="shared" si="22"/>
        <v>627.27272727272725</v>
      </c>
      <c r="M231" s="122">
        <f t="shared" si="23"/>
        <v>89.65517241379311</v>
      </c>
    </row>
    <row r="232" spans="1:13">
      <c r="A232" s="67">
        <v>257</v>
      </c>
      <c r="B232" s="67" t="s">
        <v>23</v>
      </c>
      <c r="C232" s="67">
        <v>2013</v>
      </c>
      <c r="D232" s="121">
        <v>1023</v>
      </c>
      <c r="E232" s="121">
        <v>2330</v>
      </c>
      <c r="F232" s="121">
        <v>164</v>
      </c>
      <c r="G232" s="121">
        <v>111</v>
      </c>
      <c r="H232" s="121">
        <v>93</v>
      </c>
      <c r="I232" s="122">
        <f t="shared" si="19"/>
        <v>70.784641068447414</v>
      </c>
      <c r="J232" s="122">
        <f t="shared" si="20"/>
        <v>-23.856209150326798</v>
      </c>
      <c r="K232" s="122">
        <f t="shared" si="21"/>
        <v>7.1895424836601309</v>
      </c>
      <c r="L232" s="122">
        <f t="shared" si="22"/>
        <v>88.13559322033899</v>
      </c>
      <c r="M232" s="122">
        <f t="shared" si="23"/>
        <v>-35.862068965517238</v>
      </c>
    </row>
    <row r="233" spans="1:13">
      <c r="A233" s="74">
        <v>2</v>
      </c>
      <c r="B233" s="74" t="s">
        <v>59</v>
      </c>
      <c r="C233" s="74">
        <v>2013</v>
      </c>
      <c r="D233" s="113">
        <v>20140</v>
      </c>
      <c r="E233" s="113">
        <v>39390</v>
      </c>
      <c r="F233" s="113">
        <v>3733</v>
      </c>
      <c r="G233" s="113">
        <v>4086</v>
      </c>
      <c r="H233" s="113">
        <v>4290</v>
      </c>
      <c r="I233" s="122">
        <f t="shared" si="19"/>
        <v>75.895196506550221</v>
      </c>
      <c r="J233" s="122">
        <f t="shared" si="20"/>
        <v>-12.988734261100067</v>
      </c>
      <c r="K233" s="122">
        <f t="shared" si="21"/>
        <v>82.721488007831624</v>
      </c>
      <c r="L233" s="122">
        <f t="shared" si="22"/>
        <v>277.63401109057304</v>
      </c>
      <c r="M233" s="122">
        <f t="shared" si="23"/>
        <v>34.990560100692257</v>
      </c>
    </row>
    <row r="234" spans="1:13">
      <c r="A234" s="67">
        <v>351</v>
      </c>
      <c r="B234" s="67" t="s">
        <v>25</v>
      </c>
      <c r="C234" s="67">
        <v>2013</v>
      </c>
      <c r="D234" s="121">
        <v>829</v>
      </c>
      <c r="E234" s="121">
        <v>1677</v>
      </c>
      <c r="F234" s="121">
        <v>247</v>
      </c>
      <c r="G234" s="121">
        <v>186</v>
      </c>
      <c r="H234" s="121">
        <v>287</v>
      </c>
      <c r="I234" s="122">
        <f t="shared" si="19"/>
        <v>96.912114014251785</v>
      </c>
      <c r="J234" s="122">
        <f t="shared" si="20"/>
        <v>-30.64516129032258</v>
      </c>
      <c r="K234" s="122">
        <f t="shared" si="21"/>
        <v>104.13223140495867</v>
      </c>
      <c r="L234" s="122">
        <f t="shared" si="22"/>
        <v>148</v>
      </c>
      <c r="M234" s="122">
        <f t="shared" si="23"/>
        <v>91.333333333333329</v>
      </c>
    </row>
    <row r="235" spans="1:13">
      <c r="A235" s="67">
        <v>352</v>
      </c>
      <c r="B235" s="67" t="s">
        <v>26</v>
      </c>
      <c r="C235" s="67">
        <v>2013</v>
      </c>
      <c r="D235" s="121">
        <v>769</v>
      </c>
      <c r="E235" s="121">
        <v>870</v>
      </c>
      <c r="F235" s="121">
        <v>87</v>
      </c>
      <c r="G235" s="121">
        <v>85</v>
      </c>
      <c r="H235" s="121">
        <v>67</v>
      </c>
      <c r="I235" s="122">
        <f t="shared" si="19"/>
        <v>80.516431924882625</v>
      </c>
      <c r="J235" s="122">
        <f t="shared" si="20"/>
        <v>-24.413553431798437</v>
      </c>
      <c r="K235" s="122">
        <f t="shared" si="21"/>
        <v>0</v>
      </c>
      <c r="L235" s="122">
        <f t="shared" si="22"/>
        <v>117.94871794871794</v>
      </c>
      <c r="M235" s="122">
        <f t="shared" si="23"/>
        <v>-15.189873417721518</v>
      </c>
    </row>
    <row r="236" spans="1:13">
      <c r="A236" s="67">
        <v>353</v>
      </c>
      <c r="B236" s="67" t="s">
        <v>27</v>
      </c>
      <c r="C236" s="67">
        <v>2013</v>
      </c>
      <c r="D236" s="121">
        <v>1540</v>
      </c>
      <c r="E236" s="121">
        <v>1360</v>
      </c>
      <c r="F236" s="121">
        <v>118</v>
      </c>
      <c r="G236" s="121">
        <v>206</v>
      </c>
      <c r="H236" s="121">
        <v>38</v>
      </c>
      <c r="I236" s="122">
        <f t="shared" si="19"/>
        <v>75.398633257403191</v>
      </c>
      <c r="J236" s="122">
        <f t="shared" si="20"/>
        <v>-15.997529339098209</v>
      </c>
      <c r="K236" s="122">
        <f t="shared" si="21"/>
        <v>22.916666666666668</v>
      </c>
      <c r="L236" s="122">
        <f t="shared" si="22"/>
        <v>63.492063492063494</v>
      </c>
      <c r="M236" s="122">
        <f t="shared" si="23"/>
        <v>-34.482758620689658</v>
      </c>
    </row>
    <row r="237" spans="1:13">
      <c r="A237" s="67">
        <v>354</v>
      </c>
      <c r="B237" s="67" t="s">
        <v>28</v>
      </c>
      <c r="C237" s="67">
        <v>2013</v>
      </c>
      <c r="D237" s="121">
        <v>535</v>
      </c>
      <c r="E237" s="121">
        <v>104</v>
      </c>
      <c r="F237" s="121">
        <v>29</v>
      </c>
      <c r="G237" s="121">
        <v>151</v>
      </c>
      <c r="H237" s="121">
        <v>1</v>
      </c>
      <c r="I237" s="122">
        <f t="shared" si="19"/>
        <v>127.65957446808511</v>
      </c>
      <c r="J237" s="122">
        <f t="shared" si="20"/>
        <v>0</v>
      </c>
      <c r="K237" s="122">
        <f t="shared" si="21"/>
        <v>314.28571428571428</v>
      </c>
      <c r="L237" s="122">
        <f t="shared" si="22"/>
        <v>1787.5</v>
      </c>
      <c r="M237" s="122">
        <f t="shared" si="23"/>
        <v>0</v>
      </c>
    </row>
    <row r="238" spans="1:13">
      <c r="A238" s="67">
        <v>355</v>
      </c>
      <c r="B238" s="67" t="s">
        <v>29</v>
      </c>
      <c r="C238" s="67">
        <v>2013</v>
      </c>
      <c r="D238" s="121">
        <v>1086</v>
      </c>
      <c r="E238" s="121">
        <v>804</v>
      </c>
      <c r="F238" s="121">
        <v>132</v>
      </c>
      <c r="G238" s="121">
        <v>146</v>
      </c>
      <c r="H238" s="121">
        <v>124</v>
      </c>
      <c r="I238" s="122">
        <f t="shared" si="19"/>
        <v>85.641025641025635</v>
      </c>
      <c r="J238" s="122">
        <f t="shared" si="20"/>
        <v>-19.195979899497488</v>
      </c>
      <c r="K238" s="122">
        <f t="shared" si="21"/>
        <v>12.820512820512821</v>
      </c>
      <c r="L238" s="122">
        <f t="shared" si="22"/>
        <v>294.59459459459458</v>
      </c>
      <c r="M238" s="122">
        <f t="shared" si="23"/>
        <v>-21.019108280254777</v>
      </c>
    </row>
    <row r="239" spans="1:13">
      <c r="A239" s="67">
        <v>356</v>
      </c>
      <c r="B239" s="67" t="s">
        <v>30</v>
      </c>
      <c r="C239" s="67">
        <v>2013</v>
      </c>
      <c r="D239" s="121">
        <v>586</v>
      </c>
      <c r="E239" s="121">
        <v>808</v>
      </c>
      <c r="F239" s="121">
        <v>92</v>
      </c>
      <c r="G239" s="121">
        <v>81</v>
      </c>
      <c r="H239" s="121">
        <v>31</v>
      </c>
      <c r="I239" s="122">
        <f t="shared" si="19"/>
        <v>122.81368821292776</v>
      </c>
      <c r="J239" s="122">
        <f t="shared" si="20"/>
        <v>-19.841269841269842</v>
      </c>
      <c r="K239" s="122">
        <f t="shared" si="21"/>
        <v>10.843373493975903</v>
      </c>
      <c r="L239" s="122">
        <f t="shared" si="22"/>
        <v>153.125</v>
      </c>
      <c r="M239" s="122">
        <f t="shared" si="23"/>
        <v>-11.428571428571429</v>
      </c>
    </row>
    <row r="240" spans="1:13">
      <c r="A240" s="67">
        <v>357</v>
      </c>
      <c r="B240" s="67" t="s">
        <v>31</v>
      </c>
      <c r="C240" s="67">
        <v>2013</v>
      </c>
      <c r="D240" s="121">
        <v>1265</v>
      </c>
      <c r="E240" s="121">
        <v>760</v>
      </c>
      <c r="F240" s="121">
        <v>87</v>
      </c>
      <c r="G240" s="121">
        <v>227</v>
      </c>
      <c r="H240" s="121">
        <v>38</v>
      </c>
      <c r="I240" s="122">
        <f t="shared" si="19"/>
        <v>78.420310296191815</v>
      </c>
      <c r="J240" s="122">
        <f t="shared" si="20"/>
        <v>-24</v>
      </c>
      <c r="K240" s="122">
        <f t="shared" si="21"/>
        <v>102.32558139534883</v>
      </c>
      <c r="L240" s="122">
        <f t="shared" si="22"/>
        <v>305.35714285714283</v>
      </c>
      <c r="M240" s="122">
        <f t="shared" si="23"/>
        <v>-36.666666666666664</v>
      </c>
    </row>
    <row r="241" spans="1:13">
      <c r="A241" s="67">
        <v>358</v>
      </c>
      <c r="B241" s="67" t="s">
        <v>32</v>
      </c>
      <c r="C241" s="67">
        <v>2013</v>
      </c>
      <c r="D241" s="121">
        <v>1203</v>
      </c>
      <c r="E241" s="121">
        <v>954</v>
      </c>
      <c r="F241" s="121">
        <v>186</v>
      </c>
      <c r="G241" s="121">
        <v>145</v>
      </c>
      <c r="H241" s="121">
        <v>85</v>
      </c>
      <c r="I241" s="122">
        <f t="shared" si="19"/>
        <v>159.26724137931035</v>
      </c>
      <c r="J241" s="122">
        <f t="shared" si="20"/>
        <v>-26.445643793369314</v>
      </c>
      <c r="K241" s="122">
        <f t="shared" si="21"/>
        <v>104.39560439560439</v>
      </c>
      <c r="L241" s="122">
        <f t="shared" si="22"/>
        <v>253.65853658536585</v>
      </c>
      <c r="M241" s="122">
        <f t="shared" si="23"/>
        <v>2.4096385542168677</v>
      </c>
    </row>
    <row r="242" spans="1:13">
      <c r="A242" s="67">
        <v>359</v>
      </c>
      <c r="B242" s="67" t="s">
        <v>33</v>
      </c>
      <c r="C242" s="67">
        <v>2013</v>
      </c>
      <c r="D242" s="121">
        <v>2189</v>
      </c>
      <c r="E242" s="121">
        <v>1824</v>
      </c>
      <c r="F242" s="121">
        <v>81</v>
      </c>
      <c r="G242" s="121">
        <v>302</v>
      </c>
      <c r="H242" s="121">
        <v>56</v>
      </c>
      <c r="I242" s="122">
        <f t="shared" si="19"/>
        <v>212.2681883024251</v>
      </c>
      <c r="J242" s="122">
        <f t="shared" si="20"/>
        <v>-6.9862315145334017</v>
      </c>
      <c r="K242" s="122">
        <f t="shared" si="21"/>
        <v>15.714285714285714</v>
      </c>
      <c r="L242" s="122">
        <f t="shared" si="22"/>
        <v>255.29411764705881</v>
      </c>
      <c r="M242" s="122">
        <f t="shared" si="23"/>
        <v>-51.724137931034484</v>
      </c>
    </row>
    <row r="243" spans="1:13">
      <c r="A243" s="67">
        <v>360</v>
      </c>
      <c r="B243" s="67" t="s">
        <v>34</v>
      </c>
      <c r="C243" s="67">
        <v>2013</v>
      </c>
      <c r="D243" s="121">
        <v>545</v>
      </c>
      <c r="E243" s="121">
        <v>253</v>
      </c>
      <c r="F243" s="121">
        <v>74</v>
      </c>
      <c r="G243" s="121">
        <v>119</v>
      </c>
      <c r="H243" s="121">
        <v>26</v>
      </c>
      <c r="I243" s="122">
        <f t="shared" si="19"/>
        <v>85.374149659863946</v>
      </c>
      <c r="J243" s="122">
        <f t="shared" si="20"/>
        <v>-28.932584269662922</v>
      </c>
      <c r="K243" s="122">
        <f t="shared" si="21"/>
        <v>117.64705882352941</v>
      </c>
      <c r="L243" s="122">
        <f t="shared" si="22"/>
        <v>440.90909090909093</v>
      </c>
      <c r="M243" s="122">
        <f t="shared" si="23"/>
        <v>-57.377049180327866</v>
      </c>
    </row>
    <row r="244" spans="1:13">
      <c r="A244" s="67">
        <v>361</v>
      </c>
      <c r="B244" s="67" t="s">
        <v>35</v>
      </c>
      <c r="C244" s="67">
        <v>2013</v>
      </c>
      <c r="D244" s="121">
        <v>929</v>
      </c>
      <c r="E244" s="121">
        <v>1917</v>
      </c>
      <c r="F244" s="121">
        <v>207</v>
      </c>
      <c r="G244" s="121">
        <v>123</v>
      </c>
      <c r="H244" s="121">
        <v>133</v>
      </c>
      <c r="I244" s="122">
        <f t="shared" si="19"/>
        <v>108.29596412556054</v>
      </c>
      <c r="J244" s="122">
        <f t="shared" si="20"/>
        <v>-24.970645792563602</v>
      </c>
      <c r="K244" s="122">
        <f t="shared" si="21"/>
        <v>122.58064516129032</v>
      </c>
      <c r="L244" s="122">
        <f t="shared" si="22"/>
        <v>339.28571428571428</v>
      </c>
      <c r="M244" s="122">
        <f t="shared" si="23"/>
        <v>19.81981981981982</v>
      </c>
    </row>
    <row r="245" spans="1:13">
      <c r="A245" s="74">
        <v>3</v>
      </c>
      <c r="B245" s="74" t="s">
        <v>60</v>
      </c>
      <c r="C245" s="74">
        <v>2013</v>
      </c>
      <c r="D245" s="113">
        <v>11476</v>
      </c>
      <c r="E245" s="113">
        <v>11331</v>
      </c>
      <c r="F245" s="113">
        <v>1340</v>
      </c>
      <c r="G245" s="113">
        <v>1771</v>
      </c>
      <c r="H245" s="113">
        <v>886</v>
      </c>
      <c r="I245" s="122">
        <f t="shared" si="19"/>
        <v>111.6562154186647</v>
      </c>
      <c r="J245" s="122">
        <f t="shared" si="20"/>
        <v>-21.660674778761063</v>
      </c>
      <c r="K245" s="122">
        <f t="shared" si="21"/>
        <v>59.144893111638957</v>
      </c>
      <c r="L245" s="122">
        <f t="shared" si="22"/>
        <v>222.58652094717669</v>
      </c>
      <c r="M245" s="122">
        <f t="shared" si="23"/>
        <v>-2.74423710208562</v>
      </c>
    </row>
    <row r="246" spans="1:13">
      <c r="A246" s="67">
        <v>401</v>
      </c>
      <c r="B246" s="67" t="s">
        <v>37</v>
      </c>
      <c r="C246" s="67">
        <v>2013</v>
      </c>
      <c r="D246" s="121">
        <v>1052</v>
      </c>
      <c r="E246" s="121">
        <v>2492</v>
      </c>
      <c r="F246" s="121">
        <v>113</v>
      </c>
      <c r="G246" s="121">
        <v>91</v>
      </c>
      <c r="H246" s="121">
        <v>166</v>
      </c>
      <c r="I246" s="122">
        <f t="shared" si="19"/>
        <v>110.82164328657315</v>
      </c>
      <c r="J246" s="122">
        <f t="shared" si="20"/>
        <v>-21.313545942532365</v>
      </c>
      <c r="K246" s="122">
        <f t="shared" si="21"/>
        <v>8.6538461538461533</v>
      </c>
      <c r="L246" s="122">
        <f t="shared" si="22"/>
        <v>250</v>
      </c>
      <c r="M246" s="122">
        <f t="shared" si="23"/>
        <v>137.14285714285714</v>
      </c>
    </row>
    <row r="247" spans="1:13">
      <c r="A247" s="67">
        <v>402</v>
      </c>
      <c r="B247" s="67" t="s">
        <v>38</v>
      </c>
      <c r="C247" s="67">
        <v>2013</v>
      </c>
      <c r="D247" s="121">
        <v>618</v>
      </c>
      <c r="E247" s="121">
        <v>336</v>
      </c>
      <c r="F247" s="121">
        <v>46</v>
      </c>
      <c r="G247" s="121">
        <v>183</v>
      </c>
      <c r="H247" s="121">
        <v>36</v>
      </c>
      <c r="I247" s="122">
        <f t="shared" si="19"/>
        <v>128.88888888888889</v>
      </c>
      <c r="J247" s="122">
        <f t="shared" si="20"/>
        <v>-9.9195710455764079</v>
      </c>
      <c r="K247" s="122">
        <f t="shared" si="21"/>
        <v>4500</v>
      </c>
      <c r="L247" s="122">
        <f t="shared" si="22"/>
        <v>369.23076923076923</v>
      </c>
      <c r="M247" s="122">
        <f t="shared" si="23"/>
        <v>33.333333333333336</v>
      </c>
    </row>
    <row r="248" spans="1:13">
      <c r="A248" s="67">
        <v>403</v>
      </c>
      <c r="B248" s="67" t="s">
        <v>39</v>
      </c>
      <c r="C248" s="67">
        <v>2013</v>
      </c>
      <c r="D248" s="121">
        <v>989</v>
      </c>
      <c r="E248" s="121">
        <v>1689</v>
      </c>
      <c r="F248" s="121">
        <v>261</v>
      </c>
      <c r="G248" s="121">
        <v>248</v>
      </c>
      <c r="H248" s="121">
        <v>978</v>
      </c>
      <c r="I248" s="122">
        <f t="shared" si="19"/>
        <v>38.32167832167832</v>
      </c>
      <c r="J248" s="122">
        <f t="shared" si="20"/>
        <v>-20.963968179691157</v>
      </c>
      <c r="K248" s="122">
        <f t="shared" si="21"/>
        <v>183.69565217391303</v>
      </c>
      <c r="L248" s="122">
        <f t="shared" si="22"/>
        <v>115.65217391304348</v>
      </c>
      <c r="M248" s="122">
        <f t="shared" si="23"/>
        <v>119.7752808988764</v>
      </c>
    </row>
    <row r="249" spans="1:13">
      <c r="A249" s="67">
        <v>404</v>
      </c>
      <c r="B249" s="67" t="s">
        <v>40</v>
      </c>
      <c r="C249" s="67">
        <v>2013</v>
      </c>
      <c r="D249" s="121">
        <v>1184</v>
      </c>
      <c r="E249" s="121">
        <v>2854</v>
      </c>
      <c r="F249" s="121">
        <v>224</v>
      </c>
      <c r="G249" s="121">
        <v>456</v>
      </c>
      <c r="H249" s="121">
        <v>100</v>
      </c>
      <c r="I249" s="122">
        <f t="shared" si="19"/>
        <v>91.276252019386106</v>
      </c>
      <c r="J249" s="122">
        <f t="shared" si="20"/>
        <v>-11.173358232181762</v>
      </c>
      <c r="K249" s="122">
        <f t="shared" si="21"/>
        <v>211.11111111111111</v>
      </c>
      <c r="L249" s="122">
        <f t="shared" si="22"/>
        <v>672.88135593220341</v>
      </c>
      <c r="M249" s="122">
        <f t="shared" si="23"/>
        <v>143.90243902439025</v>
      </c>
    </row>
    <row r="250" spans="1:13">
      <c r="A250" s="67">
        <v>405</v>
      </c>
      <c r="B250" s="67" t="s">
        <v>41</v>
      </c>
      <c r="C250" s="67">
        <v>2013</v>
      </c>
      <c r="D250" s="121">
        <v>512</v>
      </c>
      <c r="E250" s="121">
        <v>532</v>
      </c>
      <c r="F250" s="121">
        <v>62</v>
      </c>
      <c r="G250" s="121">
        <v>130</v>
      </c>
      <c r="H250" s="121">
        <v>99</v>
      </c>
      <c r="I250" s="122">
        <f t="shared" si="19"/>
        <v>139.25233644859813</v>
      </c>
      <c r="J250" s="122">
        <f t="shared" si="20"/>
        <v>-23.01013024602026</v>
      </c>
      <c r="K250" s="122">
        <f t="shared" si="21"/>
        <v>10.714285714285714</v>
      </c>
      <c r="L250" s="122">
        <f t="shared" si="22"/>
        <v>766.66666666666663</v>
      </c>
      <c r="M250" s="122">
        <f t="shared" si="23"/>
        <v>5.3191489361702127</v>
      </c>
    </row>
    <row r="251" spans="1:13">
      <c r="A251" s="67">
        <v>451</v>
      </c>
      <c r="B251" s="67" t="s">
        <v>42</v>
      </c>
      <c r="C251" s="67">
        <v>2013</v>
      </c>
      <c r="D251" s="121">
        <v>1043</v>
      </c>
      <c r="E251" s="121">
        <v>546</v>
      </c>
      <c r="F251" s="121">
        <v>148</v>
      </c>
      <c r="G251" s="121">
        <v>161</v>
      </c>
      <c r="H251" s="121">
        <v>98</v>
      </c>
      <c r="I251" s="122">
        <f t="shared" si="19"/>
        <v>284.87084870848707</v>
      </c>
      <c r="J251" s="122">
        <f t="shared" si="20"/>
        <v>-24.37673130193906</v>
      </c>
      <c r="K251" s="122">
        <f t="shared" si="21"/>
        <v>52.577319587628864</v>
      </c>
      <c r="L251" s="122">
        <f t="shared" si="22"/>
        <v>544</v>
      </c>
      <c r="M251" s="122">
        <f t="shared" si="23"/>
        <v>6.5217391304347823</v>
      </c>
    </row>
    <row r="252" spans="1:13">
      <c r="A252" s="67">
        <v>452</v>
      </c>
      <c r="B252" s="67" t="s">
        <v>43</v>
      </c>
      <c r="C252" s="67">
        <v>2013</v>
      </c>
      <c r="D252" s="121">
        <v>1060</v>
      </c>
      <c r="E252" s="121">
        <v>357</v>
      </c>
      <c r="F252" s="121">
        <v>146</v>
      </c>
      <c r="G252" s="121">
        <v>174</v>
      </c>
      <c r="H252" s="121">
        <v>71</v>
      </c>
      <c r="I252" s="122">
        <f t="shared" si="19"/>
        <v>237.5796178343949</v>
      </c>
      <c r="J252" s="122">
        <f t="shared" si="20"/>
        <v>-18.863636363636363</v>
      </c>
      <c r="K252" s="122">
        <f t="shared" si="21"/>
        <v>67.816091954022994</v>
      </c>
      <c r="L252" s="122">
        <f t="shared" si="22"/>
        <v>461.29032258064518</v>
      </c>
      <c r="M252" s="122">
        <f t="shared" si="23"/>
        <v>-14.457831325301205</v>
      </c>
    </row>
    <row r="253" spans="1:13">
      <c r="A253" s="67">
        <v>453</v>
      </c>
      <c r="B253" s="67" t="s">
        <v>44</v>
      </c>
      <c r="C253" s="67">
        <v>2013</v>
      </c>
      <c r="D253" s="121">
        <v>2430</v>
      </c>
      <c r="E253" s="121">
        <v>837</v>
      </c>
      <c r="F253" s="121">
        <v>231</v>
      </c>
      <c r="G253" s="121">
        <v>1502</v>
      </c>
      <c r="H253" s="121">
        <v>413</v>
      </c>
      <c r="I253" s="122">
        <f t="shared" si="19"/>
        <v>210.74168797953965</v>
      </c>
      <c r="J253" s="122">
        <f t="shared" si="20"/>
        <v>-18.579766536964982</v>
      </c>
      <c r="K253" s="122">
        <f t="shared" si="21"/>
        <v>67.391304347826093</v>
      </c>
      <c r="L253" s="122">
        <f t="shared" si="22"/>
        <v>4317.6470588235297</v>
      </c>
      <c r="M253" s="122">
        <f t="shared" si="23"/>
        <v>177.18120805369128</v>
      </c>
    </row>
    <row r="254" spans="1:13">
      <c r="A254" s="67">
        <v>454</v>
      </c>
      <c r="B254" s="67" t="s">
        <v>45</v>
      </c>
      <c r="C254" s="67">
        <v>2013</v>
      </c>
      <c r="D254" s="121">
        <v>4378</v>
      </c>
      <c r="E254" s="121">
        <v>938</v>
      </c>
      <c r="F254" s="121">
        <v>172</v>
      </c>
      <c r="G254" s="121">
        <v>1707</v>
      </c>
      <c r="H254" s="121">
        <v>124</v>
      </c>
      <c r="I254" s="122">
        <f t="shared" si="19"/>
        <v>169.41538461538462</v>
      </c>
      <c r="J254" s="122">
        <f t="shared" si="20"/>
        <v>-22.093023255813954</v>
      </c>
      <c r="K254" s="122">
        <f t="shared" si="21"/>
        <v>68.627450980392155</v>
      </c>
      <c r="L254" s="122">
        <f t="shared" si="22"/>
        <v>2146.0526315789475</v>
      </c>
      <c r="M254" s="122">
        <f t="shared" si="23"/>
        <v>-21.019108280254777</v>
      </c>
    </row>
    <row r="255" spans="1:13">
      <c r="A255" s="67">
        <v>455</v>
      </c>
      <c r="B255" s="67" t="s">
        <v>46</v>
      </c>
      <c r="C255" s="67">
        <v>2013</v>
      </c>
      <c r="D255" s="121">
        <v>300</v>
      </c>
      <c r="E255" s="121">
        <v>250</v>
      </c>
      <c r="F255" s="121">
        <v>49</v>
      </c>
      <c r="G255" s="121">
        <v>64</v>
      </c>
      <c r="H255" s="121">
        <v>34</v>
      </c>
      <c r="I255" s="122">
        <f t="shared" si="19"/>
        <v>79.640718562874255</v>
      </c>
      <c r="J255" s="122">
        <f t="shared" si="20"/>
        <v>-27.536231884057973</v>
      </c>
      <c r="K255" s="122">
        <f t="shared" si="21"/>
        <v>22.5</v>
      </c>
      <c r="L255" s="122">
        <f t="shared" si="22"/>
        <v>178.2608695652174</v>
      </c>
      <c r="M255" s="122">
        <f t="shared" si="23"/>
        <v>-24.444444444444443</v>
      </c>
    </row>
    <row r="256" spans="1:13">
      <c r="A256" s="67">
        <v>456</v>
      </c>
      <c r="B256" s="67" t="s">
        <v>47</v>
      </c>
      <c r="C256" s="67">
        <v>2013</v>
      </c>
      <c r="D256" s="121">
        <v>1403</v>
      </c>
      <c r="E256" s="121">
        <v>1380</v>
      </c>
      <c r="F256" s="121">
        <v>99</v>
      </c>
      <c r="G256" s="121">
        <v>192</v>
      </c>
      <c r="H256" s="121">
        <v>85</v>
      </c>
      <c r="I256" s="122">
        <f t="shared" si="19"/>
        <v>327.7439024390244</v>
      </c>
      <c r="J256" s="122">
        <f t="shared" si="20"/>
        <v>-21.142857142857142</v>
      </c>
      <c r="K256" s="122">
        <f t="shared" si="21"/>
        <v>2.0618556701030926</v>
      </c>
      <c r="L256" s="122">
        <f t="shared" si="22"/>
        <v>418.91891891891891</v>
      </c>
      <c r="M256" s="122">
        <f t="shared" si="23"/>
        <v>-39.285714285714285</v>
      </c>
    </row>
    <row r="257" spans="1:13">
      <c r="A257" s="67">
        <v>457</v>
      </c>
      <c r="B257" s="67" t="s">
        <v>48</v>
      </c>
      <c r="C257" s="67">
        <v>2013</v>
      </c>
      <c r="D257" s="121">
        <v>776</v>
      </c>
      <c r="E257" s="121">
        <v>392</v>
      </c>
      <c r="F257" s="121">
        <v>162</v>
      </c>
      <c r="G257" s="121">
        <v>399</v>
      </c>
      <c r="H257" s="121">
        <v>98</v>
      </c>
      <c r="I257" s="122">
        <f t="shared" si="19"/>
        <v>94.486215538847119</v>
      </c>
      <c r="J257" s="122">
        <f t="shared" si="20"/>
        <v>-38.654147104851333</v>
      </c>
      <c r="K257" s="122">
        <f t="shared" si="21"/>
        <v>45.945945945945944</v>
      </c>
      <c r="L257" s="122">
        <f t="shared" si="22"/>
        <v>227.04918032786884</v>
      </c>
      <c r="M257" s="122">
        <f t="shared" si="23"/>
        <v>0</v>
      </c>
    </row>
    <row r="258" spans="1:13">
      <c r="A258" s="67">
        <v>458</v>
      </c>
      <c r="B258" s="67" t="s">
        <v>49</v>
      </c>
      <c r="C258" s="67">
        <v>2013</v>
      </c>
      <c r="D258" s="121">
        <v>1529</v>
      </c>
      <c r="E258" s="121">
        <v>461</v>
      </c>
      <c r="F258" s="121">
        <v>135</v>
      </c>
      <c r="G258" s="121">
        <v>535</v>
      </c>
      <c r="H258" s="121">
        <v>530</v>
      </c>
      <c r="I258" s="122">
        <f t="shared" si="19"/>
        <v>276.60098522167488</v>
      </c>
      <c r="J258" s="122">
        <f t="shared" si="20"/>
        <v>-26.475279106858054</v>
      </c>
      <c r="K258" s="122">
        <f t="shared" si="21"/>
        <v>13.445378151260504</v>
      </c>
      <c r="L258" s="122">
        <f t="shared" si="22"/>
        <v>1386.1111111111111</v>
      </c>
      <c r="M258" s="122">
        <f t="shared" si="23"/>
        <v>136.60714285714286</v>
      </c>
    </row>
    <row r="259" spans="1:13">
      <c r="A259" s="67">
        <v>459</v>
      </c>
      <c r="B259" s="67" t="s">
        <v>50</v>
      </c>
      <c r="C259" s="67">
        <v>2013</v>
      </c>
      <c r="D259" s="121">
        <v>3555</v>
      </c>
      <c r="E259" s="121">
        <v>3146</v>
      </c>
      <c r="F259" s="121">
        <v>272</v>
      </c>
      <c r="G259" s="121">
        <v>1297</v>
      </c>
      <c r="H259" s="121">
        <v>125</v>
      </c>
      <c r="I259" s="122">
        <f t="shared" si="19"/>
        <v>223.47588717015469</v>
      </c>
      <c r="J259" s="122">
        <f t="shared" si="20"/>
        <v>-14.603691639522259</v>
      </c>
      <c r="K259" s="122">
        <f t="shared" si="21"/>
        <v>58.139534883720927</v>
      </c>
      <c r="L259" s="122">
        <f t="shared" si="22"/>
        <v>890.07633587786256</v>
      </c>
      <c r="M259" s="122">
        <f t="shared" si="23"/>
        <v>-30.939226519337016</v>
      </c>
    </row>
    <row r="260" spans="1:13">
      <c r="A260" s="67">
        <v>460</v>
      </c>
      <c r="B260" s="67" t="s">
        <v>51</v>
      </c>
      <c r="C260" s="67">
        <v>2013</v>
      </c>
      <c r="D260" s="121">
        <v>2592</v>
      </c>
      <c r="E260" s="121">
        <v>2647</v>
      </c>
      <c r="F260" s="121">
        <v>372</v>
      </c>
      <c r="G260" s="121">
        <v>832</v>
      </c>
      <c r="H260" s="121">
        <v>232</v>
      </c>
      <c r="I260" s="122">
        <f t="shared" si="19"/>
        <v>186.09271523178808</v>
      </c>
      <c r="J260" s="122">
        <f t="shared" si="20"/>
        <v>-15.781100859051861</v>
      </c>
      <c r="K260" s="122">
        <f t="shared" si="21"/>
        <v>79.710144927536234</v>
      </c>
      <c r="L260" s="122">
        <f t="shared" si="22"/>
        <v>867.44186046511629</v>
      </c>
      <c r="M260" s="122">
        <f t="shared" si="23"/>
        <v>45</v>
      </c>
    </row>
    <row r="261" spans="1:13">
      <c r="A261" s="67">
        <v>461</v>
      </c>
      <c r="B261" s="67" t="s">
        <v>52</v>
      </c>
      <c r="C261" s="67">
        <v>2013</v>
      </c>
      <c r="D261" s="121">
        <v>615</v>
      </c>
      <c r="E261" s="121">
        <v>1152</v>
      </c>
      <c r="F261" s="121">
        <v>52</v>
      </c>
      <c r="G261" s="121">
        <v>154</v>
      </c>
      <c r="H261" s="121">
        <v>64</v>
      </c>
      <c r="I261" s="122">
        <f t="shared" si="19"/>
        <v>72.752808988764045</v>
      </c>
      <c r="J261" s="122">
        <f t="shared" si="20"/>
        <v>-26.810673443456164</v>
      </c>
      <c r="K261" s="122">
        <f t="shared" si="21"/>
        <v>20.930232558139537</v>
      </c>
      <c r="L261" s="122">
        <f t="shared" si="22"/>
        <v>92.5</v>
      </c>
      <c r="M261" s="122">
        <f t="shared" si="23"/>
        <v>-16.883116883116884</v>
      </c>
    </row>
    <row r="262" spans="1:13">
      <c r="A262" s="67">
        <v>462</v>
      </c>
      <c r="B262" s="67" t="s">
        <v>53</v>
      </c>
      <c r="C262" s="67">
        <v>2013</v>
      </c>
      <c r="D262" s="121">
        <v>242</v>
      </c>
      <c r="E262" s="121">
        <v>98</v>
      </c>
      <c r="F262" s="121">
        <v>34</v>
      </c>
      <c r="G262" s="121">
        <v>50</v>
      </c>
      <c r="H262" s="121">
        <v>8</v>
      </c>
      <c r="I262" s="122">
        <f t="shared" si="19"/>
        <v>163.04347826086956</v>
      </c>
      <c r="J262" s="122">
        <f t="shared" si="20"/>
        <v>-40.243902439024389</v>
      </c>
      <c r="K262" s="122">
        <f t="shared" si="21"/>
        <v>385.71428571428572</v>
      </c>
      <c r="L262" s="122">
        <f t="shared" si="22"/>
        <v>525</v>
      </c>
      <c r="M262" s="122">
        <f t="shared" si="23"/>
        <v>-38.46153846153846</v>
      </c>
    </row>
    <row r="263" spans="1:13">
      <c r="A263" s="74">
        <v>4</v>
      </c>
      <c r="B263" s="74" t="s">
        <v>61</v>
      </c>
      <c r="C263" s="74">
        <v>2013</v>
      </c>
      <c r="D263" s="113">
        <v>24278</v>
      </c>
      <c r="E263" s="113">
        <v>20107</v>
      </c>
      <c r="F263" s="113">
        <v>2578</v>
      </c>
      <c r="G263" s="113">
        <v>8175</v>
      </c>
      <c r="H263" s="113">
        <v>3261</v>
      </c>
      <c r="I263" s="122">
        <f t="shared" si="19"/>
        <v>167.90995365261531</v>
      </c>
      <c r="J263" s="122">
        <f t="shared" si="20"/>
        <v>-19.252238865909</v>
      </c>
      <c r="K263" s="122">
        <f t="shared" si="21"/>
        <v>66.860841423948216</v>
      </c>
      <c r="L263" s="122">
        <f t="shared" si="22"/>
        <v>766.91410392364799</v>
      </c>
      <c r="M263" s="122">
        <f t="shared" si="23"/>
        <v>55.582061068702288</v>
      </c>
    </row>
    <row r="264" spans="1:13">
      <c r="A264" s="74" t="s">
        <v>163</v>
      </c>
      <c r="B264" s="74" t="s">
        <v>62</v>
      </c>
      <c r="C264" s="74">
        <v>2013</v>
      </c>
      <c r="D264" s="113">
        <v>65850</v>
      </c>
      <c r="E264" s="113">
        <v>93726</v>
      </c>
      <c r="F264" s="113">
        <v>9582</v>
      </c>
      <c r="G264" s="113">
        <v>15614</v>
      </c>
      <c r="H264" s="113">
        <v>9544</v>
      </c>
      <c r="I264" s="122">
        <f t="shared" si="19"/>
        <v>103.15922623638663</v>
      </c>
      <c r="J264" s="122">
        <f t="shared" si="20"/>
        <v>-16.014623917991361</v>
      </c>
      <c r="K264" s="122">
        <f t="shared" si="21"/>
        <v>75.558812751923782</v>
      </c>
      <c r="L264" s="122">
        <f t="shared" si="22"/>
        <v>361.67947959787108</v>
      </c>
      <c r="M264" s="122">
        <f t="shared" si="23"/>
        <v>28.141783029001076</v>
      </c>
    </row>
    <row r="265" spans="1:13">
      <c r="A265" s="67">
        <v>101</v>
      </c>
      <c r="B265" s="67" t="s">
        <v>4</v>
      </c>
      <c r="C265" s="67">
        <v>2014</v>
      </c>
      <c r="D265" s="121">
        <v>3370</v>
      </c>
      <c r="E265" s="121">
        <v>5272</v>
      </c>
      <c r="F265" s="121">
        <v>414</v>
      </c>
      <c r="G265" s="121">
        <v>298</v>
      </c>
      <c r="H265" s="121">
        <v>150</v>
      </c>
      <c r="I265" s="122">
        <f>(D265-D5)*100/D5</f>
        <v>73.532440782698245</v>
      </c>
      <c r="J265" s="122">
        <f t="shared" ref="J265:M265" si="24">(E265-E5)*100/E5</f>
        <v>-11.499076716468021</v>
      </c>
      <c r="K265" s="122">
        <f t="shared" si="24"/>
        <v>126.22950819672131</v>
      </c>
      <c r="L265" s="122">
        <f t="shared" si="24"/>
        <v>25.210084033613445</v>
      </c>
      <c r="M265" s="122">
        <f t="shared" si="24"/>
        <v>-29.245283018867923</v>
      </c>
    </row>
    <row r="266" spans="1:13">
      <c r="A266" s="67">
        <v>102</v>
      </c>
      <c r="B266" s="67" t="s">
        <v>5</v>
      </c>
      <c r="C266" s="67">
        <v>2014</v>
      </c>
      <c r="D266" s="121">
        <v>1162</v>
      </c>
      <c r="E266" s="121">
        <v>5400</v>
      </c>
      <c r="F266" s="121">
        <v>521</v>
      </c>
      <c r="G266" s="121">
        <v>411</v>
      </c>
      <c r="H266" s="121">
        <v>83</v>
      </c>
      <c r="I266" s="122">
        <f t="shared" ref="I266:I316" si="25">(D266-D6)*100/D6</f>
        <v>113.9963167587477</v>
      </c>
      <c r="J266" s="122">
        <f t="shared" ref="J266:J316" si="26">(E266-E6)*100/E6</f>
        <v>-14.556962025316455</v>
      </c>
      <c r="K266" s="122">
        <f t="shared" ref="K266:K316" si="27">(F266-F6)*100/F6</f>
        <v>1032.608695652174</v>
      </c>
      <c r="L266" s="122">
        <f t="shared" ref="L266:L316" si="28">(G266-G6)*100/G6</f>
        <v>242.5</v>
      </c>
      <c r="M266" s="122">
        <f t="shared" ref="M266:M316" si="29">(H266-H6)*100/H6</f>
        <v>-19.417475728155338</v>
      </c>
    </row>
    <row r="267" spans="1:13">
      <c r="A267" s="67">
        <v>103</v>
      </c>
      <c r="B267" s="67" t="s">
        <v>6</v>
      </c>
      <c r="C267" s="67">
        <v>2014</v>
      </c>
      <c r="D267" s="121">
        <v>1122</v>
      </c>
      <c r="E267" s="121">
        <v>626</v>
      </c>
      <c r="F267" s="121">
        <v>579</v>
      </c>
      <c r="G267" s="121">
        <v>253</v>
      </c>
      <c r="H267" s="121">
        <v>192</v>
      </c>
      <c r="I267" s="122">
        <f t="shared" si="25"/>
        <v>88.255033557046985</v>
      </c>
      <c r="J267" s="122">
        <f t="shared" si="26"/>
        <v>7.7452667814113596</v>
      </c>
      <c r="K267" s="122">
        <f t="shared" si="27"/>
        <v>416.96428571428572</v>
      </c>
      <c r="L267" s="122">
        <f t="shared" si="28"/>
        <v>224.35897435897436</v>
      </c>
      <c r="M267" s="122">
        <f t="shared" si="29"/>
        <v>6.0773480662983426</v>
      </c>
    </row>
    <row r="268" spans="1:13">
      <c r="A268" s="67">
        <v>151</v>
      </c>
      <c r="B268" s="67" t="s">
        <v>7</v>
      </c>
      <c r="C268" s="67">
        <v>2014</v>
      </c>
      <c r="D268" s="121">
        <v>945</v>
      </c>
      <c r="E268" s="121">
        <v>1642</v>
      </c>
      <c r="F268" s="121">
        <v>153</v>
      </c>
      <c r="G268" s="121">
        <v>208</v>
      </c>
      <c r="H268" s="121">
        <v>99</v>
      </c>
      <c r="I268" s="122">
        <f t="shared" si="25"/>
        <v>80.688336520076476</v>
      </c>
      <c r="J268" s="122">
        <f t="shared" si="26"/>
        <v>-13.71518654755649</v>
      </c>
      <c r="K268" s="122">
        <f t="shared" si="27"/>
        <v>150.81967213114754</v>
      </c>
      <c r="L268" s="122">
        <f t="shared" si="28"/>
        <v>285.18518518518516</v>
      </c>
      <c r="M268" s="122">
        <f t="shared" si="29"/>
        <v>-1</v>
      </c>
    </row>
    <row r="269" spans="1:13">
      <c r="A269" s="67">
        <v>153</v>
      </c>
      <c r="B269" s="67" t="s">
        <v>9</v>
      </c>
      <c r="C269" s="67">
        <v>2014</v>
      </c>
      <c r="D269" s="121">
        <v>664</v>
      </c>
      <c r="E269" s="121">
        <v>1557</v>
      </c>
      <c r="F269" s="121">
        <v>257</v>
      </c>
      <c r="G269" s="121">
        <v>166</v>
      </c>
      <c r="H269" s="121">
        <v>40</v>
      </c>
      <c r="I269" s="122">
        <f t="shared" si="25"/>
        <v>54.418604651162788</v>
      </c>
      <c r="J269" s="122">
        <f t="shared" si="26"/>
        <v>-19.576446280991735</v>
      </c>
      <c r="K269" s="122">
        <f t="shared" si="27"/>
        <v>343.10344827586209</v>
      </c>
      <c r="L269" s="122">
        <f t="shared" si="28"/>
        <v>260.86956521739131</v>
      </c>
      <c r="M269" s="122">
        <f t="shared" si="29"/>
        <v>5.2631578947368425</v>
      </c>
    </row>
    <row r="270" spans="1:13">
      <c r="A270" s="67">
        <v>154</v>
      </c>
      <c r="B270" s="67" t="s">
        <v>10</v>
      </c>
      <c r="C270" s="67">
        <v>2014</v>
      </c>
      <c r="D270" s="121">
        <v>509</v>
      </c>
      <c r="E270" s="121">
        <v>907</v>
      </c>
      <c r="F270" s="121">
        <v>85</v>
      </c>
      <c r="G270" s="121">
        <v>83</v>
      </c>
      <c r="H270" s="121">
        <v>50</v>
      </c>
      <c r="I270" s="122">
        <f t="shared" si="25"/>
        <v>61.075949367088604</v>
      </c>
      <c r="J270" s="122">
        <f t="shared" si="26"/>
        <v>-20.855148342059337</v>
      </c>
      <c r="K270" s="122">
        <f t="shared" si="27"/>
        <v>226.92307692307693</v>
      </c>
      <c r="L270" s="122">
        <f t="shared" si="28"/>
        <v>361.11111111111109</v>
      </c>
      <c r="M270" s="122">
        <f t="shared" si="29"/>
        <v>-60</v>
      </c>
    </row>
    <row r="271" spans="1:13">
      <c r="A271" s="67">
        <v>155</v>
      </c>
      <c r="B271" s="67" t="s">
        <v>11</v>
      </c>
      <c r="C271" s="67">
        <v>2014</v>
      </c>
      <c r="D271" s="121">
        <v>558</v>
      </c>
      <c r="E271" s="121">
        <v>722</v>
      </c>
      <c r="F271" s="121">
        <v>226</v>
      </c>
      <c r="G271" s="121">
        <v>181</v>
      </c>
      <c r="H271" s="121">
        <v>87</v>
      </c>
      <c r="I271" s="122">
        <f t="shared" si="25"/>
        <v>66.071428571428569</v>
      </c>
      <c r="J271" s="122">
        <f t="shared" si="26"/>
        <v>-29.62962962962963</v>
      </c>
      <c r="K271" s="122">
        <f t="shared" si="27"/>
        <v>128.28282828282829</v>
      </c>
      <c r="L271" s="122">
        <f t="shared" si="28"/>
        <v>364.10256410256409</v>
      </c>
      <c r="M271" s="122">
        <f t="shared" si="29"/>
        <v>102.32558139534883</v>
      </c>
    </row>
    <row r="272" spans="1:13">
      <c r="A272" s="67">
        <v>157</v>
      </c>
      <c r="B272" s="67" t="s">
        <v>12</v>
      </c>
      <c r="C272" s="67">
        <v>2014</v>
      </c>
      <c r="D272" s="121">
        <v>1022</v>
      </c>
      <c r="E272" s="121">
        <v>2393</v>
      </c>
      <c r="F272" s="121">
        <v>257</v>
      </c>
      <c r="G272" s="121">
        <v>123</v>
      </c>
      <c r="H272" s="121">
        <v>109</v>
      </c>
      <c r="I272" s="122">
        <f t="shared" si="25"/>
        <v>113.80753138075313</v>
      </c>
      <c r="J272" s="122">
        <f t="shared" si="26"/>
        <v>-18.771215207060422</v>
      </c>
      <c r="K272" s="122">
        <f t="shared" si="27"/>
        <v>154.45544554455446</v>
      </c>
      <c r="L272" s="122">
        <f t="shared" si="28"/>
        <v>284.375</v>
      </c>
      <c r="M272" s="122">
        <f t="shared" si="29"/>
        <v>55.714285714285715</v>
      </c>
    </row>
    <row r="273" spans="1:13">
      <c r="A273" s="67">
        <v>158</v>
      </c>
      <c r="B273" s="67" t="s">
        <v>13</v>
      </c>
      <c r="C273" s="67">
        <v>2014</v>
      </c>
      <c r="D273" s="121">
        <v>678</v>
      </c>
      <c r="E273" s="121">
        <v>945</v>
      </c>
      <c r="F273" s="121">
        <v>315</v>
      </c>
      <c r="G273" s="121">
        <v>79</v>
      </c>
      <c r="H273" s="121">
        <v>31</v>
      </c>
      <c r="I273" s="122">
        <f t="shared" si="25"/>
        <v>107.97546012269939</v>
      </c>
      <c r="J273" s="122">
        <f t="shared" si="26"/>
        <v>-28.679245283018869</v>
      </c>
      <c r="K273" s="122">
        <f t="shared" si="27"/>
        <v>95.652173913043484</v>
      </c>
      <c r="L273" s="122">
        <f t="shared" si="28"/>
        <v>229.16666666666666</v>
      </c>
      <c r="M273" s="122">
        <f t="shared" si="29"/>
        <v>-45.614035087719301</v>
      </c>
    </row>
    <row r="274" spans="1:13">
      <c r="A274" s="67">
        <v>159</v>
      </c>
      <c r="B274" s="67" t="s">
        <v>8</v>
      </c>
      <c r="C274" s="67">
        <v>2014</v>
      </c>
      <c r="D274" s="121">
        <v>1165</v>
      </c>
      <c r="E274" s="121">
        <v>3097</v>
      </c>
      <c r="F274" s="121">
        <v>487</v>
      </c>
      <c r="G274" s="121">
        <v>406</v>
      </c>
      <c r="H274" s="121">
        <v>254</v>
      </c>
      <c r="I274" s="122">
        <f t="shared" si="25"/>
        <v>17.795753286147622</v>
      </c>
      <c r="J274" s="122">
        <f t="shared" si="26"/>
        <v>-18.990321736855872</v>
      </c>
      <c r="K274" s="122">
        <f t="shared" si="27"/>
        <v>169.06077348066299</v>
      </c>
      <c r="L274" s="122">
        <f t="shared" si="28"/>
        <v>155.34591194968553</v>
      </c>
      <c r="M274" s="122">
        <f t="shared" si="29"/>
        <v>-23.952095808383234</v>
      </c>
    </row>
    <row r="275" spans="1:13">
      <c r="A275" s="74">
        <v>1</v>
      </c>
      <c r="B275" s="74" t="s">
        <v>58</v>
      </c>
      <c r="C275" s="74">
        <v>2014</v>
      </c>
      <c r="D275" s="113">
        <v>11195</v>
      </c>
      <c r="E275" s="113">
        <v>22561</v>
      </c>
      <c r="F275" s="113">
        <v>3294</v>
      </c>
      <c r="G275" s="113">
        <v>2208</v>
      </c>
      <c r="H275" s="113">
        <v>1095</v>
      </c>
      <c r="I275" s="122">
        <f t="shared" si="25"/>
        <v>72.789010649791635</v>
      </c>
      <c r="J275" s="122">
        <f t="shared" si="26"/>
        <v>-16.326076475169678</v>
      </c>
      <c r="K275" s="122">
        <f t="shared" si="27"/>
        <v>220.42801556420233</v>
      </c>
      <c r="L275" s="122">
        <f t="shared" si="28"/>
        <v>173.26732673267327</v>
      </c>
      <c r="M275" s="122">
        <f t="shared" si="29"/>
        <v>-13.30166270783848</v>
      </c>
    </row>
    <row r="276" spans="1:13">
      <c r="A276" s="67">
        <v>241</v>
      </c>
      <c r="B276" s="67" t="s">
        <v>15</v>
      </c>
      <c r="C276" s="67">
        <v>2014</v>
      </c>
      <c r="D276" s="121">
        <v>15188</v>
      </c>
      <c r="E276" s="121">
        <v>26601</v>
      </c>
      <c r="F276" s="121">
        <v>3455</v>
      </c>
      <c r="G276" s="121">
        <v>3186</v>
      </c>
      <c r="H276" s="121">
        <v>3703</v>
      </c>
      <c r="I276" s="122">
        <f t="shared" si="25"/>
        <v>92.521232095322603</v>
      </c>
      <c r="J276" s="122">
        <f t="shared" si="26"/>
        <v>-10.431327654129769</v>
      </c>
      <c r="K276" s="122">
        <f t="shared" si="27"/>
        <v>253.2719836400818</v>
      </c>
      <c r="L276" s="122">
        <f t="shared" si="28"/>
        <v>335.24590163934425</v>
      </c>
      <c r="M276" s="122">
        <f t="shared" si="29"/>
        <v>42.040659762178748</v>
      </c>
    </row>
    <row r="277" spans="1:13">
      <c r="A277" s="2">
        <v>241001</v>
      </c>
      <c r="B277" s="2" t="s">
        <v>16</v>
      </c>
      <c r="C277" s="2">
        <v>2014</v>
      </c>
      <c r="D277" s="107">
        <v>8789</v>
      </c>
      <c r="E277" s="107">
        <v>17201</v>
      </c>
      <c r="F277" s="107">
        <v>1469</v>
      </c>
      <c r="G277" s="107">
        <v>2081</v>
      </c>
      <c r="H277" s="107">
        <v>2293</v>
      </c>
      <c r="I277" s="122">
        <f t="shared" si="25"/>
        <v>87.159284497444631</v>
      </c>
      <c r="J277" s="122">
        <f t="shared" si="26"/>
        <v>-11.105943152454781</v>
      </c>
      <c r="K277" s="122">
        <f t="shared" si="27"/>
        <v>184.68992248062017</v>
      </c>
      <c r="L277" s="122">
        <f t="shared" si="28"/>
        <v>521.19402985074623</v>
      </c>
      <c r="M277" s="122">
        <f t="shared" si="29"/>
        <v>15.052684395383844</v>
      </c>
    </row>
    <row r="278" spans="1:13">
      <c r="A278" s="67">
        <v>241999</v>
      </c>
      <c r="B278" s="67" t="s">
        <v>17</v>
      </c>
      <c r="C278" s="67">
        <v>2014</v>
      </c>
      <c r="D278" s="121">
        <v>6399</v>
      </c>
      <c r="E278" s="121">
        <v>9400</v>
      </c>
      <c r="F278" s="121">
        <v>1986</v>
      </c>
      <c r="G278" s="121">
        <v>1105</v>
      </c>
      <c r="H278" s="121">
        <v>1410</v>
      </c>
      <c r="I278" s="122">
        <f t="shared" si="25"/>
        <v>100.40714062010649</v>
      </c>
      <c r="J278" s="122">
        <f t="shared" si="26"/>
        <v>-9.1699681128611452</v>
      </c>
      <c r="K278" s="122">
        <f t="shared" si="27"/>
        <v>329.87012987012986</v>
      </c>
      <c r="L278" s="122">
        <f t="shared" si="28"/>
        <v>178.3375314861461</v>
      </c>
      <c r="M278" s="122">
        <f t="shared" si="29"/>
        <v>129.64169381107493</v>
      </c>
    </row>
    <row r="279" spans="1:13">
      <c r="A279" s="67">
        <v>251</v>
      </c>
      <c r="B279" s="67" t="s">
        <v>18</v>
      </c>
      <c r="C279" s="67">
        <v>2014</v>
      </c>
      <c r="D279" s="121">
        <v>2455</v>
      </c>
      <c r="E279" s="121">
        <v>1467</v>
      </c>
      <c r="F279" s="121">
        <v>472</v>
      </c>
      <c r="G279" s="121">
        <v>789</v>
      </c>
      <c r="H279" s="121">
        <v>90</v>
      </c>
      <c r="I279" s="122">
        <f t="shared" si="25"/>
        <v>225.59681697612731</v>
      </c>
      <c r="J279" s="122">
        <f t="shared" si="26"/>
        <v>-17.953020134228186</v>
      </c>
      <c r="K279" s="122">
        <f t="shared" si="27"/>
        <v>290.08264462809916</v>
      </c>
      <c r="L279" s="122">
        <f t="shared" si="28"/>
        <v>1237.2881355932204</v>
      </c>
      <c r="M279" s="122">
        <f t="shared" si="29"/>
        <v>-4.2553191489361701</v>
      </c>
    </row>
    <row r="280" spans="1:13">
      <c r="A280" s="67">
        <v>252</v>
      </c>
      <c r="B280" s="67" t="s">
        <v>19</v>
      </c>
      <c r="C280" s="67">
        <v>2014</v>
      </c>
      <c r="D280" s="121">
        <v>791</v>
      </c>
      <c r="E280" s="121">
        <v>2771</v>
      </c>
      <c r="F280" s="121">
        <v>393</v>
      </c>
      <c r="G280" s="121">
        <v>587</v>
      </c>
      <c r="H280" s="121">
        <v>84</v>
      </c>
      <c r="I280" s="122">
        <f t="shared" si="25"/>
        <v>39.260563380281688</v>
      </c>
      <c r="J280" s="122">
        <f t="shared" si="26"/>
        <v>-13.970816516609748</v>
      </c>
      <c r="K280" s="122">
        <f t="shared" si="27"/>
        <v>176.7605633802817</v>
      </c>
      <c r="L280" s="122">
        <f t="shared" si="28"/>
        <v>967.27272727272725</v>
      </c>
      <c r="M280" s="122">
        <f t="shared" si="29"/>
        <v>82.608695652173907</v>
      </c>
    </row>
    <row r="281" spans="1:13">
      <c r="A281" s="67">
        <v>254</v>
      </c>
      <c r="B281" s="67" t="s">
        <v>20</v>
      </c>
      <c r="C281" s="67">
        <v>2014</v>
      </c>
      <c r="D281" s="121">
        <v>1630</v>
      </c>
      <c r="E281" s="121">
        <v>3352</v>
      </c>
      <c r="F281" s="121">
        <v>795</v>
      </c>
      <c r="G281" s="121">
        <v>452</v>
      </c>
      <c r="H281" s="121">
        <v>446</v>
      </c>
      <c r="I281" s="122">
        <f t="shared" si="25"/>
        <v>66.496424923391217</v>
      </c>
      <c r="J281" s="122">
        <f t="shared" si="26"/>
        <v>-19.481143406197454</v>
      </c>
      <c r="K281" s="122">
        <f t="shared" si="27"/>
        <v>172.26027397260273</v>
      </c>
      <c r="L281" s="122">
        <f t="shared" si="28"/>
        <v>247.69230769230768</v>
      </c>
      <c r="M281" s="122">
        <f t="shared" si="29"/>
        <v>107.44186046511628</v>
      </c>
    </row>
    <row r="282" spans="1:13">
      <c r="A282" s="67">
        <v>255</v>
      </c>
      <c r="B282" s="67" t="s">
        <v>21</v>
      </c>
      <c r="C282" s="67">
        <v>2014</v>
      </c>
      <c r="D282" s="121">
        <v>172</v>
      </c>
      <c r="E282" s="121">
        <v>1044</v>
      </c>
      <c r="F282" s="121">
        <v>147</v>
      </c>
      <c r="G282" s="121">
        <v>20</v>
      </c>
      <c r="H282" s="121">
        <v>10</v>
      </c>
      <c r="I282" s="122">
        <f t="shared" si="25"/>
        <v>-3.9106145251396649</v>
      </c>
      <c r="J282" s="122">
        <f t="shared" si="26"/>
        <v>-22.952029520295202</v>
      </c>
      <c r="K282" s="122">
        <f t="shared" si="27"/>
        <v>465.38461538461536</v>
      </c>
      <c r="L282" s="122">
        <f t="shared" si="28"/>
        <v>42.857142857142854</v>
      </c>
      <c r="M282" s="122">
        <f t="shared" si="29"/>
        <v>-23.076923076923077</v>
      </c>
    </row>
    <row r="283" spans="1:13">
      <c r="A283" s="67">
        <v>256</v>
      </c>
      <c r="B283" s="67" t="s">
        <v>22</v>
      </c>
      <c r="C283" s="67">
        <v>2014</v>
      </c>
      <c r="D283" s="121">
        <v>1122</v>
      </c>
      <c r="E283" s="121">
        <v>1415</v>
      </c>
      <c r="F283" s="121">
        <v>558</v>
      </c>
      <c r="G283" s="121">
        <v>359</v>
      </c>
      <c r="H283" s="121">
        <v>126</v>
      </c>
      <c r="I283" s="122">
        <f t="shared" si="25"/>
        <v>132.78008298755188</v>
      </c>
      <c r="J283" s="122">
        <f t="shared" si="26"/>
        <v>-28.679435483870968</v>
      </c>
      <c r="K283" s="122">
        <f t="shared" si="27"/>
        <v>68.580060422960727</v>
      </c>
      <c r="L283" s="122">
        <f t="shared" si="28"/>
        <v>987.87878787878788</v>
      </c>
      <c r="M283" s="122">
        <f t="shared" si="29"/>
        <v>117.24137931034483</v>
      </c>
    </row>
    <row r="284" spans="1:13">
      <c r="A284" s="67">
        <v>257</v>
      </c>
      <c r="B284" s="67" t="s">
        <v>23</v>
      </c>
      <c r="C284" s="67">
        <v>2014</v>
      </c>
      <c r="D284" s="121">
        <v>1142</v>
      </c>
      <c r="E284" s="121">
        <v>2275</v>
      </c>
      <c r="F284" s="121">
        <v>272</v>
      </c>
      <c r="G284" s="121">
        <v>232</v>
      </c>
      <c r="H284" s="121">
        <v>90</v>
      </c>
      <c r="I284" s="122">
        <f t="shared" si="25"/>
        <v>90.651085141903167</v>
      </c>
      <c r="J284" s="122">
        <f t="shared" si="26"/>
        <v>-25.653594771241831</v>
      </c>
      <c r="K284" s="122">
        <f t="shared" si="27"/>
        <v>77.777777777777771</v>
      </c>
      <c r="L284" s="122">
        <f t="shared" si="28"/>
        <v>293.22033898305085</v>
      </c>
      <c r="M284" s="122">
        <f t="shared" si="29"/>
        <v>-37.931034482758619</v>
      </c>
    </row>
    <row r="285" spans="1:13">
      <c r="A285" s="74">
        <v>2</v>
      </c>
      <c r="B285" s="74" t="s">
        <v>59</v>
      </c>
      <c r="C285" s="74">
        <v>2014</v>
      </c>
      <c r="D285" s="113">
        <v>22500</v>
      </c>
      <c r="E285" s="113">
        <v>38925</v>
      </c>
      <c r="F285" s="113">
        <v>6092</v>
      </c>
      <c r="G285" s="113">
        <v>5625</v>
      </c>
      <c r="H285" s="113">
        <v>4549</v>
      </c>
      <c r="I285" s="122">
        <f t="shared" si="25"/>
        <v>96.506550218340607</v>
      </c>
      <c r="J285" s="122">
        <f t="shared" si="26"/>
        <v>-14.015904572564612</v>
      </c>
      <c r="K285" s="122">
        <f t="shared" si="27"/>
        <v>198.18893783651492</v>
      </c>
      <c r="L285" s="122">
        <f t="shared" si="28"/>
        <v>419.87060998151571</v>
      </c>
      <c r="M285" s="122">
        <f t="shared" si="29"/>
        <v>43.140339836375077</v>
      </c>
    </row>
    <row r="286" spans="1:13">
      <c r="A286" s="67">
        <v>351</v>
      </c>
      <c r="B286" s="67" t="s">
        <v>25</v>
      </c>
      <c r="C286" s="67">
        <v>2014</v>
      </c>
      <c r="D286" s="121">
        <v>1081</v>
      </c>
      <c r="E286" s="121">
        <v>1625</v>
      </c>
      <c r="F286" s="121">
        <v>429</v>
      </c>
      <c r="G286" s="121">
        <v>379</v>
      </c>
      <c r="H286" s="121">
        <v>309</v>
      </c>
      <c r="I286" s="122">
        <f t="shared" si="25"/>
        <v>156.76959619952495</v>
      </c>
      <c r="J286" s="122">
        <f t="shared" si="26"/>
        <v>-32.795698924731184</v>
      </c>
      <c r="K286" s="122">
        <f t="shared" si="27"/>
        <v>254.54545454545453</v>
      </c>
      <c r="L286" s="122">
        <f t="shared" si="28"/>
        <v>405.33333333333331</v>
      </c>
      <c r="M286" s="122">
        <f t="shared" si="29"/>
        <v>106</v>
      </c>
    </row>
    <row r="287" spans="1:13">
      <c r="A287" s="67">
        <v>352</v>
      </c>
      <c r="B287" s="67" t="s">
        <v>26</v>
      </c>
      <c r="C287" s="67">
        <v>2014</v>
      </c>
      <c r="D287" s="121">
        <v>1045</v>
      </c>
      <c r="E287" s="121">
        <v>856</v>
      </c>
      <c r="F287" s="121">
        <v>171</v>
      </c>
      <c r="G287" s="121">
        <v>244</v>
      </c>
      <c r="H287" s="121">
        <v>56</v>
      </c>
      <c r="I287" s="122">
        <f t="shared" si="25"/>
        <v>145.30516431924883</v>
      </c>
      <c r="J287" s="122">
        <f t="shared" si="26"/>
        <v>-25.629887054735011</v>
      </c>
      <c r="K287" s="122">
        <f t="shared" si="27"/>
        <v>96.551724137931032</v>
      </c>
      <c r="L287" s="122">
        <f t="shared" si="28"/>
        <v>525.64102564102564</v>
      </c>
      <c r="M287" s="122">
        <f t="shared" si="29"/>
        <v>-29.11392405063291</v>
      </c>
    </row>
    <row r="288" spans="1:13">
      <c r="A288" s="67">
        <v>353</v>
      </c>
      <c r="B288" s="67" t="s">
        <v>27</v>
      </c>
      <c r="C288" s="67">
        <v>2014</v>
      </c>
      <c r="D288" s="121">
        <v>1526</v>
      </c>
      <c r="E288" s="121">
        <v>1362</v>
      </c>
      <c r="F288" s="121">
        <v>241</v>
      </c>
      <c r="G288" s="121">
        <v>240</v>
      </c>
      <c r="H288" s="121">
        <v>46</v>
      </c>
      <c r="I288" s="122">
        <f t="shared" si="25"/>
        <v>73.804100227790428</v>
      </c>
      <c r="J288" s="122">
        <f t="shared" si="26"/>
        <v>-15.873996294008647</v>
      </c>
      <c r="K288" s="122">
        <f t="shared" si="27"/>
        <v>151.04166666666666</v>
      </c>
      <c r="L288" s="122">
        <f t="shared" si="28"/>
        <v>90.476190476190482</v>
      </c>
      <c r="M288" s="122">
        <f t="shared" si="29"/>
        <v>-20.689655172413794</v>
      </c>
    </row>
    <row r="289" spans="1:13">
      <c r="A289" s="67">
        <v>354</v>
      </c>
      <c r="B289" s="67" t="s">
        <v>28</v>
      </c>
      <c r="C289" s="67">
        <v>2014</v>
      </c>
      <c r="D289" s="121">
        <v>631</v>
      </c>
      <c r="E289" s="121">
        <v>103</v>
      </c>
      <c r="F289" s="121">
        <v>74</v>
      </c>
      <c r="G289" s="121">
        <v>144</v>
      </c>
      <c r="H289" s="121">
        <v>2</v>
      </c>
      <c r="I289" s="122">
        <f t="shared" si="25"/>
        <v>168.51063829787233</v>
      </c>
      <c r="J289" s="122">
        <f t="shared" si="26"/>
        <v>-0.96153846153846156</v>
      </c>
      <c r="K289" s="122">
        <f t="shared" si="27"/>
        <v>957.14285714285711</v>
      </c>
      <c r="L289" s="122">
        <f t="shared" si="28"/>
        <v>1700</v>
      </c>
      <c r="M289" s="122">
        <f t="shared" si="29"/>
        <v>100</v>
      </c>
    </row>
    <row r="290" spans="1:13">
      <c r="A290" s="67">
        <v>355</v>
      </c>
      <c r="B290" s="67" t="s">
        <v>29</v>
      </c>
      <c r="C290" s="67">
        <v>2014</v>
      </c>
      <c r="D290" s="121">
        <v>1180</v>
      </c>
      <c r="E290" s="121">
        <v>776</v>
      </c>
      <c r="F290" s="121">
        <v>311</v>
      </c>
      <c r="G290" s="121">
        <v>206</v>
      </c>
      <c r="H290" s="121">
        <v>132</v>
      </c>
      <c r="I290" s="122">
        <f t="shared" si="25"/>
        <v>101.7094017094017</v>
      </c>
      <c r="J290" s="122">
        <f t="shared" si="26"/>
        <v>-22.010050251256281</v>
      </c>
      <c r="K290" s="122">
        <f t="shared" si="27"/>
        <v>165.81196581196582</v>
      </c>
      <c r="L290" s="122">
        <f t="shared" si="28"/>
        <v>456.75675675675677</v>
      </c>
      <c r="M290" s="122">
        <f t="shared" si="29"/>
        <v>-15.923566878980891</v>
      </c>
    </row>
    <row r="291" spans="1:13">
      <c r="A291" s="67">
        <v>356</v>
      </c>
      <c r="B291" s="67" t="s">
        <v>30</v>
      </c>
      <c r="C291" s="67">
        <v>2014</v>
      </c>
      <c r="D291" s="121">
        <v>664</v>
      </c>
      <c r="E291" s="121">
        <v>779</v>
      </c>
      <c r="F291" s="121">
        <v>137</v>
      </c>
      <c r="G291" s="121">
        <v>117</v>
      </c>
      <c r="H291" s="121">
        <v>34</v>
      </c>
      <c r="I291" s="122">
        <f t="shared" si="25"/>
        <v>152.47148288973384</v>
      </c>
      <c r="J291" s="122">
        <f t="shared" si="26"/>
        <v>-22.718253968253968</v>
      </c>
      <c r="K291" s="122">
        <f t="shared" si="27"/>
        <v>65.060240963855421</v>
      </c>
      <c r="L291" s="122">
        <f t="shared" si="28"/>
        <v>265.625</v>
      </c>
      <c r="M291" s="122">
        <f t="shared" si="29"/>
        <v>-2.8571428571428572</v>
      </c>
    </row>
    <row r="292" spans="1:13">
      <c r="A292" s="67">
        <v>357</v>
      </c>
      <c r="B292" s="67" t="s">
        <v>31</v>
      </c>
      <c r="C292" s="67">
        <v>2014</v>
      </c>
      <c r="D292" s="121">
        <v>1500</v>
      </c>
      <c r="E292" s="121">
        <v>732</v>
      </c>
      <c r="F292" s="121">
        <v>122</v>
      </c>
      <c r="G292" s="121">
        <v>291</v>
      </c>
      <c r="H292" s="121">
        <v>31</v>
      </c>
      <c r="I292" s="122">
        <f t="shared" si="25"/>
        <v>111.56558533145275</v>
      </c>
      <c r="J292" s="122">
        <f t="shared" si="26"/>
        <v>-26.8</v>
      </c>
      <c r="K292" s="122">
        <f t="shared" si="27"/>
        <v>183.72093023255815</v>
      </c>
      <c r="L292" s="122">
        <f t="shared" si="28"/>
        <v>419.64285714285717</v>
      </c>
      <c r="M292" s="122">
        <f t="shared" si="29"/>
        <v>-48.333333333333336</v>
      </c>
    </row>
    <row r="293" spans="1:13">
      <c r="A293" s="67">
        <v>358</v>
      </c>
      <c r="B293" s="67" t="s">
        <v>32</v>
      </c>
      <c r="C293" s="67">
        <v>2014</v>
      </c>
      <c r="D293" s="121">
        <v>1426</v>
      </c>
      <c r="E293" s="121">
        <v>937</v>
      </c>
      <c r="F293" s="121">
        <v>287</v>
      </c>
      <c r="G293" s="121">
        <v>185</v>
      </c>
      <c r="H293" s="121">
        <v>72</v>
      </c>
      <c r="I293" s="122">
        <f t="shared" si="25"/>
        <v>207.32758620689654</v>
      </c>
      <c r="J293" s="122">
        <f t="shared" si="26"/>
        <v>-27.756360832690824</v>
      </c>
      <c r="K293" s="122">
        <f t="shared" si="27"/>
        <v>215.38461538461539</v>
      </c>
      <c r="L293" s="122">
        <f t="shared" si="28"/>
        <v>351.21951219512198</v>
      </c>
      <c r="M293" s="122">
        <f t="shared" si="29"/>
        <v>-13.253012048192771</v>
      </c>
    </row>
    <row r="294" spans="1:13">
      <c r="A294" s="67">
        <v>359</v>
      </c>
      <c r="B294" s="67" t="s">
        <v>33</v>
      </c>
      <c r="C294" s="67">
        <v>2014</v>
      </c>
      <c r="D294" s="121">
        <v>2602</v>
      </c>
      <c r="E294" s="121">
        <v>1809</v>
      </c>
      <c r="F294" s="121">
        <v>145</v>
      </c>
      <c r="G294" s="121">
        <v>439</v>
      </c>
      <c r="H294" s="121">
        <v>64</v>
      </c>
      <c r="I294" s="122">
        <f t="shared" si="25"/>
        <v>271.18402282453638</v>
      </c>
      <c r="J294" s="122">
        <f t="shared" si="26"/>
        <v>-7.751147373788883</v>
      </c>
      <c r="K294" s="122">
        <f t="shared" si="27"/>
        <v>107.14285714285714</v>
      </c>
      <c r="L294" s="122">
        <f t="shared" si="28"/>
        <v>416.47058823529414</v>
      </c>
      <c r="M294" s="122">
        <f t="shared" si="29"/>
        <v>-44.827586206896555</v>
      </c>
    </row>
    <row r="295" spans="1:13">
      <c r="A295" s="67">
        <v>360</v>
      </c>
      <c r="B295" s="67" t="s">
        <v>34</v>
      </c>
      <c r="C295" s="67">
        <v>2014</v>
      </c>
      <c r="D295" s="121">
        <v>682</v>
      </c>
      <c r="E295" s="121">
        <v>255</v>
      </c>
      <c r="F295" s="121">
        <v>204</v>
      </c>
      <c r="G295" s="121">
        <v>146</v>
      </c>
      <c r="H295" s="121">
        <v>24</v>
      </c>
      <c r="I295" s="122">
        <f t="shared" si="25"/>
        <v>131.97278911564626</v>
      </c>
      <c r="J295" s="122">
        <f t="shared" si="26"/>
        <v>-28.370786516853933</v>
      </c>
      <c r="K295" s="122">
        <f t="shared" si="27"/>
        <v>500</v>
      </c>
      <c r="L295" s="122">
        <f t="shared" si="28"/>
        <v>563.63636363636363</v>
      </c>
      <c r="M295" s="122">
        <f t="shared" si="29"/>
        <v>-60.655737704918032</v>
      </c>
    </row>
    <row r="296" spans="1:13">
      <c r="A296" s="67">
        <v>361</v>
      </c>
      <c r="B296" s="67" t="s">
        <v>35</v>
      </c>
      <c r="C296" s="67">
        <v>2014</v>
      </c>
      <c r="D296" s="121">
        <v>1055</v>
      </c>
      <c r="E296" s="121">
        <v>1861</v>
      </c>
      <c r="F296" s="121">
        <v>271</v>
      </c>
      <c r="G296" s="121">
        <v>184</v>
      </c>
      <c r="H296" s="121">
        <v>133</v>
      </c>
      <c r="I296" s="122">
        <f t="shared" si="25"/>
        <v>136.54708520179372</v>
      </c>
      <c r="J296" s="122">
        <f t="shared" si="26"/>
        <v>-27.162426614481408</v>
      </c>
      <c r="K296" s="122">
        <f t="shared" si="27"/>
        <v>191.3978494623656</v>
      </c>
      <c r="L296" s="122">
        <f t="shared" si="28"/>
        <v>557.14285714285711</v>
      </c>
      <c r="M296" s="122">
        <f t="shared" si="29"/>
        <v>19.81981981981982</v>
      </c>
    </row>
    <row r="297" spans="1:13">
      <c r="A297" s="74">
        <v>3</v>
      </c>
      <c r="B297" s="74" t="s">
        <v>60</v>
      </c>
      <c r="C297" s="74">
        <v>2014</v>
      </c>
      <c r="D297" s="113">
        <v>13392</v>
      </c>
      <c r="E297" s="113">
        <v>11095</v>
      </c>
      <c r="F297" s="113">
        <v>2392</v>
      </c>
      <c r="G297" s="113">
        <v>2575</v>
      </c>
      <c r="H297" s="113">
        <v>903</v>
      </c>
      <c r="I297" s="122">
        <f t="shared" si="25"/>
        <v>146.99372925119883</v>
      </c>
      <c r="J297" s="122">
        <f t="shared" si="26"/>
        <v>-23.292311946902654</v>
      </c>
      <c r="K297" s="122">
        <f t="shared" si="27"/>
        <v>184.08551068883611</v>
      </c>
      <c r="L297" s="122">
        <f t="shared" si="28"/>
        <v>369.0346083788707</v>
      </c>
      <c r="M297" s="122">
        <f t="shared" si="29"/>
        <v>-0.87815587266739847</v>
      </c>
    </row>
    <row r="298" spans="1:13">
      <c r="A298" s="67">
        <v>401</v>
      </c>
      <c r="B298" s="67" t="s">
        <v>37</v>
      </c>
      <c r="C298" s="67">
        <v>2014</v>
      </c>
      <c r="D298" s="121">
        <v>1289</v>
      </c>
      <c r="E298" s="121">
        <v>2461</v>
      </c>
      <c r="F298" s="121">
        <v>232</v>
      </c>
      <c r="G298" s="121">
        <v>260</v>
      </c>
      <c r="H298" s="121">
        <v>164</v>
      </c>
      <c r="I298" s="122">
        <f t="shared" si="25"/>
        <v>158.31663326653307</v>
      </c>
      <c r="J298" s="122">
        <f t="shared" si="26"/>
        <v>-22.292390274707927</v>
      </c>
      <c r="K298" s="122">
        <f t="shared" si="27"/>
        <v>123.07692307692308</v>
      </c>
      <c r="L298" s="122">
        <f t="shared" si="28"/>
        <v>900</v>
      </c>
      <c r="M298" s="122">
        <f t="shared" si="29"/>
        <v>134.28571428571428</v>
      </c>
    </row>
    <row r="299" spans="1:13">
      <c r="A299" s="67">
        <v>402</v>
      </c>
      <c r="B299" s="67" t="s">
        <v>38</v>
      </c>
      <c r="C299" s="67">
        <v>2014</v>
      </c>
      <c r="D299" s="121">
        <v>761</v>
      </c>
      <c r="E299" s="121">
        <v>327</v>
      </c>
      <c r="F299" s="121">
        <v>120</v>
      </c>
      <c r="G299" s="121">
        <v>261</v>
      </c>
      <c r="H299" s="121">
        <v>38</v>
      </c>
      <c r="I299" s="122">
        <f t="shared" si="25"/>
        <v>181.85185185185185</v>
      </c>
      <c r="J299" s="122">
        <f t="shared" si="26"/>
        <v>-12.332439678284182</v>
      </c>
      <c r="K299" s="122">
        <f t="shared" si="27"/>
        <v>11900</v>
      </c>
      <c r="L299" s="122">
        <f t="shared" si="28"/>
        <v>569.23076923076928</v>
      </c>
      <c r="M299" s="122">
        <f t="shared" si="29"/>
        <v>40.74074074074074</v>
      </c>
    </row>
    <row r="300" spans="1:13">
      <c r="A300" s="67">
        <v>403</v>
      </c>
      <c r="B300" s="67" t="s">
        <v>39</v>
      </c>
      <c r="C300" s="67">
        <v>2014</v>
      </c>
      <c r="D300" s="121">
        <v>1145</v>
      </c>
      <c r="E300" s="121">
        <v>1641</v>
      </c>
      <c r="F300" s="121">
        <v>356</v>
      </c>
      <c r="G300" s="121">
        <v>344</v>
      </c>
      <c r="H300" s="121">
        <v>1058</v>
      </c>
      <c r="I300" s="122">
        <f t="shared" si="25"/>
        <v>60.13986013986014</v>
      </c>
      <c r="J300" s="122">
        <f t="shared" si="26"/>
        <v>-23.210107627515207</v>
      </c>
      <c r="K300" s="122">
        <f t="shared" si="27"/>
        <v>286.95652173913044</v>
      </c>
      <c r="L300" s="122">
        <f t="shared" si="28"/>
        <v>199.13043478260869</v>
      </c>
      <c r="M300" s="122">
        <f t="shared" si="29"/>
        <v>137.75280898876406</v>
      </c>
    </row>
    <row r="301" spans="1:13">
      <c r="A301" s="67">
        <v>404</v>
      </c>
      <c r="B301" s="67" t="s">
        <v>40</v>
      </c>
      <c r="C301" s="67">
        <v>2014</v>
      </c>
      <c r="D301" s="121">
        <v>1289</v>
      </c>
      <c r="E301" s="121">
        <v>2798</v>
      </c>
      <c r="F301" s="121">
        <v>521</v>
      </c>
      <c r="G301" s="121">
        <v>560</v>
      </c>
      <c r="H301" s="121">
        <v>113</v>
      </c>
      <c r="I301" s="122">
        <f t="shared" si="25"/>
        <v>108.23909531502423</v>
      </c>
      <c r="J301" s="122">
        <f t="shared" si="26"/>
        <v>-12.916277622159974</v>
      </c>
      <c r="K301" s="122">
        <f t="shared" si="27"/>
        <v>623.61111111111109</v>
      </c>
      <c r="L301" s="122">
        <f t="shared" si="28"/>
        <v>849.15254237288138</v>
      </c>
      <c r="M301" s="122">
        <f t="shared" si="29"/>
        <v>175.60975609756099</v>
      </c>
    </row>
    <row r="302" spans="1:13">
      <c r="A302" s="67">
        <v>405</v>
      </c>
      <c r="B302" s="67" t="s">
        <v>41</v>
      </c>
      <c r="C302" s="67">
        <v>2014</v>
      </c>
      <c r="D302" s="121">
        <v>587</v>
      </c>
      <c r="E302" s="121">
        <v>526</v>
      </c>
      <c r="F302" s="121">
        <v>111</v>
      </c>
      <c r="G302" s="121">
        <v>206</v>
      </c>
      <c r="H302" s="121">
        <v>104</v>
      </c>
      <c r="I302" s="122">
        <f t="shared" si="25"/>
        <v>174.29906542056074</v>
      </c>
      <c r="J302" s="122">
        <f t="shared" si="26"/>
        <v>-23.878437047756876</v>
      </c>
      <c r="K302" s="122">
        <f t="shared" si="27"/>
        <v>98.214285714285708</v>
      </c>
      <c r="L302" s="122">
        <f t="shared" si="28"/>
        <v>1273.3333333333333</v>
      </c>
      <c r="M302" s="122">
        <f t="shared" si="29"/>
        <v>10.638297872340425</v>
      </c>
    </row>
    <row r="303" spans="1:13">
      <c r="A303" s="67">
        <v>451</v>
      </c>
      <c r="B303" s="67" t="s">
        <v>42</v>
      </c>
      <c r="C303" s="67">
        <v>2014</v>
      </c>
      <c r="D303" s="121">
        <v>1163</v>
      </c>
      <c r="E303" s="121">
        <v>516</v>
      </c>
      <c r="F303" s="121">
        <v>280</v>
      </c>
      <c r="G303" s="121">
        <v>265</v>
      </c>
      <c r="H303" s="121">
        <v>131</v>
      </c>
      <c r="I303" s="122">
        <f t="shared" si="25"/>
        <v>329.15129151291512</v>
      </c>
      <c r="J303" s="122">
        <f t="shared" si="26"/>
        <v>-28.531855955678669</v>
      </c>
      <c r="K303" s="122">
        <f t="shared" si="27"/>
        <v>188.65979381443299</v>
      </c>
      <c r="L303" s="122">
        <f t="shared" si="28"/>
        <v>960</v>
      </c>
      <c r="M303" s="122">
        <f t="shared" si="29"/>
        <v>42.391304347826086</v>
      </c>
    </row>
    <row r="304" spans="1:13">
      <c r="A304" s="67">
        <v>452</v>
      </c>
      <c r="B304" s="67" t="s">
        <v>43</v>
      </c>
      <c r="C304" s="67">
        <v>2014</v>
      </c>
      <c r="D304" s="121">
        <v>1361</v>
      </c>
      <c r="E304" s="121">
        <v>363</v>
      </c>
      <c r="F304" s="121">
        <v>427</v>
      </c>
      <c r="G304" s="121">
        <v>331</v>
      </c>
      <c r="H304" s="121">
        <v>84</v>
      </c>
      <c r="I304" s="122">
        <f t="shared" si="25"/>
        <v>333.43949044585986</v>
      </c>
      <c r="J304" s="122">
        <f t="shared" si="26"/>
        <v>-17.5</v>
      </c>
      <c r="K304" s="122">
        <f t="shared" si="27"/>
        <v>390.80459770114942</v>
      </c>
      <c r="L304" s="122">
        <f t="shared" si="28"/>
        <v>967.74193548387098</v>
      </c>
      <c r="M304" s="122">
        <f t="shared" si="29"/>
        <v>1.2048192771084338</v>
      </c>
    </row>
    <row r="305" spans="1:13">
      <c r="A305" s="67">
        <v>453</v>
      </c>
      <c r="B305" s="67" t="s">
        <v>44</v>
      </c>
      <c r="C305" s="67">
        <v>2014</v>
      </c>
      <c r="D305" s="121">
        <v>2812</v>
      </c>
      <c r="E305" s="121">
        <v>819</v>
      </c>
      <c r="F305" s="121">
        <v>363</v>
      </c>
      <c r="G305" s="121">
        <v>2234</v>
      </c>
      <c r="H305" s="121">
        <v>399</v>
      </c>
      <c r="I305" s="122">
        <f t="shared" si="25"/>
        <v>259.59079283887468</v>
      </c>
      <c r="J305" s="122">
        <f t="shared" si="26"/>
        <v>-20.330739299610894</v>
      </c>
      <c r="K305" s="122">
        <f t="shared" si="27"/>
        <v>163.04347826086956</v>
      </c>
      <c r="L305" s="122">
        <f t="shared" si="28"/>
        <v>6470.588235294118</v>
      </c>
      <c r="M305" s="122">
        <f t="shared" si="29"/>
        <v>167.78523489932886</v>
      </c>
    </row>
    <row r="306" spans="1:13">
      <c r="A306" s="67">
        <v>454</v>
      </c>
      <c r="B306" s="67" t="s">
        <v>45</v>
      </c>
      <c r="C306" s="67">
        <v>2014</v>
      </c>
      <c r="D306" s="121">
        <v>5082</v>
      </c>
      <c r="E306" s="121">
        <v>924</v>
      </c>
      <c r="F306" s="121">
        <v>458</v>
      </c>
      <c r="G306" s="121">
        <v>2108</v>
      </c>
      <c r="H306" s="121">
        <v>152</v>
      </c>
      <c r="I306" s="122">
        <f t="shared" si="25"/>
        <v>212.73846153846154</v>
      </c>
      <c r="J306" s="122">
        <f t="shared" si="26"/>
        <v>-23.255813953488371</v>
      </c>
      <c r="K306" s="122">
        <f t="shared" si="27"/>
        <v>349.01960784313724</v>
      </c>
      <c r="L306" s="122">
        <f t="shared" si="28"/>
        <v>2673.6842105263158</v>
      </c>
      <c r="M306" s="122">
        <f t="shared" si="29"/>
        <v>-3.1847133757961785</v>
      </c>
    </row>
    <row r="307" spans="1:13">
      <c r="A307" s="67">
        <v>455</v>
      </c>
      <c r="B307" s="67" t="s">
        <v>46</v>
      </c>
      <c r="C307" s="67">
        <v>2014</v>
      </c>
      <c r="D307" s="121">
        <v>349</v>
      </c>
      <c r="E307" s="121">
        <v>226</v>
      </c>
      <c r="F307" s="121">
        <v>82</v>
      </c>
      <c r="G307" s="121">
        <v>90</v>
      </c>
      <c r="H307" s="121">
        <v>35</v>
      </c>
      <c r="I307" s="122">
        <f t="shared" si="25"/>
        <v>108.98203592814372</v>
      </c>
      <c r="J307" s="122">
        <f t="shared" si="26"/>
        <v>-34.492753623188406</v>
      </c>
      <c r="K307" s="122">
        <f t="shared" si="27"/>
        <v>105</v>
      </c>
      <c r="L307" s="122">
        <f t="shared" si="28"/>
        <v>291.30434782608694</v>
      </c>
      <c r="M307" s="122">
        <f t="shared" si="29"/>
        <v>-22.222222222222221</v>
      </c>
    </row>
    <row r="308" spans="1:13">
      <c r="A308" s="67">
        <v>456</v>
      </c>
      <c r="B308" s="67" t="s">
        <v>47</v>
      </c>
      <c r="C308" s="67">
        <v>2014</v>
      </c>
      <c r="D308" s="121">
        <v>1715</v>
      </c>
      <c r="E308" s="121">
        <v>1341</v>
      </c>
      <c r="F308" s="121">
        <v>234</v>
      </c>
      <c r="G308" s="121">
        <v>265</v>
      </c>
      <c r="H308" s="121">
        <v>93</v>
      </c>
      <c r="I308" s="122">
        <f t="shared" si="25"/>
        <v>422.86585365853659</v>
      </c>
      <c r="J308" s="122">
        <f t="shared" si="26"/>
        <v>-23.37142857142857</v>
      </c>
      <c r="K308" s="122">
        <f t="shared" si="27"/>
        <v>141.23711340206185</v>
      </c>
      <c r="L308" s="122">
        <f t="shared" si="28"/>
        <v>616.21621621621625</v>
      </c>
      <c r="M308" s="122">
        <f t="shared" si="29"/>
        <v>-33.571428571428569</v>
      </c>
    </row>
    <row r="309" spans="1:13">
      <c r="A309" s="67">
        <v>457</v>
      </c>
      <c r="B309" s="67" t="s">
        <v>48</v>
      </c>
      <c r="C309" s="67">
        <v>2014</v>
      </c>
      <c r="D309" s="121">
        <v>893</v>
      </c>
      <c r="E309" s="121">
        <v>378</v>
      </c>
      <c r="F309" s="121">
        <v>380</v>
      </c>
      <c r="G309" s="121">
        <v>581</v>
      </c>
      <c r="H309" s="121">
        <v>96</v>
      </c>
      <c r="I309" s="122">
        <f t="shared" si="25"/>
        <v>123.80952380952381</v>
      </c>
      <c r="J309" s="122">
        <f t="shared" si="26"/>
        <v>-40.845070422535208</v>
      </c>
      <c r="K309" s="122">
        <f t="shared" si="27"/>
        <v>242.34234234234233</v>
      </c>
      <c r="L309" s="122">
        <f t="shared" si="28"/>
        <v>376.22950819672133</v>
      </c>
      <c r="M309" s="122">
        <f t="shared" si="29"/>
        <v>-2.0408163265306123</v>
      </c>
    </row>
    <row r="310" spans="1:13">
      <c r="A310" s="67">
        <v>458</v>
      </c>
      <c r="B310" s="67" t="s">
        <v>49</v>
      </c>
      <c r="C310" s="67">
        <v>2014</v>
      </c>
      <c r="D310" s="121">
        <v>1572</v>
      </c>
      <c r="E310" s="121">
        <v>431</v>
      </c>
      <c r="F310" s="121">
        <v>244</v>
      </c>
      <c r="G310" s="121">
        <v>756</v>
      </c>
      <c r="H310" s="121">
        <v>580</v>
      </c>
      <c r="I310" s="122">
        <f t="shared" si="25"/>
        <v>287.192118226601</v>
      </c>
      <c r="J310" s="122">
        <f t="shared" si="26"/>
        <v>-31.259968102073366</v>
      </c>
      <c r="K310" s="122">
        <f t="shared" si="27"/>
        <v>105.04201680672269</v>
      </c>
      <c r="L310" s="122">
        <f t="shared" si="28"/>
        <v>2000</v>
      </c>
      <c r="M310" s="122">
        <f t="shared" si="29"/>
        <v>158.92857142857142</v>
      </c>
    </row>
    <row r="311" spans="1:13">
      <c r="A311" s="67">
        <v>459</v>
      </c>
      <c r="B311" s="67" t="s">
        <v>50</v>
      </c>
      <c r="C311" s="67">
        <v>2014</v>
      </c>
      <c r="D311" s="121">
        <v>3851</v>
      </c>
      <c r="E311" s="121">
        <v>3060</v>
      </c>
      <c r="F311" s="121">
        <v>584</v>
      </c>
      <c r="G311" s="121">
        <v>1748</v>
      </c>
      <c r="H311" s="121">
        <v>144</v>
      </c>
      <c r="I311" s="122">
        <f t="shared" si="25"/>
        <v>250.40946314831666</v>
      </c>
      <c r="J311" s="122">
        <f t="shared" si="26"/>
        <v>-16.938110749185668</v>
      </c>
      <c r="K311" s="122">
        <f t="shared" si="27"/>
        <v>239.53488372093022</v>
      </c>
      <c r="L311" s="122">
        <f t="shared" si="28"/>
        <v>1234.3511450381679</v>
      </c>
      <c r="M311" s="122">
        <f t="shared" si="29"/>
        <v>-20.441988950276244</v>
      </c>
    </row>
    <row r="312" spans="1:13">
      <c r="A312" s="67">
        <v>460</v>
      </c>
      <c r="B312" s="67" t="s">
        <v>51</v>
      </c>
      <c r="C312" s="67">
        <v>2014</v>
      </c>
      <c r="D312" s="121">
        <v>3094</v>
      </c>
      <c r="E312" s="121">
        <v>2627</v>
      </c>
      <c r="F312" s="121">
        <v>668</v>
      </c>
      <c r="G312" s="121">
        <v>1204</v>
      </c>
      <c r="H312" s="121">
        <v>269</v>
      </c>
      <c r="I312" s="122">
        <f t="shared" si="25"/>
        <v>241.50110375275938</v>
      </c>
      <c r="J312" s="122">
        <f t="shared" si="26"/>
        <v>-16.417435571110403</v>
      </c>
      <c r="K312" s="122">
        <f t="shared" si="27"/>
        <v>222.70531400966183</v>
      </c>
      <c r="L312" s="122">
        <f t="shared" si="28"/>
        <v>1300</v>
      </c>
      <c r="M312" s="122">
        <f t="shared" si="29"/>
        <v>68.125</v>
      </c>
    </row>
    <row r="313" spans="1:13">
      <c r="A313" s="67">
        <v>461</v>
      </c>
      <c r="B313" s="67" t="s">
        <v>52</v>
      </c>
      <c r="C313" s="67">
        <v>2014</v>
      </c>
      <c r="D313" s="121">
        <v>783</v>
      </c>
      <c r="E313" s="121">
        <v>1152</v>
      </c>
      <c r="F313" s="121">
        <v>98</v>
      </c>
      <c r="G313" s="121">
        <v>184</v>
      </c>
      <c r="H313" s="121">
        <v>66</v>
      </c>
      <c r="I313" s="122">
        <f t="shared" si="25"/>
        <v>119.9438202247191</v>
      </c>
      <c r="J313" s="122">
        <f t="shared" si="26"/>
        <v>-26.810673443456164</v>
      </c>
      <c r="K313" s="122">
        <f t="shared" si="27"/>
        <v>127.90697674418605</v>
      </c>
      <c r="L313" s="122">
        <f t="shared" si="28"/>
        <v>130</v>
      </c>
      <c r="M313" s="122">
        <f t="shared" si="29"/>
        <v>-14.285714285714286</v>
      </c>
    </row>
    <row r="314" spans="1:13">
      <c r="A314" s="67">
        <v>462</v>
      </c>
      <c r="B314" s="67" t="s">
        <v>53</v>
      </c>
      <c r="C314" s="67">
        <v>2014</v>
      </c>
      <c r="D314" s="121">
        <v>327</v>
      </c>
      <c r="E314" s="121">
        <v>100</v>
      </c>
      <c r="F314" s="121">
        <v>77</v>
      </c>
      <c r="G314" s="121">
        <v>88</v>
      </c>
      <c r="H314" s="121">
        <v>3</v>
      </c>
      <c r="I314" s="122">
        <f t="shared" si="25"/>
        <v>255.43478260869566</v>
      </c>
      <c r="J314" s="122">
        <f t="shared" si="26"/>
        <v>-39.024390243902438</v>
      </c>
      <c r="K314" s="122">
        <f t="shared" si="27"/>
        <v>1000</v>
      </c>
      <c r="L314" s="122">
        <f t="shared" si="28"/>
        <v>1000</v>
      </c>
      <c r="M314" s="122">
        <f t="shared" si="29"/>
        <v>-76.92307692307692</v>
      </c>
    </row>
    <row r="315" spans="1:13">
      <c r="A315" s="74">
        <v>4</v>
      </c>
      <c r="B315" s="74" t="s">
        <v>61</v>
      </c>
      <c r="C315" s="74">
        <v>2014</v>
      </c>
      <c r="D315" s="113">
        <v>28073</v>
      </c>
      <c r="E315" s="113">
        <v>19690</v>
      </c>
      <c r="F315" s="113">
        <v>5235</v>
      </c>
      <c r="G315" s="113">
        <v>11485</v>
      </c>
      <c r="H315" s="113">
        <v>3529</v>
      </c>
      <c r="I315" s="122">
        <f t="shared" si="25"/>
        <v>209.7881262414478</v>
      </c>
      <c r="J315" s="122">
        <f t="shared" si="26"/>
        <v>-20.92687040681097</v>
      </c>
      <c r="K315" s="122">
        <f t="shared" si="27"/>
        <v>238.83495145631068</v>
      </c>
      <c r="L315" s="122">
        <f t="shared" si="28"/>
        <v>1117.9215270413574</v>
      </c>
      <c r="M315" s="122">
        <f t="shared" si="29"/>
        <v>68.368320610687022</v>
      </c>
    </row>
    <row r="316" spans="1:13">
      <c r="A316" s="74" t="s">
        <v>163</v>
      </c>
      <c r="B316" s="74" t="s">
        <v>62</v>
      </c>
      <c r="C316" s="74">
        <v>2014</v>
      </c>
      <c r="D316" s="113">
        <v>75160</v>
      </c>
      <c r="E316" s="113">
        <v>92271</v>
      </c>
      <c r="F316" s="113">
        <v>17013</v>
      </c>
      <c r="G316" s="113">
        <v>21893</v>
      </c>
      <c r="H316" s="113">
        <v>10076</v>
      </c>
      <c r="I316" s="122">
        <f t="shared" si="25"/>
        <v>131.88226945978465</v>
      </c>
      <c r="J316" s="122">
        <f t="shared" si="26"/>
        <v>-17.318410724206526</v>
      </c>
      <c r="K316" s="122">
        <f t="shared" si="27"/>
        <v>211.70758519604252</v>
      </c>
      <c r="L316" s="122">
        <f t="shared" si="28"/>
        <v>547.33885274985221</v>
      </c>
      <c r="M316" s="122">
        <f t="shared" si="29"/>
        <v>35.284640171858214</v>
      </c>
    </row>
    <row r="317" spans="1:13">
      <c r="A317" s="67">
        <v>101</v>
      </c>
      <c r="B317" s="67" t="s">
        <v>4</v>
      </c>
      <c r="C317" s="67">
        <v>2015</v>
      </c>
      <c r="D317" s="121">
        <v>3638</v>
      </c>
      <c r="E317" s="121">
        <v>5141</v>
      </c>
      <c r="F317" s="121">
        <v>1268</v>
      </c>
      <c r="G317" s="121">
        <v>423</v>
      </c>
      <c r="H317" s="121">
        <v>338</v>
      </c>
      <c r="I317" s="122">
        <f>(D317-D5)*100/D5</f>
        <v>87.332646755921729</v>
      </c>
      <c r="J317" s="122">
        <f t="shared" ref="J317:M317" si="30">(E317-E5)*100/E5</f>
        <v>-13.69817021990935</v>
      </c>
      <c r="K317" s="122">
        <f t="shared" si="30"/>
        <v>592.89617486338796</v>
      </c>
      <c r="L317" s="122">
        <f t="shared" si="30"/>
        <v>77.731092436974791</v>
      </c>
      <c r="M317" s="122">
        <f t="shared" si="30"/>
        <v>59.433962264150942</v>
      </c>
    </row>
    <row r="318" spans="1:13">
      <c r="A318" s="67">
        <v>102</v>
      </c>
      <c r="B318" s="67" t="s">
        <v>5</v>
      </c>
      <c r="C318" s="67">
        <v>2015</v>
      </c>
      <c r="D318" s="121">
        <v>1476</v>
      </c>
      <c r="E318" s="121">
        <v>5340</v>
      </c>
      <c r="F318" s="121">
        <v>1139</v>
      </c>
      <c r="G318" s="121">
        <v>579</v>
      </c>
      <c r="H318" s="121">
        <v>122</v>
      </c>
      <c r="I318" s="122">
        <f t="shared" ref="I318:I368" si="31">(D318-D6)*100/D6</f>
        <v>171.82320441988949</v>
      </c>
      <c r="J318" s="122">
        <f t="shared" ref="J318:J368" si="32">(E318-E6)*100/E6</f>
        <v>-15.50632911392405</v>
      </c>
      <c r="K318" s="122">
        <f t="shared" ref="K318:K368" si="33">(F318-F6)*100/F6</f>
        <v>2376.086956521739</v>
      </c>
      <c r="L318" s="122">
        <f t="shared" ref="L318:L368" si="34">(G318-G6)*100/G6</f>
        <v>382.5</v>
      </c>
      <c r="M318" s="122">
        <f t="shared" ref="M318:M368" si="35">(H318-H6)*100/H6</f>
        <v>18.446601941747574</v>
      </c>
    </row>
    <row r="319" spans="1:13">
      <c r="A319" s="67">
        <v>103</v>
      </c>
      <c r="B319" s="67" t="s">
        <v>6</v>
      </c>
      <c r="C319" s="67">
        <v>2015</v>
      </c>
      <c r="D319" s="121">
        <v>1202</v>
      </c>
      <c r="E319" s="121">
        <v>633</v>
      </c>
      <c r="F319" s="121">
        <v>920</v>
      </c>
      <c r="G319" s="121">
        <v>316</v>
      </c>
      <c r="H319" s="121">
        <v>293</v>
      </c>
      <c r="I319" s="122">
        <f t="shared" si="31"/>
        <v>101.67785234899328</v>
      </c>
      <c r="J319" s="122">
        <f t="shared" si="32"/>
        <v>8.9500860585197941</v>
      </c>
      <c r="K319" s="122">
        <f t="shared" si="33"/>
        <v>721.42857142857144</v>
      </c>
      <c r="L319" s="122">
        <f t="shared" si="34"/>
        <v>305.12820512820514</v>
      </c>
      <c r="M319" s="122">
        <f t="shared" si="35"/>
        <v>61.878453038674031</v>
      </c>
    </row>
    <row r="320" spans="1:13">
      <c r="A320" s="67">
        <v>151</v>
      </c>
      <c r="B320" s="67" t="s">
        <v>7</v>
      </c>
      <c r="C320" s="67">
        <v>2015</v>
      </c>
      <c r="D320" s="121">
        <v>1040</v>
      </c>
      <c r="E320" s="121">
        <v>1633</v>
      </c>
      <c r="F320" s="121">
        <v>311</v>
      </c>
      <c r="G320" s="121">
        <v>281</v>
      </c>
      <c r="H320" s="121">
        <v>103</v>
      </c>
      <c r="I320" s="122">
        <f t="shared" si="31"/>
        <v>98.852772466539193</v>
      </c>
      <c r="J320" s="122">
        <f t="shared" si="32"/>
        <v>-14.18812401471361</v>
      </c>
      <c r="K320" s="122">
        <f t="shared" si="33"/>
        <v>409.8360655737705</v>
      </c>
      <c r="L320" s="122">
        <f t="shared" si="34"/>
        <v>420.37037037037038</v>
      </c>
      <c r="M320" s="122">
        <f t="shared" si="35"/>
        <v>3</v>
      </c>
    </row>
    <row r="321" spans="1:13">
      <c r="A321" s="67">
        <v>153</v>
      </c>
      <c r="B321" s="67" t="s">
        <v>9</v>
      </c>
      <c r="C321" s="67">
        <v>2015</v>
      </c>
      <c r="D321" s="121">
        <v>741</v>
      </c>
      <c r="E321" s="121">
        <v>1535</v>
      </c>
      <c r="F321" s="121">
        <v>788</v>
      </c>
      <c r="G321" s="121">
        <v>225</v>
      </c>
      <c r="H321" s="121">
        <v>109</v>
      </c>
      <c r="I321" s="122">
        <f t="shared" si="31"/>
        <v>72.325581395348834</v>
      </c>
      <c r="J321" s="122">
        <f t="shared" si="32"/>
        <v>-20.712809917355372</v>
      </c>
      <c r="K321" s="122">
        <f t="shared" si="33"/>
        <v>1258.6206896551723</v>
      </c>
      <c r="L321" s="122">
        <f t="shared" si="34"/>
        <v>389.13043478260869</v>
      </c>
      <c r="M321" s="122">
        <f t="shared" si="35"/>
        <v>186.84210526315789</v>
      </c>
    </row>
    <row r="322" spans="1:13">
      <c r="A322" s="67">
        <v>154</v>
      </c>
      <c r="B322" s="67" t="s">
        <v>10</v>
      </c>
      <c r="C322" s="67">
        <v>2015</v>
      </c>
      <c r="D322" s="121">
        <v>667</v>
      </c>
      <c r="E322" s="121">
        <v>876</v>
      </c>
      <c r="F322" s="121">
        <v>312</v>
      </c>
      <c r="G322" s="121">
        <v>172</v>
      </c>
      <c r="H322" s="121">
        <v>122</v>
      </c>
      <c r="I322" s="122">
        <f t="shared" si="31"/>
        <v>111.07594936708861</v>
      </c>
      <c r="J322" s="122">
        <f t="shared" si="32"/>
        <v>-23.560209424083769</v>
      </c>
      <c r="K322" s="122">
        <f t="shared" si="33"/>
        <v>1100</v>
      </c>
      <c r="L322" s="122">
        <f t="shared" si="34"/>
        <v>855.55555555555554</v>
      </c>
      <c r="M322" s="122">
        <f t="shared" si="35"/>
        <v>-2.4</v>
      </c>
    </row>
    <row r="323" spans="1:13">
      <c r="A323" s="67">
        <v>155</v>
      </c>
      <c r="B323" s="67" t="s">
        <v>11</v>
      </c>
      <c r="C323" s="67">
        <v>2015</v>
      </c>
      <c r="D323" s="121">
        <v>680</v>
      </c>
      <c r="E323" s="121">
        <v>718</v>
      </c>
      <c r="F323" s="121">
        <v>574</v>
      </c>
      <c r="G323" s="121">
        <v>249</v>
      </c>
      <c r="H323" s="121">
        <v>190</v>
      </c>
      <c r="I323" s="122">
        <f t="shared" si="31"/>
        <v>102.38095238095238</v>
      </c>
      <c r="J323" s="122">
        <f t="shared" si="32"/>
        <v>-30.019493177387915</v>
      </c>
      <c r="K323" s="122">
        <f t="shared" si="33"/>
        <v>479.79797979797979</v>
      </c>
      <c r="L323" s="122">
        <f t="shared" si="34"/>
        <v>538.46153846153845</v>
      </c>
      <c r="M323" s="122">
        <f t="shared" si="35"/>
        <v>341.86046511627904</v>
      </c>
    </row>
    <row r="324" spans="1:13">
      <c r="A324" s="67">
        <v>157</v>
      </c>
      <c r="B324" s="67" t="s">
        <v>12</v>
      </c>
      <c r="C324" s="67">
        <v>2015</v>
      </c>
      <c r="D324" s="121">
        <v>1143</v>
      </c>
      <c r="E324" s="121">
        <v>2381</v>
      </c>
      <c r="F324" s="121">
        <v>681</v>
      </c>
      <c r="G324" s="121">
        <v>221</v>
      </c>
      <c r="H324" s="121">
        <v>227</v>
      </c>
      <c r="I324" s="122">
        <f t="shared" si="31"/>
        <v>139.12133891213389</v>
      </c>
      <c r="J324" s="122">
        <f t="shared" si="32"/>
        <v>-19.178547182620502</v>
      </c>
      <c r="K324" s="122">
        <f t="shared" si="33"/>
        <v>574.25742574257424</v>
      </c>
      <c r="L324" s="122">
        <f t="shared" si="34"/>
        <v>590.625</v>
      </c>
      <c r="M324" s="122">
        <f t="shared" si="35"/>
        <v>224.28571428571428</v>
      </c>
    </row>
    <row r="325" spans="1:13">
      <c r="A325" s="67">
        <v>158</v>
      </c>
      <c r="B325" s="67" t="s">
        <v>13</v>
      </c>
      <c r="C325" s="67">
        <v>2015</v>
      </c>
      <c r="D325" s="121">
        <v>727</v>
      </c>
      <c r="E325" s="121">
        <v>933</v>
      </c>
      <c r="F325" s="121">
        <v>678</v>
      </c>
      <c r="G325" s="121">
        <v>110</v>
      </c>
      <c r="H325" s="121">
        <v>62</v>
      </c>
      <c r="I325" s="122">
        <f t="shared" si="31"/>
        <v>123.00613496932516</v>
      </c>
      <c r="J325" s="122">
        <f t="shared" si="32"/>
        <v>-29.584905660377359</v>
      </c>
      <c r="K325" s="122">
        <f t="shared" si="33"/>
        <v>321.11801242236027</v>
      </c>
      <c r="L325" s="122">
        <f t="shared" si="34"/>
        <v>358.33333333333331</v>
      </c>
      <c r="M325" s="122">
        <f t="shared" si="35"/>
        <v>8.7719298245614041</v>
      </c>
    </row>
    <row r="326" spans="1:13">
      <c r="A326" s="67">
        <v>159</v>
      </c>
      <c r="B326" s="67" t="s">
        <v>8</v>
      </c>
      <c r="C326" s="67">
        <v>2015</v>
      </c>
      <c r="D326" s="121">
        <v>1291</v>
      </c>
      <c r="E326" s="121">
        <v>3083</v>
      </c>
      <c r="F326" s="121">
        <v>1346</v>
      </c>
      <c r="G326" s="121">
        <v>560</v>
      </c>
      <c r="H326" s="121">
        <v>526</v>
      </c>
      <c r="I326" s="122">
        <f t="shared" si="31"/>
        <v>30.535894843276036</v>
      </c>
      <c r="J326" s="122">
        <f t="shared" si="32"/>
        <v>-19.356526288255296</v>
      </c>
      <c r="K326" s="122">
        <f t="shared" si="33"/>
        <v>643.64640883977904</v>
      </c>
      <c r="L326" s="122">
        <f t="shared" si="34"/>
        <v>252.20125786163521</v>
      </c>
      <c r="M326" s="122">
        <f t="shared" si="35"/>
        <v>57.485029940119759</v>
      </c>
    </row>
    <row r="327" spans="1:13">
      <c r="A327" s="74">
        <v>1</v>
      </c>
      <c r="B327" s="74" t="s">
        <v>58</v>
      </c>
      <c r="C327" s="74">
        <v>2015</v>
      </c>
      <c r="D327" s="113">
        <v>12605</v>
      </c>
      <c r="E327" s="113">
        <v>22273</v>
      </c>
      <c r="F327" s="113">
        <v>8017</v>
      </c>
      <c r="G327" s="113">
        <v>3136</v>
      </c>
      <c r="H327" s="113">
        <v>2092</v>
      </c>
      <c r="I327" s="122">
        <f t="shared" si="31"/>
        <v>94.551628337706433</v>
      </c>
      <c r="J327" s="122">
        <f t="shared" si="32"/>
        <v>-17.394206876089456</v>
      </c>
      <c r="K327" s="122">
        <f t="shared" si="33"/>
        <v>679.86381322957197</v>
      </c>
      <c r="L327" s="122">
        <f t="shared" si="34"/>
        <v>288.11881188118809</v>
      </c>
      <c r="M327" s="122">
        <f t="shared" si="35"/>
        <v>65.637371338083923</v>
      </c>
    </row>
    <row r="328" spans="1:13">
      <c r="A328" s="67">
        <v>241</v>
      </c>
      <c r="B328" s="67" t="s">
        <v>15</v>
      </c>
      <c r="C328" s="67">
        <v>2015</v>
      </c>
      <c r="D328" s="121">
        <v>16964</v>
      </c>
      <c r="E328" s="121">
        <v>26298</v>
      </c>
      <c r="F328" s="121">
        <v>7044</v>
      </c>
      <c r="G328" s="121">
        <v>4358</v>
      </c>
      <c r="H328" s="121">
        <v>5616</v>
      </c>
      <c r="I328" s="122">
        <f t="shared" si="31"/>
        <v>115.03359107618202</v>
      </c>
      <c r="J328" s="122">
        <f t="shared" si="32"/>
        <v>-11.451564025724771</v>
      </c>
      <c r="K328" s="122">
        <f t="shared" si="33"/>
        <v>620.24539877300617</v>
      </c>
      <c r="L328" s="122">
        <f t="shared" si="34"/>
        <v>495.35519125683061</v>
      </c>
      <c r="M328" s="122">
        <f t="shared" si="35"/>
        <v>115.42002301495972</v>
      </c>
    </row>
    <row r="329" spans="1:13">
      <c r="A329" s="67">
        <v>241001</v>
      </c>
      <c r="B329" s="67" t="s">
        <v>16</v>
      </c>
      <c r="C329" s="67">
        <v>2015</v>
      </c>
      <c r="D329" s="121">
        <v>9470</v>
      </c>
      <c r="E329" s="121">
        <v>16986</v>
      </c>
      <c r="F329" s="121">
        <v>2657</v>
      </c>
      <c r="G329" s="121">
        <v>2656</v>
      </c>
      <c r="H329" s="121">
        <v>3104</v>
      </c>
      <c r="I329" s="122">
        <f t="shared" si="31"/>
        <v>101.66098807495742</v>
      </c>
      <c r="J329" s="122">
        <f t="shared" si="32"/>
        <v>-12.217054263565892</v>
      </c>
      <c r="K329" s="122">
        <f t="shared" si="33"/>
        <v>414.92248062015506</v>
      </c>
      <c r="L329" s="122">
        <f t="shared" si="34"/>
        <v>692.83582089552237</v>
      </c>
      <c r="M329" s="122">
        <f t="shared" si="35"/>
        <v>55.745107877571499</v>
      </c>
    </row>
    <row r="330" spans="1:13">
      <c r="A330" s="67">
        <v>241999</v>
      </c>
      <c r="B330" s="67" t="s">
        <v>17</v>
      </c>
      <c r="C330" s="67">
        <v>2015</v>
      </c>
      <c r="D330" s="121">
        <v>7494</v>
      </c>
      <c r="E330" s="121">
        <v>9312</v>
      </c>
      <c r="F330" s="121">
        <v>4387</v>
      </c>
      <c r="G330" s="121">
        <v>1702</v>
      </c>
      <c r="H330" s="121">
        <v>2512</v>
      </c>
      <c r="I330" s="122">
        <f t="shared" si="31"/>
        <v>134.70090823676793</v>
      </c>
      <c r="J330" s="122">
        <f t="shared" si="32"/>
        <v>-10.02029181563436</v>
      </c>
      <c r="K330" s="122">
        <f t="shared" si="33"/>
        <v>849.5670995670996</v>
      </c>
      <c r="L330" s="122">
        <f t="shared" si="34"/>
        <v>328.71536523929473</v>
      </c>
      <c r="M330" s="122">
        <f t="shared" si="35"/>
        <v>309.12052117263846</v>
      </c>
    </row>
    <row r="331" spans="1:13">
      <c r="A331" s="67">
        <v>251</v>
      </c>
      <c r="B331" s="67" t="s">
        <v>18</v>
      </c>
      <c r="C331" s="67">
        <v>2015</v>
      </c>
      <c r="D331" s="121">
        <v>2682</v>
      </c>
      <c r="E331" s="121">
        <v>1480</v>
      </c>
      <c r="F331" s="121">
        <v>1007</v>
      </c>
      <c r="G331" s="121">
        <v>992</v>
      </c>
      <c r="H331" s="121">
        <v>218</v>
      </c>
      <c r="I331" s="122">
        <f t="shared" si="31"/>
        <v>255.70291777188328</v>
      </c>
      <c r="J331" s="122">
        <f t="shared" si="32"/>
        <v>-17.225950782997764</v>
      </c>
      <c r="K331" s="122">
        <f t="shared" si="33"/>
        <v>732.23140495867767</v>
      </c>
      <c r="L331" s="122">
        <f t="shared" si="34"/>
        <v>1581.3559322033898</v>
      </c>
      <c r="M331" s="122">
        <f t="shared" si="35"/>
        <v>131.91489361702128</v>
      </c>
    </row>
    <row r="332" spans="1:13">
      <c r="A332" s="67">
        <v>252</v>
      </c>
      <c r="B332" s="67" t="s">
        <v>19</v>
      </c>
      <c r="C332" s="67">
        <v>2015</v>
      </c>
      <c r="D332" s="121">
        <v>871</v>
      </c>
      <c r="E332" s="121">
        <v>2756</v>
      </c>
      <c r="F332" s="121">
        <v>909</v>
      </c>
      <c r="G332" s="121">
        <v>734</v>
      </c>
      <c r="H332" s="121">
        <v>230</v>
      </c>
      <c r="I332" s="122">
        <f t="shared" si="31"/>
        <v>53.345070422535208</v>
      </c>
      <c r="J332" s="122">
        <f t="shared" si="32"/>
        <v>-14.43651040049674</v>
      </c>
      <c r="K332" s="122">
        <f t="shared" si="33"/>
        <v>540.14084507042253</v>
      </c>
      <c r="L332" s="122">
        <f t="shared" si="34"/>
        <v>1234.5454545454545</v>
      </c>
      <c r="M332" s="122">
        <f t="shared" si="35"/>
        <v>400</v>
      </c>
    </row>
    <row r="333" spans="1:13">
      <c r="A333" s="67">
        <v>254</v>
      </c>
      <c r="B333" s="67" t="s">
        <v>20</v>
      </c>
      <c r="C333" s="67">
        <v>2015</v>
      </c>
      <c r="D333" s="121">
        <v>1864</v>
      </c>
      <c r="E333" s="121">
        <v>3310</v>
      </c>
      <c r="F333" s="121">
        <v>1516</v>
      </c>
      <c r="G333" s="121">
        <v>615</v>
      </c>
      <c r="H333" s="121">
        <v>791</v>
      </c>
      <c r="I333" s="122">
        <f t="shared" si="31"/>
        <v>90.398365679264558</v>
      </c>
      <c r="J333" s="122">
        <f t="shared" si="32"/>
        <v>-20.490031227480184</v>
      </c>
      <c r="K333" s="122">
        <f t="shared" si="33"/>
        <v>419.17808219178085</v>
      </c>
      <c r="L333" s="122">
        <f t="shared" si="34"/>
        <v>373.07692307692309</v>
      </c>
      <c r="M333" s="122">
        <f t="shared" si="35"/>
        <v>267.90697674418607</v>
      </c>
    </row>
    <row r="334" spans="1:13">
      <c r="A334" s="67">
        <v>255</v>
      </c>
      <c r="B334" s="67" t="s">
        <v>21</v>
      </c>
      <c r="C334" s="67">
        <v>2015</v>
      </c>
      <c r="D334" s="121">
        <v>163</v>
      </c>
      <c r="E334" s="121">
        <v>1023</v>
      </c>
      <c r="F334" s="121">
        <v>374</v>
      </c>
      <c r="G334" s="121">
        <v>21</v>
      </c>
      <c r="H334" s="121">
        <v>101</v>
      </c>
      <c r="I334" s="122">
        <f t="shared" si="31"/>
        <v>-8.938547486033519</v>
      </c>
      <c r="J334" s="122">
        <f t="shared" si="32"/>
        <v>-24.501845018450183</v>
      </c>
      <c r="K334" s="122">
        <f t="shared" si="33"/>
        <v>1338.4615384615386</v>
      </c>
      <c r="L334" s="122">
        <f t="shared" si="34"/>
        <v>50</v>
      </c>
      <c r="M334" s="122">
        <f t="shared" si="35"/>
        <v>676.92307692307691</v>
      </c>
    </row>
    <row r="335" spans="1:13">
      <c r="A335" s="67">
        <v>256</v>
      </c>
      <c r="B335" s="67" t="s">
        <v>22</v>
      </c>
      <c r="C335" s="67">
        <v>2015</v>
      </c>
      <c r="D335" s="121">
        <v>1203</v>
      </c>
      <c r="E335" s="121">
        <v>1393</v>
      </c>
      <c r="F335" s="121">
        <v>923</v>
      </c>
      <c r="G335" s="121">
        <v>462</v>
      </c>
      <c r="H335" s="121">
        <v>273</v>
      </c>
      <c r="I335" s="122">
        <f t="shared" si="31"/>
        <v>149.58506224066389</v>
      </c>
      <c r="J335" s="122">
        <f t="shared" si="32"/>
        <v>-29.788306451612904</v>
      </c>
      <c r="K335" s="122">
        <f t="shared" si="33"/>
        <v>178.85196374622356</v>
      </c>
      <c r="L335" s="122">
        <f t="shared" si="34"/>
        <v>1300</v>
      </c>
      <c r="M335" s="122">
        <f t="shared" si="35"/>
        <v>370.68965517241378</v>
      </c>
    </row>
    <row r="336" spans="1:13">
      <c r="A336" s="67">
        <v>257</v>
      </c>
      <c r="B336" s="67" t="s">
        <v>23</v>
      </c>
      <c r="C336" s="67">
        <v>2015</v>
      </c>
      <c r="D336" s="121">
        <v>1335</v>
      </c>
      <c r="E336" s="121">
        <v>2194</v>
      </c>
      <c r="F336" s="121">
        <v>571</v>
      </c>
      <c r="G336" s="121">
        <v>339</v>
      </c>
      <c r="H336" s="121">
        <v>203</v>
      </c>
      <c r="I336" s="122">
        <f t="shared" si="31"/>
        <v>122.87145242070117</v>
      </c>
      <c r="J336" s="122">
        <f t="shared" si="32"/>
        <v>-28.300653594771241</v>
      </c>
      <c r="K336" s="122">
        <f t="shared" si="33"/>
        <v>273.20261437908499</v>
      </c>
      <c r="L336" s="122">
        <f t="shared" si="34"/>
        <v>474.57627118644069</v>
      </c>
      <c r="M336" s="122">
        <f t="shared" si="35"/>
        <v>40</v>
      </c>
    </row>
    <row r="337" spans="1:13">
      <c r="A337" s="74">
        <v>2</v>
      </c>
      <c r="B337" s="74" t="s">
        <v>59</v>
      </c>
      <c r="C337" s="74">
        <v>2015</v>
      </c>
      <c r="D337" s="113">
        <v>25082</v>
      </c>
      <c r="E337" s="113">
        <v>38454</v>
      </c>
      <c r="F337" s="113">
        <v>12344</v>
      </c>
      <c r="G337" s="113">
        <v>7521</v>
      </c>
      <c r="H337" s="113">
        <v>7432</v>
      </c>
      <c r="I337" s="122">
        <f t="shared" si="31"/>
        <v>119.05676855895196</v>
      </c>
      <c r="J337" s="122">
        <f t="shared" si="32"/>
        <v>-15.056328694499669</v>
      </c>
      <c r="K337" s="122">
        <f t="shared" si="33"/>
        <v>504.20949583945179</v>
      </c>
      <c r="L337" s="122">
        <f t="shared" si="34"/>
        <v>595.101663585952</v>
      </c>
      <c r="M337" s="122">
        <f t="shared" si="35"/>
        <v>133.85777218376339</v>
      </c>
    </row>
    <row r="338" spans="1:13">
      <c r="A338" s="67">
        <v>351</v>
      </c>
      <c r="B338" s="67" t="s">
        <v>25</v>
      </c>
      <c r="C338" s="67">
        <v>2015</v>
      </c>
      <c r="D338" s="121">
        <v>1228</v>
      </c>
      <c r="E338" s="121">
        <v>1547</v>
      </c>
      <c r="F338" s="121">
        <v>930</v>
      </c>
      <c r="G338" s="121">
        <v>444</v>
      </c>
      <c r="H338" s="121">
        <v>540</v>
      </c>
      <c r="I338" s="122">
        <f t="shared" si="31"/>
        <v>191.68646080760095</v>
      </c>
      <c r="J338" s="122">
        <f t="shared" si="32"/>
        <v>-36.021505376344088</v>
      </c>
      <c r="K338" s="122">
        <f t="shared" si="33"/>
        <v>668.59504132231405</v>
      </c>
      <c r="L338" s="122">
        <f t="shared" si="34"/>
        <v>492</v>
      </c>
      <c r="M338" s="122">
        <f t="shared" si="35"/>
        <v>260</v>
      </c>
    </row>
    <row r="339" spans="1:13">
      <c r="A339" s="67">
        <v>352</v>
      </c>
      <c r="B339" s="67" t="s">
        <v>26</v>
      </c>
      <c r="C339" s="67">
        <v>2015</v>
      </c>
      <c r="D339" s="121">
        <v>1248</v>
      </c>
      <c r="E339" s="121">
        <v>855</v>
      </c>
      <c r="F339" s="121">
        <v>912</v>
      </c>
      <c r="G339" s="121">
        <v>262</v>
      </c>
      <c r="H339" s="121">
        <v>165</v>
      </c>
      <c r="I339" s="122">
        <f t="shared" si="31"/>
        <v>192.95774647887325</v>
      </c>
      <c r="J339" s="122">
        <f t="shared" si="32"/>
        <v>-25.716768027801912</v>
      </c>
      <c r="K339" s="122">
        <f t="shared" si="33"/>
        <v>948.27586206896547</v>
      </c>
      <c r="L339" s="122">
        <f t="shared" si="34"/>
        <v>571.79487179487182</v>
      </c>
      <c r="M339" s="122">
        <f t="shared" si="35"/>
        <v>108.86075949367088</v>
      </c>
    </row>
    <row r="340" spans="1:13">
      <c r="A340" s="67">
        <v>353</v>
      </c>
      <c r="B340" s="67" t="s">
        <v>27</v>
      </c>
      <c r="C340" s="67">
        <v>2015</v>
      </c>
      <c r="D340" s="121">
        <v>1569</v>
      </c>
      <c r="E340" s="121">
        <v>1356</v>
      </c>
      <c r="F340" s="121">
        <v>437</v>
      </c>
      <c r="G340" s="121">
        <v>257</v>
      </c>
      <c r="H340" s="121">
        <v>142</v>
      </c>
      <c r="I340" s="122">
        <f t="shared" si="31"/>
        <v>78.701594533029606</v>
      </c>
      <c r="J340" s="122">
        <f t="shared" si="32"/>
        <v>-16.244595429277332</v>
      </c>
      <c r="K340" s="122">
        <f t="shared" si="33"/>
        <v>355.20833333333331</v>
      </c>
      <c r="L340" s="122">
        <f t="shared" si="34"/>
        <v>103.96825396825396</v>
      </c>
      <c r="M340" s="122">
        <f t="shared" si="35"/>
        <v>144.82758620689654</v>
      </c>
    </row>
    <row r="341" spans="1:13">
      <c r="A341" s="67">
        <v>354</v>
      </c>
      <c r="B341" s="67" t="s">
        <v>28</v>
      </c>
      <c r="C341" s="67">
        <v>2015</v>
      </c>
      <c r="D341" s="121">
        <v>731</v>
      </c>
      <c r="E341" s="121">
        <v>104</v>
      </c>
      <c r="F341" s="121">
        <v>299</v>
      </c>
      <c r="G341" s="121">
        <v>68</v>
      </c>
      <c r="H341" s="121">
        <v>49</v>
      </c>
      <c r="I341" s="122">
        <f t="shared" si="31"/>
        <v>211.06382978723406</v>
      </c>
      <c r="J341" s="122">
        <f t="shared" si="32"/>
        <v>0</v>
      </c>
      <c r="K341" s="122">
        <f t="shared" si="33"/>
        <v>4171.4285714285716</v>
      </c>
      <c r="L341" s="122">
        <f t="shared" si="34"/>
        <v>750</v>
      </c>
      <c r="M341" s="122">
        <f t="shared" si="35"/>
        <v>4800</v>
      </c>
    </row>
    <row r="342" spans="1:13">
      <c r="A342" s="67">
        <v>355</v>
      </c>
      <c r="B342" s="67" t="s">
        <v>29</v>
      </c>
      <c r="C342" s="67">
        <v>2015</v>
      </c>
      <c r="D342" s="121">
        <v>1254</v>
      </c>
      <c r="E342" s="121">
        <v>771</v>
      </c>
      <c r="F342" s="121">
        <v>607</v>
      </c>
      <c r="G342" s="121">
        <v>238</v>
      </c>
      <c r="H342" s="121">
        <v>234</v>
      </c>
      <c r="I342" s="122">
        <f t="shared" si="31"/>
        <v>114.35897435897436</v>
      </c>
      <c r="J342" s="122">
        <f t="shared" si="32"/>
        <v>-22.512562814070353</v>
      </c>
      <c r="K342" s="122">
        <f t="shared" si="33"/>
        <v>418.80341880341882</v>
      </c>
      <c r="L342" s="122">
        <f t="shared" si="34"/>
        <v>543.24324324324323</v>
      </c>
      <c r="M342" s="122">
        <f t="shared" si="35"/>
        <v>49.044585987261144</v>
      </c>
    </row>
    <row r="343" spans="1:13">
      <c r="A343" s="67">
        <v>356</v>
      </c>
      <c r="B343" s="67" t="s">
        <v>30</v>
      </c>
      <c r="C343" s="67">
        <v>2015</v>
      </c>
      <c r="D343" s="121">
        <v>725</v>
      </c>
      <c r="E343" s="121">
        <v>738</v>
      </c>
      <c r="F343" s="121">
        <v>469</v>
      </c>
      <c r="G343" s="121">
        <v>136</v>
      </c>
      <c r="H343" s="121">
        <v>87</v>
      </c>
      <c r="I343" s="122">
        <f t="shared" si="31"/>
        <v>175.66539923954372</v>
      </c>
      <c r="J343" s="122">
        <f t="shared" si="32"/>
        <v>-26.785714285714285</v>
      </c>
      <c r="K343" s="122">
        <f t="shared" si="33"/>
        <v>465.06024096385545</v>
      </c>
      <c r="L343" s="122">
        <f t="shared" si="34"/>
        <v>325</v>
      </c>
      <c r="M343" s="122">
        <f t="shared" si="35"/>
        <v>148.57142857142858</v>
      </c>
    </row>
    <row r="344" spans="1:13">
      <c r="A344" s="67">
        <v>357</v>
      </c>
      <c r="B344" s="67" t="s">
        <v>31</v>
      </c>
      <c r="C344" s="67">
        <v>2015</v>
      </c>
      <c r="D344" s="121">
        <v>1673</v>
      </c>
      <c r="E344" s="121">
        <v>714</v>
      </c>
      <c r="F344" s="121">
        <v>624</v>
      </c>
      <c r="G344" s="121">
        <v>339</v>
      </c>
      <c r="H344" s="121">
        <v>85</v>
      </c>
      <c r="I344" s="122">
        <f t="shared" si="31"/>
        <v>135.96614950634697</v>
      </c>
      <c r="J344" s="122">
        <f t="shared" si="32"/>
        <v>-28.6</v>
      </c>
      <c r="K344" s="122">
        <f t="shared" si="33"/>
        <v>1351.1627906976744</v>
      </c>
      <c r="L344" s="122">
        <f t="shared" si="34"/>
        <v>505.35714285714283</v>
      </c>
      <c r="M344" s="122">
        <f t="shared" si="35"/>
        <v>41.666666666666664</v>
      </c>
    </row>
    <row r="345" spans="1:13">
      <c r="A345" s="67">
        <v>358</v>
      </c>
      <c r="B345" s="67" t="s">
        <v>32</v>
      </c>
      <c r="C345" s="67">
        <v>2015</v>
      </c>
      <c r="D345" s="121">
        <v>1732</v>
      </c>
      <c r="E345" s="121">
        <v>922</v>
      </c>
      <c r="F345" s="121">
        <v>535</v>
      </c>
      <c r="G345" s="121">
        <v>285</v>
      </c>
      <c r="H345" s="121">
        <v>171</v>
      </c>
      <c r="I345" s="122">
        <f t="shared" si="31"/>
        <v>273.27586206896552</v>
      </c>
      <c r="J345" s="122">
        <f t="shared" si="32"/>
        <v>-28.912875867386276</v>
      </c>
      <c r="K345" s="122">
        <f t="shared" si="33"/>
        <v>487.91208791208788</v>
      </c>
      <c r="L345" s="122">
        <f t="shared" si="34"/>
        <v>595.1219512195122</v>
      </c>
      <c r="M345" s="122">
        <f t="shared" si="35"/>
        <v>106.02409638554217</v>
      </c>
    </row>
    <row r="346" spans="1:13">
      <c r="A346" s="67">
        <v>359</v>
      </c>
      <c r="B346" s="67" t="s">
        <v>33</v>
      </c>
      <c r="C346" s="67">
        <v>2015</v>
      </c>
      <c r="D346" s="121">
        <v>2766</v>
      </c>
      <c r="E346" s="121">
        <v>1789</v>
      </c>
      <c r="F346" s="121">
        <v>1243</v>
      </c>
      <c r="G346" s="121">
        <v>558</v>
      </c>
      <c r="H346" s="121">
        <v>320</v>
      </c>
      <c r="I346" s="122">
        <f t="shared" si="31"/>
        <v>294.57917261055633</v>
      </c>
      <c r="J346" s="122">
        <f t="shared" si="32"/>
        <v>-8.7710351861295255</v>
      </c>
      <c r="K346" s="122">
        <f t="shared" si="33"/>
        <v>1675.7142857142858</v>
      </c>
      <c r="L346" s="122">
        <f t="shared" si="34"/>
        <v>556.47058823529414</v>
      </c>
      <c r="M346" s="122">
        <f t="shared" si="35"/>
        <v>175.86206896551724</v>
      </c>
    </row>
    <row r="347" spans="1:13">
      <c r="A347" s="67">
        <v>360</v>
      </c>
      <c r="B347" s="67" t="s">
        <v>34</v>
      </c>
      <c r="C347" s="67">
        <v>2015</v>
      </c>
      <c r="D347" s="121">
        <v>754</v>
      </c>
      <c r="E347" s="121">
        <v>259</v>
      </c>
      <c r="F347" s="121">
        <v>314</v>
      </c>
      <c r="G347" s="121">
        <v>178</v>
      </c>
      <c r="H347" s="121">
        <v>43</v>
      </c>
      <c r="I347" s="122">
        <f t="shared" si="31"/>
        <v>156.46258503401361</v>
      </c>
      <c r="J347" s="122">
        <f t="shared" si="32"/>
        <v>-27.247191011235955</v>
      </c>
      <c r="K347" s="122">
        <f t="shared" si="33"/>
        <v>823.52941176470586</v>
      </c>
      <c r="L347" s="122">
        <f t="shared" si="34"/>
        <v>709.09090909090912</v>
      </c>
      <c r="M347" s="122">
        <f t="shared" si="35"/>
        <v>-29.508196721311474</v>
      </c>
    </row>
    <row r="348" spans="1:13">
      <c r="A348" s="67">
        <v>361</v>
      </c>
      <c r="B348" s="67" t="s">
        <v>35</v>
      </c>
      <c r="C348" s="67">
        <v>2015</v>
      </c>
      <c r="D348" s="121">
        <v>1147</v>
      </c>
      <c r="E348" s="121">
        <v>1813</v>
      </c>
      <c r="F348" s="121">
        <v>832</v>
      </c>
      <c r="G348" s="121">
        <v>245</v>
      </c>
      <c r="H348" s="121">
        <v>297</v>
      </c>
      <c r="I348" s="122">
        <f t="shared" si="31"/>
        <v>157.17488789237669</v>
      </c>
      <c r="J348" s="122">
        <f t="shared" si="32"/>
        <v>-29.041095890410958</v>
      </c>
      <c r="K348" s="122">
        <f t="shared" si="33"/>
        <v>794.6236559139785</v>
      </c>
      <c r="L348" s="122">
        <f t="shared" si="34"/>
        <v>775</v>
      </c>
      <c r="M348" s="122">
        <f t="shared" si="35"/>
        <v>167.56756756756758</v>
      </c>
    </row>
    <row r="349" spans="1:13">
      <c r="A349" s="74">
        <v>3</v>
      </c>
      <c r="B349" s="74" t="s">
        <v>60</v>
      </c>
      <c r="C349" s="74">
        <v>2015</v>
      </c>
      <c r="D349" s="113">
        <v>14827</v>
      </c>
      <c r="E349" s="113">
        <v>10868</v>
      </c>
      <c r="F349" s="113">
        <v>7202</v>
      </c>
      <c r="G349" s="113">
        <v>3010</v>
      </c>
      <c r="H349" s="113">
        <v>2133</v>
      </c>
      <c r="I349" s="122">
        <f t="shared" si="31"/>
        <v>173.45997786794541</v>
      </c>
      <c r="J349" s="122">
        <f t="shared" si="32"/>
        <v>-24.861725663716815</v>
      </c>
      <c r="K349" s="122">
        <f t="shared" si="33"/>
        <v>755.34441805225651</v>
      </c>
      <c r="L349" s="122">
        <f t="shared" si="34"/>
        <v>448.26958105646628</v>
      </c>
      <c r="M349" s="122">
        <f t="shared" si="35"/>
        <v>134.13830954994512</v>
      </c>
    </row>
    <row r="350" spans="1:13">
      <c r="A350" s="67">
        <v>401</v>
      </c>
      <c r="B350" s="67" t="s">
        <v>37</v>
      </c>
      <c r="C350" s="67">
        <v>2015</v>
      </c>
      <c r="D350" s="121">
        <v>1488</v>
      </c>
      <c r="E350" s="121">
        <v>2442</v>
      </c>
      <c r="F350" s="121">
        <v>734</v>
      </c>
      <c r="G350" s="121">
        <v>508</v>
      </c>
      <c r="H350" s="121">
        <v>363</v>
      </c>
      <c r="I350" s="122">
        <f t="shared" si="31"/>
        <v>198.19639278557113</v>
      </c>
      <c r="J350" s="122">
        <f t="shared" si="32"/>
        <v>-22.892327123460689</v>
      </c>
      <c r="K350" s="122">
        <f t="shared" si="33"/>
        <v>605.76923076923072</v>
      </c>
      <c r="L350" s="122">
        <f t="shared" si="34"/>
        <v>1853.8461538461538</v>
      </c>
      <c r="M350" s="122">
        <f t="shared" si="35"/>
        <v>418.57142857142856</v>
      </c>
    </row>
    <row r="351" spans="1:13">
      <c r="A351" s="67">
        <v>402</v>
      </c>
      <c r="B351" s="67" t="s">
        <v>38</v>
      </c>
      <c r="C351" s="67">
        <v>2015</v>
      </c>
      <c r="D351" s="121">
        <v>868</v>
      </c>
      <c r="E351" s="121">
        <v>303</v>
      </c>
      <c r="F351" s="121">
        <v>563</v>
      </c>
      <c r="G351" s="121">
        <v>343</v>
      </c>
      <c r="H351" s="121">
        <v>116</v>
      </c>
      <c r="I351" s="122">
        <f t="shared" si="31"/>
        <v>221.4814814814815</v>
      </c>
      <c r="J351" s="122">
        <f t="shared" si="32"/>
        <v>-18.766756032171582</v>
      </c>
      <c r="K351" s="122">
        <f t="shared" si="33"/>
        <v>56200</v>
      </c>
      <c r="L351" s="122">
        <f t="shared" si="34"/>
        <v>779.48717948717945</v>
      </c>
      <c r="M351" s="122">
        <f t="shared" si="35"/>
        <v>329.62962962962962</v>
      </c>
    </row>
    <row r="352" spans="1:13">
      <c r="A352" s="67">
        <v>403</v>
      </c>
      <c r="B352" s="67" t="s">
        <v>39</v>
      </c>
      <c r="C352" s="67">
        <v>2015</v>
      </c>
      <c r="D352" s="121">
        <v>1319</v>
      </c>
      <c r="E352" s="121">
        <v>1586</v>
      </c>
      <c r="F352" s="121">
        <v>864</v>
      </c>
      <c r="G352" s="121">
        <v>514</v>
      </c>
      <c r="H352" s="121">
        <v>1803</v>
      </c>
      <c r="I352" s="122">
        <f t="shared" si="31"/>
        <v>84.47552447552448</v>
      </c>
      <c r="J352" s="122">
        <f t="shared" si="32"/>
        <v>-25.783809078146934</v>
      </c>
      <c r="K352" s="122">
        <f t="shared" si="33"/>
        <v>839.13043478260875</v>
      </c>
      <c r="L352" s="122">
        <f t="shared" si="34"/>
        <v>346.95652173913044</v>
      </c>
      <c r="M352" s="122">
        <f t="shared" si="35"/>
        <v>305.16853932584269</v>
      </c>
    </row>
    <row r="353" spans="1:13">
      <c r="A353" s="67">
        <v>404</v>
      </c>
      <c r="B353" s="67" t="s">
        <v>40</v>
      </c>
      <c r="C353" s="67">
        <v>2015</v>
      </c>
      <c r="D353" s="121">
        <v>1452</v>
      </c>
      <c r="E353" s="121">
        <v>2746</v>
      </c>
      <c r="F353" s="121">
        <v>1100</v>
      </c>
      <c r="G353" s="121">
        <v>685</v>
      </c>
      <c r="H353" s="121">
        <v>135</v>
      </c>
      <c r="I353" s="122">
        <f t="shared" si="31"/>
        <v>134.5718901453958</v>
      </c>
      <c r="J353" s="122">
        <f t="shared" si="32"/>
        <v>-14.534702769996887</v>
      </c>
      <c r="K353" s="122">
        <f t="shared" si="33"/>
        <v>1427.7777777777778</v>
      </c>
      <c r="L353" s="122">
        <f t="shared" si="34"/>
        <v>1061.0169491525423</v>
      </c>
      <c r="M353" s="122">
        <f t="shared" si="35"/>
        <v>229.26829268292684</v>
      </c>
    </row>
    <row r="354" spans="1:13">
      <c r="A354" s="67">
        <v>405</v>
      </c>
      <c r="B354" s="67" t="s">
        <v>41</v>
      </c>
      <c r="C354" s="67">
        <v>2015</v>
      </c>
      <c r="D354" s="121">
        <v>597</v>
      </c>
      <c r="E354" s="121">
        <v>503</v>
      </c>
      <c r="F354" s="121">
        <v>291</v>
      </c>
      <c r="G354" s="121">
        <v>280</v>
      </c>
      <c r="H354" s="121">
        <v>174</v>
      </c>
      <c r="I354" s="122">
        <f t="shared" si="31"/>
        <v>178.97196261682242</v>
      </c>
      <c r="J354" s="122">
        <f t="shared" si="32"/>
        <v>-27.206946454413892</v>
      </c>
      <c r="K354" s="122">
        <f t="shared" si="33"/>
        <v>419.64285714285717</v>
      </c>
      <c r="L354" s="122">
        <f t="shared" si="34"/>
        <v>1766.6666666666667</v>
      </c>
      <c r="M354" s="122">
        <f t="shared" si="35"/>
        <v>85.106382978723403</v>
      </c>
    </row>
    <row r="355" spans="1:13">
      <c r="A355" s="67">
        <v>451</v>
      </c>
      <c r="B355" s="67" t="s">
        <v>42</v>
      </c>
      <c r="C355" s="67">
        <v>2015</v>
      </c>
      <c r="D355" s="121">
        <v>1261</v>
      </c>
      <c r="E355" s="121">
        <v>509</v>
      </c>
      <c r="F355" s="121">
        <v>635</v>
      </c>
      <c r="G355" s="121">
        <v>362</v>
      </c>
      <c r="H355" s="121">
        <v>161</v>
      </c>
      <c r="I355" s="122">
        <f t="shared" si="31"/>
        <v>365.31365313653134</v>
      </c>
      <c r="J355" s="122">
        <f t="shared" si="32"/>
        <v>-29.501385041551245</v>
      </c>
      <c r="K355" s="122">
        <f t="shared" si="33"/>
        <v>554.63917525773195</v>
      </c>
      <c r="L355" s="122">
        <f t="shared" si="34"/>
        <v>1348</v>
      </c>
      <c r="M355" s="122">
        <f t="shared" si="35"/>
        <v>75</v>
      </c>
    </row>
    <row r="356" spans="1:13">
      <c r="A356" s="67">
        <v>452</v>
      </c>
      <c r="B356" s="67" t="s">
        <v>43</v>
      </c>
      <c r="C356" s="67">
        <v>2015</v>
      </c>
      <c r="D356" s="121">
        <v>1488</v>
      </c>
      <c r="E356" s="121">
        <v>374</v>
      </c>
      <c r="F356" s="121">
        <v>1174</v>
      </c>
      <c r="G356" s="121">
        <v>496</v>
      </c>
      <c r="H356" s="121">
        <v>194</v>
      </c>
      <c r="I356" s="122">
        <f t="shared" si="31"/>
        <v>373.88535031847135</v>
      </c>
      <c r="J356" s="122">
        <f t="shared" si="32"/>
        <v>-15</v>
      </c>
      <c r="K356" s="122">
        <f t="shared" si="33"/>
        <v>1249.4252873563219</v>
      </c>
      <c r="L356" s="122">
        <f t="shared" si="34"/>
        <v>1500</v>
      </c>
      <c r="M356" s="122">
        <f t="shared" si="35"/>
        <v>133.73493975903614</v>
      </c>
    </row>
    <row r="357" spans="1:13">
      <c r="A357" s="67">
        <v>453</v>
      </c>
      <c r="B357" s="67" t="s">
        <v>44</v>
      </c>
      <c r="C357" s="67">
        <v>2015</v>
      </c>
      <c r="D357" s="121">
        <v>2956</v>
      </c>
      <c r="E357" s="121">
        <v>798</v>
      </c>
      <c r="F357" s="121">
        <v>969</v>
      </c>
      <c r="G357" s="121">
        <v>2575</v>
      </c>
      <c r="H357" s="121">
        <v>587</v>
      </c>
      <c r="I357" s="122">
        <f t="shared" si="31"/>
        <v>278.00511508951405</v>
      </c>
      <c r="J357" s="122">
        <f t="shared" si="32"/>
        <v>-22.373540856031127</v>
      </c>
      <c r="K357" s="122">
        <f t="shared" si="33"/>
        <v>602.17391304347825</v>
      </c>
      <c r="L357" s="122">
        <f t="shared" si="34"/>
        <v>7473.5294117647063</v>
      </c>
      <c r="M357" s="122">
        <f t="shared" si="35"/>
        <v>293.95973154362417</v>
      </c>
    </row>
    <row r="358" spans="1:13">
      <c r="A358" s="67">
        <v>454</v>
      </c>
      <c r="B358" s="67" t="s">
        <v>45</v>
      </c>
      <c r="C358" s="67">
        <v>2015</v>
      </c>
      <c r="D358" s="121">
        <v>5811</v>
      </c>
      <c r="E358" s="121">
        <v>913</v>
      </c>
      <c r="F358" s="121">
        <v>1510</v>
      </c>
      <c r="G358" s="121">
        <v>2917</v>
      </c>
      <c r="H358" s="121">
        <v>321</v>
      </c>
      <c r="I358" s="122">
        <f t="shared" si="31"/>
        <v>257.60000000000002</v>
      </c>
      <c r="J358" s="122">
        <f t="shared" si="32"/>
        <v>-24.169435215946844</v>
      </c>
      <c r="K358" s="122">
        <f t="shared" si="33"/>
        <v>1380.3921568627452</v>
      </c>
      <c r="L358" s="122">
        <f t="shared" si="34"/>
        <v>3738.1578947368421</v>
      </c>
      <c r="M358" s="122">
        <f t="shared" si="35"/>
        <v>104.45859872611464</v>
      </c>
    </row>
    <row r="359" spans="1:13">
      <c r="A359" s="67">
        <v>455</v>
      </c>
      <c r="B359" s="67" t="s">
        <v>46</v>
      </c>
      <c r="C359" s="67">
        <v>2015</v>
      </c>
      <c r="D359" s="121">
        <v>374</v>
      </c>
      <c r="E359" s="121">
        <v>211</v>
      </c>
      <c r="F359" s="121">
        <v>363</v>
      </c>
      <c r="G359" s="121">
        <v>116</v>
      </c>
      <c r="H359" s="121">
        <v>49</v>
      </c>
      <c r="I359" s="122">
        <f t="shared" si="31"/>
        <v>123.95209580838323</v>
      </c>
      <c r="J359" s="122">
        <f t="shared" si="32"/>
        <v>-38.840579710144929</v>
      </c>
      <c r="K359" s="122">
        <f t="shared" si="33"/>
        <v>807.5</v>
      </c>
      <c r="L359" s="122">
        <f t="shared" si="34"/>
        <v>404.3478260869565</v>
      </c>
      <c r="M359" s="122">
        <f t="shared" si="35"/>
        <v>8.8888888888888893</v>
      </c>
    </row>
    <row r="360" spans="1:13">
      <c r="A360" s="67">
        <v>456</v>
      </c>
      <c r="B360" s="67" t="s">
        <v>47</v>
      </c>
      <c r="C360" s="67">
        <v>2015</v>
      </c>
      <c r="D360" s="121">
        <v>2065</v>
      </c>
      <c r="E360" s="121">
        <v>1305</v>
      </c>
      <c r="F360" s="121">
        <v>672</v>
      </c>
      <c r="G360" s="121">
        <v>370</v>
      </c>
      <c r="H360" s="121">
        <v>167</v>
      </c>
      <c r="I360" s="122">
        <f t="shared" si="31"/>
        <v>529.57317073170736</v>
      </c>
      <c r="J360" s="122">
        <f t="shared" si="32"/>
        <v>-25.428571428571427</v>
      </c>
      <c r="K360" s="122">
        <f t="shared" si="33"/>
        <v>592.78350515463922</v>
      </c>
      <c r="L360" s="122">
        <f t="shared" si="34"/>
        <v>900</v>
      </c>
      <c r="M360" s="122">
        <f t="shared" si="35"/>
        <v>19.285714285714285</v>
      </c>
    </row>
    <row r="361" spans="1:13">
      <c r="A361" s="67">
        <v>457</v>
      </c>
      <c r="B361" s="67" t="s">
        <v>48</v>
      </c>
      <c r="C361" s="67">
        <v>2015</v>
      </c>
      <c r="D361" s="121">
        <v>978</v>
      </c>
      <c r="E361" s="121">
        <v>381</v>
      </c>
      <c r="F361" s="121">
        <v>819</v>
      </c>
      <c r="G361" s="121">
        <v>802</v>
      </c>
      <c r="H361" s="121">
        <v>168</v>
      </c>
      <c r="I361" s="122">
        <f t="shared" si="31"/>
        <v>145.11278195488723</v>
      </c>
      <c r="J361" s="122">
        <f t="shared" si="32"/>
        <v>-40.375586854460096</v>
      </c>
      <c r="K361" s="122">
        <f t="shared" si="33"/>
        <v>637.83783783783781</v>
      </c>
      <c r="L361" s="122">
        <f t="shared" si="34"/>
        <v>557.37704918032784</v>
      </c>
      <c r="M361" s="122">
        <f t="shared" si="35"/>
        <v>71.428571428571431</v>
      </c>
    </row>
    <row r="362" spans="1:13">
      <c r="A362" s="67">
        <v>458</v>
      </c>
      <c r="B362" s="67" t="s">
        <v>49</v>
      </c>
      <c r="C362" s="67">
        <v>2015</v>
      </c>
      <c r="D362" s="121">
        <v>1679</v>
      </c>
      <c r="E362" s="121">
        <v>415</v>
      </c>
      <c r="F362" s="121">
        <v>725</v>
      </c>
      <c r="G362" s="121">
        <v>945</v>
      </c>
      <c r="H362" s="121">
        <v>795</v>
      </c>
      <c r="I362" s="122">
        <f t="shared" si="31"/>
        <v>313.54679802955667</v>
      </c>
      <c r="J362" s="122">
        <f t="shared" si="32"/>
        <v>-33.811802232854866</v>
      </c>
      <c r="K362" s="122">
        <f t="shared" si="33"/>
        <v>509.24369747899158</v>
      </c>
      <c r="L362" s="122">
        <f t="shared" si="34"/>
        <v>2525</v>
      </c>
      <c r="M362" s="122">
        <f t="shared" si="35"/>
        <v>254.91071428571428</v>
      </c>
    </row>
    <row r="363" spans="1:13">
      <c r="A363" s="67">
        <v>459</v>
      </c>
      <c r="B363" s="67" t="s">
        <v>50</v>
      </c>
      <c r="C363" s="67">
        <v>2015</v>
      </c>
      <c r="D363" s="121">
        <v>4241</v>
      </c>
      <c r="E363" s="121">
        <v>2998</v>
      </c>
      <c r="F363" s="121">
        <v>1097</v>
      </c>
      <c r="G363" s="121">
        <v>2552</v>
      </c>
      <c r="H363" s="121">
        <v>185</v>
      </c>
      <c r="I363" s="122">
        <f t="shared" si="31"/>
        <v>285.89626933575977</v>
      </c>
      <c r="J363" s="122">
        <f t="shared" si="32"/>
        <v>-18.621064060803473</v>
      </c>
      <c r="K363" s="122">
        <f t="shared" si="33"/>
        <v>537.79069767441865</v>
      </c>
      <c r="L363" s="122">
        <f t="shared" si="34"/>
        <v>1848.0916030534352</v>
      </c>
      <c r="M363" s="122">
        <f t="shared" si="35"/>
        <v>2.2099447513812156</v>
      </c>
    </row>
    <row r="364" spans="1:13">
      <c r="A364" s="67">
        <v>460</v>
      </c>
      <c r="B364" s="67" t="s">
        <v>51</v>
      </c>
      <c r="C364" s="67">
        <v>2015</v>
      </c>
      <c r="D364" s="121">
        <v>3555</v>
      </c>
      <c r="E364" s="121">
        <v>2587</v>
      </c>
      <c r="F364" s="121">
        <v>1538</v>
      </c>
      <c r="G364" s="121">
        <v>1567</v>
      </c>
      <c r="H364" s="121">
        <v>420</v>
      </c>
      <c r="I364" s="122">
        <f t="shared" si="31"/>
        <v>292.38410596026489</v>
      </c>
      <c r="J364" s="122">
        <f t="shared" si="32"/>
        <v>-17.69010499522749</v>
      </c>
      <c r="K364" s="122">
        <f t="shared" si="33"/>
        <v>642.99516908212559</v>
      </c>
      <c r="L364" s="122">
        <f t="shared" si="34"/>
        <v>1722.0930232558139</v>
      </c>
      <c r="M364" s="122">
        <f t="shared" si="35"/>
        <v>162.5</v>
      </c>
    </row>
    <row r="365" spans="1:13">
      <c r="A365" s="67">
        <v>461</v>
      </c>
      <c r="B365" s="67" t="s">
        <v>52</v>
      </c>
      <c r="C365" s="67">
        <v>2015</v>
      </c>
      <c r="D365" s="121">
        <v>912</v>
      </c>
      <c r="E365" s="121">
        <v>1155</v>
      </c>
      <c r="F365" s="121">
        <v>396</v>
      </c>
      <c r="G365" s="121">
        <v>232</v>
      </c>
      <c r="H365" s="121">
        <v>109</v>
      </c>
      <c r="I365" s="122">
        <f t="shared" si="31"/>
        <v>156.17977528089887</v>
      </c>
      <c r="J365" s="122">
        <f t="shared" si="32"/>
        <v>-26.620076238881829</v>
      </c>
      <c r="K365" s="122">
        <f t="shared" si="33"/>
        <v>820.93023255813955</v>
      </c>
      <c r="L365" s="122">
        <f t="shared" si="34"/>
        <v>190</v>
      </c>
      <c r="M365" s="122">
        <f t="shared" si="35"/>
        <v>41.558441558441558</v>
      </c>
    </row>
    <row r="366" spans="1:13">
      <c r="A366" s="67">
        <v>462</v>
      </c>
      <c r="B366" s="67" t="s">
        <v>53</v>
      </c>
      <c r="C366" s="67">
        <v>2015</v>
      </c>
      <c r="D366" s="121">
        <v>392</v>
      </c>
      <c r="E366" s="121">
        <v>93</v>
      </c>
      <c r="F366" s="121">
        <v>311</v>
      </c>
      <c r="G366" s="121">
        <v>134</v>
      </c>
      <c r="H366" s="121">
        <v>70</v>
      </c>
      <c r="I366" s="122">
        <f t="shared" si="31"/>
        <v>326.08695652173913</v>
      </c>
      <c r="J366" s="122">
        <f t="shared" si="32"/>
        <v>-43.292682926829265</v>
      </c>
      <c r="K366" s="122">
        <f t="shared" si="33"/>
        <v>4342.8571428571431</v>
      </c>
      <c r="L366" s="122">
        <f t="shared" si="34"/>
        <v>1575</v>
      </c>
      <c r="M366" s="122">
        <f t="shared" si="35"/>
        <v>438.46153846153845</v>
      </c>
    </row>
    <row r="367" spans="1:13">
      <c r="A367" s="74">
        <v>4</v>
      </c>
      <c r="B367" s="74" t="s">
        <v>61</v>
      </c>
      <c r="C367" s="74">
        <v>2015</v>
      </c>
      <c r="D367" s="113">
        <v>31436</v>
      </c>
      <c r="E367" s="113">
        <v>19319</v>
      </c>
      <c r="F367" s="113">
        <v>13761</v>
      </c>
      <c r="G367" s="113">
        <v>15398</v>
      </c>
      <c r="H367" s="113">
        <v>5817</v>
      </c>
      <c r="I367" s="122">
        <f t="shared" si="31"/>
        <v>246.89913926285587</v>
      </c>
      <c r="J367" s="122">
        <f t="shared" si="32"/>
        <v>-22.416770410826874</v>
      </c>
      <c r="K367" s="122">
        <f t="shared" si="33"/>
        <v>790.67961165048541</v>
      </c>
      <c r="L367" s="122">
        <f t="shared" si="34"/>
        <v>1532.8738069989395</v>
      </c>
      <c r="M367" s="122">
        <f t="shared" si="35"/>
        <v>177.52862595419847</v>
      </c>
    </row>
    <row r="368" spans="1:13">
      <c r="A368" s="74" t="s">
        <v>163</v>
      </c>
      <c r="B368" s="74" t="s">
        <v>62</v>
      </c>
      <c r="C368" s="74">
        <v>2015</v>
      </c>
      <c r="D368" s="113">
        <v>83950</v>
      </c>
      <c r="E368" s="113">
        <v>90914</v>
      </c>
      <c r="F368" s="113">
        <v>41324</v>
      </c>
      <c r="G368" s="113">
        <v>29065</v>
      </c>
      <c r="H368" s="113">
        <v>17474</v>
      </c>
      <c r="I368" s="122">
        <f t="shared" si="31"/>
        <v>159.00101811001758</v>
      </c>
      <c r="J368" s="122">
        <f t="shared" si="32"/>
        <v>-18.534382336601013</v>
      </c>
      <c r="K368" s="122">
        <f t="shared" si="33"/>
        <v>657.12715280322459</v>
      </c>
      <c r="L368" s="122">
        <f t="shared" si="34"/>
        <v>759.40272028385573</v>
      </c>
      <c r="M368" s="122">
        <f t="shared" si="35"/>
        <v>134.61331901181526</v>
      </c>
    </row>
    <row r="369" spans="1:13">
      <c r="A369" s="67">
        <v>101</v>
      </c>
      <c r="B369" s="67" t="s">
        <v>4</v>
      </c>
      <c r="C369" s="67">
        <v>2016</v>
      </c>
      <c r="D369" s="121">
        <v>3670</v>
      </c>
      <c r="E369" s="121">
        <v>5220</v>
      </c>
      <c r="F369" s="121">
        <v>1640</v>
      </c>
      <c r="G369" s="121">
        <v>480</v>
      </c>
      <c r="H369" s="121">
        <v>495</v>
      </c>
      <c r="I369" s="122">
        <f>(D369-D5)*100/D5</f>
        <v>88.980432543769311</v>
      </c>
      <c r="J369" s="122">
        <f t="shared" ref="J369:M369" si="36">(E369-E5)*100/E5</f>
        <v>-12.371999328521067</v>
      </c>
      <c r="K369" s="122">
        <f t="shared" si="36"/>
        <v>796.17486338797812</v>
      </c>
      <c r="L369" s="122">
        <f t="shared" si="36"/>
        <v>101.68067226890756</v>
      </c>
      <c r="M369" s="122">
        <f t="shared" si="36"/>
        <v>133.49056603773585</v>
      </c>
    </row>
    <row r="370" spans="1:13">
      <c r="A370" s="67">
        <v>102</v>
      </c>
      <c r="B370" s="67" t="s">
        <v>5</v>
      </c>
      <c r="C370" s="67">
        <v>2016</v>
      </c>
      <c r="D370" s="121">
        <v>1690</v>
      </c>
      <c r="E370" s="121">
        <v>5285</v>
      </c>
      <c r="F370" s="121">
        <v>2955</v>
      </c>
      <c r="G370" s="121">
        <v>825</v>
      </c>
      <c r="H370" s="121">
        <v>240</v>
      </c>
      <c r="I370" s="122">
        <f t="shared" ref="I370:I420" si="37">(D370-D6)*100/D6</f>
        <v>211.23388581952119</v>
      </c>
      <c r="J370" s="122">
        <f t="shared" ref="J370:J420" si="38">(E370-E6)*100/E6</f>
        <v>-16.376582278481013</v>
      </c>
      <c r="K370" s="122">
        <f t="shared" ref="K370:K420" si="39">(F370-F6)*100/F6</f>
        <v>6323.913043478261</v>
      </c>
      <c r="L370" s="122">
        <f t="shared" ref="L370:L420" si="40">(G370-G6)*100/G6</f>
        <v>587.5</v>
      </c>
      <c r="M370" s="122">
        <f t="shared" ref="M370:M420" si="41">(H370-H6)*100/H6</f>
        <v>133.00970873786409</v>
      </c>
    </row>
    <row r="371" spans="1:13">
      <c r="A371" s="67">
        <v>103</v>
      </c>
      <c r="B371" s="67" t="s">
        <v>6</v>
      </c>
      <c r="C371" s="67">
        <v>2016</v>
      </c>
      <c r="D371" s="121">
        <v>1255</v>
      </c>
      <c r="E371" s="121">
        <v>630</v>
      </c>
      <c r="F371" s="121">
        <v>1270</v>
      </c>
      <c r="G371" s="121">
        <v>370</v>
      </c>
      <c r="H371" s="121">
        <v>430</v>
      </c>
      <c r="I371" s="122">
        <f t="shared" si="37"/>
        <v>110.57046979865771</v>
      </c>
      <c r="J371" s="122">
        <f t="shared" si="38"/>
        <v>8.4337349397590362</v>
      </c>
      <c r="K371" s="122">
        <f t="shared" si="39"/>
        <v>1033.9285714285713</v>
      </c>
      <c r="L371" s="122">
        <f t="shared" si="40"/>
        <v>374.35897435897436</v>
      </c>
      <c r="M371" s="122">
        <f t="shared" si="41"/>
        <v>137.56906077348066</v>
      </c>
    </row>
    <row r="372" spans="1:13">
      <c r="A372" s="67">
        <v>151</v>
      </c>
      <c r="B372" s="67" t="s">
        <v>7</v>
      </c>
      <c r="C372" s="67">
        <v>2016</v>
      </c>
      <c r="D372" s="121">
        <v>1020</v>
      </c>
      <c r="E372" s="121">
        <v>1640</v>
      </c>
      <c r="F372" s="121">
        <v>725</v>
      </c>
      <c r="G372" s="121">
        <v>310</v>
      </c>
      <c r="H372" s="121">
        <v>335</v>
      </c>
      <c r="I372" s="122">
        <f t="shared" si="37"/>
        <v>95.028680688336522</v>
      </c>
      <c r="J372" s="122">
        <f t="shared" si="38"/>
        <v>-13.820283762480294</v>
      </c>
      <c r="K372" s="122">
        <f t="shared" si="39"/>
        <v>1088.5245901639344</v>
      </c>
      <c r="L372" s="122">
        <f t="shared" si="40"/>
        <v>474.07407407407408</v>
      </c>
      <c r="M372" s="122">
        <f t="shared" si="41"/>
        <v>235</v>
      </c>
    </row>
    <row r="373" spans="1:13">
      <c r="A373" s="67">
        <v>153</v>
      </c>
      <c r="B373" s="67" t="s">
        <v>9</v>
      </c>
      <c r="C373" s="67">
        <v>2016</v>
      </c>
      <c r="D373" s="121">
        <v>800</v>
      </c>
      <c r="E373" s="121">
        <v>1495</v>
      </c>
      <c r="F373" s="121">
        <v>1345</v>
      </c>
      <c r="G373" s="121">
        <v>295</v>
      </c>
      <c r="H373" s="121">
        <v>315</v>
      </c>
      <c r="I373" s="122">
        <f t="shared" si="37"/>
        <v>86.04651162790698</v>
      </c>
      <c r="J373" s="122">
        <f t="shared" si="38"/>
        <v>-22.778925619834709</v>
      </c>
      <c r="K373" s="122">
        <f t="shared" si="39"/>
        <v>2218.9655172413795</v>
      </c>
      <c r="L373" s="122">
        <f t="shared" si="40"/>
        <v>541.304347826087</v>
      </c>
      <c r="M373" s="122">
        <f t="shared" si="41"/>
        <v>728.9473684210526</v>
      </c>
    </row>
    <row r="374" spans="1:13">
      <c r="A374" s="67">
        <v>154</v>
      </c>
      <c r="B374" s="67" t="s">
        <v>10</v>
      </c>
      <c r="C374" s="67">
        <v>2016</v>
      </c>
      <c r="D374" s="121">
        <v>745</v>
      </c>
      <c r="E374" s="121">
        <v>890</v>
      </c>
      <c r="F374" s="121">
        <v>515</v>
      </c>
      <c r="G374" s="121">
        <v>240</v>
      </c>
      <c r="H374" s="121">
        <v>425</v>
      </c>
      <c r="I374" s="122">
        <f t="shared" si="37"/>
        <v>135.75949367088609</v>
      </c>
      <c r="J374" s="122">
        <f t="shared" si="38"/>
        <v>-22.338568935427574</v>
      </c>
      <c r="K374" s="122">
        <f t="shared" si="39"/>
        <v>1880.7692307692307</v>
      </c>
      <c r="L374" s="122">
        <f t="shared" si="40"/>
        <v>1233.3333333333333</v>
      </c>
      <c r="M374" s="122">
        <f t="shared" si="41"/>
        <v>240</v>
      </c>
    </row>
    <row r="375" spans="1:13">
      <c r="A375" s="67">
        <v>155</v>
      </c>
      <c r="B375" s="67" t="s">
        <v>11</v>
      </c>
      <c r="C375" s="67">
        <v>2016</v>
      </c>
      <c r="D375" s="121">
        <v>805</v>
      </c>
      <c r="E375" s="121">
        <v>730</v>
      </c>
      <c r="F375" s="121">
        <v>820</v>
      </c>
      <c r="G375" s="121">
        <v>335</v>
      </c>
      <c r="H375" s="121">
        <v>375</v>
      </c>
      <c r="I375" s="122">
        <f t="shared" si="37"/>
        <v>139.58333333333334</v>
      </c>
      <c r="J375" s="122">
        <f t="shared" si="38"/>
        <v>-28.84990253411306</v>
      </c>
      <c r="K375" s="122">
        <f t="shared" si="39"/>
        <v>728.28282828282829</v>
      </c>
      <c r="L375" s="122">
        <f t="shared" si="40"/>
        <v>758.97435897435901</v>
      </c>
      <c r="M375" s="122">
        <f t="shared" si="41"/>
        <v>772.09302325581393</v>
      </c>
    </row>
    <row r="376" spans="1:13">
      <c r="A376" s="67">
        <v>157</v>
      </c>
      <c r="B376" s="67" t="s">
        <v>12</v>
      </c>
      <c r="C376" s="67">
        <v>2016</v>
      </c>
      <c r="D376" s="121">
        <v>1245</v>
      </c>
      <c r="E376" s="121">
        <v>2365</v>
      </c>
      <c r="F376" s="121">
        <v>1175</v>
      </c>
      <c r="G376" s="121">
        <v>300</v>
      </c>
      <c r="H376" s="121">
        <v>455</v>
      </c>
      <c r="I376" s="122">
        <f t="shared" si="37"/>
        <v>160.46025104602509</v>
      </c>
      <c r="J376" s="122">
        <f t="shared" si="38"/>
        <v>-19.721656483367276</v>
      </c>
      <c r="K376" s="122">
        <f t="shared" si="39"/>
        <v>1063.3663366336634</v>
      </c>
      <c r="L376" s="122">
        <f t="shared" si="40"/>
        <v>837.5</v>
      </c>
      <c r="M376" s="122">
        <f t="shared" si="41"/>
        <v>550</v>
      </c>
    </row>
    <row r="377" spans="1:13">
      <c r="A377" s="67">
        <v>158</v>
      </c>
      <c r="B377" s="67" t="s">
        <v>13</v>
      </c>
      <c r="C377" s="67">
        <v>2016</v>
      </c>
      <c r="D377" s="121">
        <v>720</v>
      </c>
      <c r="E377" s="121">
        <v>920</v>
      </c>
      <c r="F377" s="121">
        <v>1050</v>
      </c>
      <c r="G377" s="121">
        <v>105</v>
      </c>
      <c r="H377" s="121">
        <v>230</v>
      </c>
      <c r="I377" s="122">
        <f t="shared" si="37"/>
        <v>120.85889570552148</v>
      </c>
      <c r="J377" s="122">
        <f t="shared" si="38"/>
        <v>-30.566037735849058</v>
      </c>
      <c r="K377" s="122">
        <f t="shared" si="39"/>
        <v>552.17391304347825</v>
      </c>
      <c r="L377" s="122">
        <f t="shared" si="40"/>
        <v>337.5</v>
      </c>
      <c r="M377" s="122">
        <f t="shared" si="41"/>
        <v>303.50877192982455</v>
      </c>
    </row>
    <row r="378" spans="1:13">
      <c r="A378" s="67">
        <v>159</v>
      </c>
      <c r="B378" s="67" t="s">
        <v>8</v>
      </c>
      <c r="C378" s="67">
        <v>2016</v>
      </c>
      <c r="D378" s="121">
        <v>1375</v>
      </c>
      <c r="E378" s="121">
        <v>3035</v>
      </c>
      <c r="F378" s="121">
        <v>2180</v>
      </c>
      <c r="G378" s="121">
        <v>610</v>
      </c>
      <c r="H378" s="121">
        <v>1015</v>
      </c>
      <c r="I378" s="122">
        <f t="shared" si="37"/>
        <v>39.029322548028311</v>
      </c>
      <c r="J378" s="122">
        <f t="shared" si="38"/>
        <v>-20.612084750196182</v>
      </c>
      <c r="K378" s="122">
        <f t="shared" si="39"/>
        <v>1104.4198895027625</v>
      </c>
      <c r="L378" s="122">
        <f t="shared" si="40"/>
        <v>283.64779874213838</v>
      </c>
      <c r="M378" s="122">
        <f t="shared" si="41"/>
        <v>203.89221556886227</v>
      </c>
    </row>
    <row r="379" spans="1:13">
      <c r="A379" s="74">
        <v>1</v>
      </c>
      <c r="B379" s="74" t="s">
        <v>58</v>
      </c>
      <c r="C379" s="74">
        <v>2016</v>
      </c>
      <c r="D379" s="113">
        <v>13325</v>
      </c>
      <c r="E379" s="113">
        <v>22220</v>
      </c>
      <c r="F379" s="113">
        <v>13675</v>
      </c>
      <c r="G379" s="113">
        <v>3875</v>
      </c>
      <c r="H379" s="113">
        <v>4305</v>
      </c>
      <c r="I379" s="122">
        <f t="shared" si="37"/>
        <v>105.66445439110974</v>
      </c>
      <c r="J379" s="122">
        <f t="shared" si="38"/>
        <v>-17.590772540147611</v>
      </c>
      <c r="K379" s="122">
        <f t="shared" si="39"/>
        <v>1230.2529182879377</v>
      </c>
      <c r="L379" s="122">
        <f t="shared" si="40"/>
        <v>379.5792079207921</v>
      </c>
      <c r="M379" s="122">
        <f t="shared" si="41"/>
        <v>240.85510688836104</v>
      </c>
    </row>
    <row r="380" spans="1:13">
      <c r="A380" s="67">
        <v>241</v>
      </c>
      <c r="B380" s="67" t="s">
        <v>15</v>
      </c>
      <c r="C380" s="67">
        <v>2016</v>
      </c>
      <c r="D380" s="121">
        <v>18245</v>
      </c>
      <c r="E380" s="121">
        <v>26085</v>
      </c>
      <c r="F380" s="121">
        <v>10485</v>
      </c>
      <c r="G380" s="121">
        <v>5600</v>
      </c>
      <c r="H380" s="121">
        <v>8310</v>
      </c>
      <c r="I380" s="122">
        <f t="shared" si="37"/>
        <v>131.27139054379515</v>
      </c>
      <c r="J380" s="122">
        <f t="shared" si="38"/>
        <v>-12.168759890905418</v>
      </c>
      <c r="K380" s="122">
        <f t="shared" si="39"/>
        <v>972.08588957055213</v>
      </c>
      <c r="L380" s="122">
        <f t="shared" si="40"/>
        <v>665.0273224043716</v>
      </c>
      <c r="M380" s="122">
        <f t="shared" si="41"/>
        <v>218.75719217491368</v>
      </c>
    </row>
    <row r="381" spans="1:13">
      <c r="A381" s="67">
        <v>241001</v>
      </c>
      <c r="B381" s="67" t="s">
        <v>16</v>
      </c>
      <c r="C381" s="67">
        <v>2016</v>
      </c>
      <c r="D381" s="121">
        <v>10095</v>
      </c>
      <c r="E381" s="121">
        <v>16650</v>
      </c>
      <c r="F381" s="121">
        <v>3940</v>
      </c>
      <c r="G381" s="121">
        <v>3435</v>
      </c>
      <c r="H381" s="121">
        <v>3850</v>
      </c>
      <c r="I381" s="122">
        <f t="shared" si="37"/>
        <v>114.9701873935264</v>
      </c>
      <c r="J381" s="122">
        <f t="shared" si="38"/>
        <v>-13.953488372093023</v>
      </c>
      <c r="K381" s="122">
        <f t="shared" si="39"/>
        <v>663.5658914728682</v>
      </c>
      <c r="L381" s="122">
        <f t="shared" si="40"/>
        <v>925.37313432835822</v>
      </c>
      <c r="M381" s="122">
        <f t="shared" si="41"/>
        <v>93.176116407425994</v>
      </c>
    </row>
    <row r="382" spans="1:13">
      <c r="A382" s="67">
        <v>241999</v>
      </c>
      <c r="B382" s="67" t="s">
        <v>17</v>
      </c>
      <c r="C382" s="67">
        <v>2016</v>
      </c>
      <c r="D382" s="121">
        <v>8150</v>
      </c>
      <c r="E382" s="121">
        <v>9435</v>
      </c>
      <c r="F382" s="121">
        <v>6545</v>
      </c>
      <c r="G382" s="121">
        <v>2165</v>
      </c>
      <c r="H382" s="121">
        <v>4460</v>
      </c>
      <c r="I382" s="122">
        <f t="shared" si="37"/>
        <v>155.24585029752583</v>
      </c>
      <c r="J382" s="122">
        <f t="shared" si="38"/>
        <v>-8.8317711856217986</v>
      </c>
      <c r="K382" s="122">
        <f t="shared" si="39"/>
        <v>1316.6666666666667</v>
      </c>
      <c r="L382" s="122">
        <f t="shared" si="40"/>
        <v>445.34005037783373</v>
      </c>
      <c r="M382" s="122">
        <f t="shared" si="41"/>
        <v>626.38436482084694</v>
      </c>
    </row>
    <row r="383" spans="1:13">
      <c r="A383" s="67">
        <v>251</v>
      </c>
      <c r="B383" s="67" t="s">
        <v>18</v>
      </c>
      <c r="C383" s="67">
        <v>2016</v>
      </c>
      <c r="D383" s="121">
        <v>2860</v>
      </c>
      <c r="E383" s="121">
        <v>1500</v>
      </c>
      <c r="F383" s="121">
        <v>1470</v>
      </c>
      <c r="G383" s="121">
        <v>995</v>
      </c>
      <c r="H383" s="121">
        <v>750</v>
      </c>
      <c r="I383" s="122">
        <f t="shared" si="37"/>
        <v>279.31034482758622</v>
      </c>
      <c r="J383" s="122">
        <f t="shared" si="38"/>
        <v>-16.107382550335572</v>
      </c>
      <c r="K383" s="122">
        <f t="shared" si="39"/>
        <v>1114.8760330578511</v>
      </c>
      <c r="L383" s="122">
        <f t="shared" si="40"/>
        <v>1586.4406779661017</v>
      </c>
      <c r="M383" s="122">
        <f t="shared" si="41"/>
        <v>697.87234042553189</v>
      </c>
    </row>
    <row r="384" spans="1:13">
      <c r="A384" s="67">
        <v>252</v>
      </c>
      <c r="B384" s="67" t="s">
        <v>19</v>
      </c>
      <c r="C384" s="67">
        <v>2016</v>
      </c>
      <c r="D384" s="121">
        <v>920</v>
      </c>
      <c r="E384" s="121">
        <v>2735</v>
      </c>
      <c r="F384" s="121">
        <v>1460</v>
      </c>
      <c r="G384" s="121">
        <v>995</v>
      </c>
      <c r="H384" s="121">
        <v>710</v>
      </c>
      <c r="I384" s="122">
        <f t="shared" si="37"/>
        <v>61.971830985915496</v>
      </c>
      <c r="J384" s="122">
        <f t="shared" si="38"/>
        <v>-15.088481837938529</v>
      </c>
      <c r="K384" s="122">
        <f t="shared" si="39"/>
        <v>928.16901408450701</v>
      </c>
      <c r="L384" s="122">
        <f t="shared" si="40"/>
        <v>1709.090909090909</v>
      </c>
      <c r="M384" s="122">
        <f t="shared" si="41"/>
        <v>1443.4782608695652</v>
      </c>
    </row>
    <row r="385" spans="1:13">
      <c r="A385" s="67">
        <v>254</v>
      </c>
      <c r="B385" s="67" t="s">
        <v>20</v>
      </c>
      <c r="C385" s="67">
        <v>2016</v>
      </c>
      <c r="D385" s="121">
        <v>2075</v>
      </c>
      <c r="E385" s="121">
        <v>3255</v>
      </c>
      <c r="F385" s="121">
        <v>2100</v>
      </c>
      <c r="G385" s="121">
        <v>735</v>
      </c>
      <c r="H385" s="121">
        <v>1290</v>
      </c>
      <c r="I385" s="122">
        <f t="shared" si="37"/>
        <v>111.95097037793667</v>
      </c>
      <c r="J385" s="122">
        <f t="shared" si="38"/>
        <v>-21.811193850588516</v>
      </c>
      <c r="K385" s="122">
        <f t="shared" si="39"/>
        <v>619.17808219178085</v>
      </c>
      <c r="L385" s="122">
        <f t="shared" si="40"/>
        <v>465.38461538461536</v>
      </c>
      <c r="M385" s="122">
        <f t="shared" si="41"/>
        <v>500</v>
      </c>
    </row>
    <row r="386" spans="1:13">
      <c r="A386" s="67">
        <v>255</v>
      </c>
      <c r="B386" s="67" t="s">
        <v>21</v>
      </c>
      <c r="C386" s="67">
        <v>2016</v>
      </c>
      <c r="D386" s="121">
        <v>150</v>
      </c>
      <c r="E386" s="121">
        <v>1015</v>
      </c>
      <c r="F386" s="121">
        <v>640</v>
      </c>
      <c r="G386" s="121">
        <v>25</v>
      </c>
      <c r="H386" s="121">
        <v>155</v>
      </c>
      <c r="I386" s="122">
        <f t="shared" si="37"/>
        <v>-16.201117318435752</v>
      </c>
      <c r="J386" s="122">
        <f t="shared" si="38"/>
        <v>-25.092250922509226</v>
      </c>
      <c r="K386" s="122">
        <f t="shared" si="39"/>
        <v>2361.5384615384614</v>
      </c>
      <c r="L386" s="122">
        <f t="shared" si="40"/>
        <v>78.571428571428569</v>
      </c>
      <c r="M386" s="122">
        <f t="shared" si="41"/>
        <v>1092.3076923076924</v>
      </c>
    </row>
    <row r="387" spans="1:13">
      <c r="A387" s="67">
        <v>256</v>
      </c>
      <c r="B387" s="67" t="s">
        <v>22</v>
      </c>
      <c r="C387" s="67">
        <v>2016</v>
      </c>
      <c r="D387" s="121">
        <v>1395</v>
      </c>
      <c r="E387" s="121">
        <v>1375</v>
      </c>
      <c r="F387" s="121">
        <v>1320</v>
      </c>
      <c r="G387" s="121">
        <v>845</v>
      </c>
      <c r="H387" s="121">
        <v>830</v>
      </c>
      <c r="I387" s="122">
        <f t="shared" si="37"/>
        <v>189.41908713692945</v>
      </c>
      <c r="J387" s="122">
        <f t="shared" si="38"/>
        <v>-30.695564516129032</v>
      </c>
      <c r="K387" s="122">
        <f t="shared" si="39"/>
        <v>298.79154078549851</v>
      </c>
      <c r="L387" s="122">
        <f t="shared" si="40"/>
        <v>2460.6060606060605</v>
      </c>
      <c r="M387" s="122">
        <f t="shared" si="41"/>
        <v>1331.0344827586207</v>
      </c>
    </row>
    <row r="388" spans="1:13">
      <c r="A388" s="67">
        <v>257</v>
      </c>
      <c r="B388" s="67" t="s">
        <v>23</v>
      </c>
      <c r="C388" s="67">
        <v>2016</v>
      </c>
      <c r="D388" s="121">
        <v>1485</v>
      </c>
      <c r="E388" s="121">
        <v>2180</v>
      </c>
      <c r="F388" s="121">
        <v>1350</v>
      </c>
      <c r="G388" s="121">
        <v>390</v>
      </c>
      <c r="H388" s="121">
        <v>600</v>
      </c>
      <c r="I388" s="122">
        <f t="shared" si="37"/>
        <v>147.91318864774624</v>
      </c>
      <c r="J388" s="122">
        <f t="shared" si="38"/>
        <v>-28.758169934640524</v>
      </c>
      <c r="K388" s="122">
        <f t="shared" si="39"/>
        <v>782.35294117647061</v>
      </c>
      <c r="L388" s="122">
        <f t="shared" si="40"/>
        <v>561.01694915254234</v>
      </c>
      <c r="M388" s="122">
        <f t="shared" si="41"/>
        <v>313.79310344827587</v>
      </c>
    </row>
    <row r="389" spans="1:13">
      <c r="A389" s="74">
        <v>2</v>
      </c>
      <c r="B389" s="74" t="s">
        <v>59</v>
      </c>
      <c r="C389" s="74">
        <v>2016</v>
      </c>
      <c r="D389" s="113">
        <v>27130</v>
      </c>
      <c r="E389" s="113">
        <v>38140</v>
      </c>
      <c r="F389" s="113">
        <v>18825</v>
      </c>
      <c r="G389" s="113">
        <v>9585</v>
      </c>
      <c r="H389" s="113">
        <v>12645</v>
      </c>
      <c r="I389" s="122">
        <f t="shared" si="37"/>
        <v>136.94323144104803</v>
      </c>
      <c r="J389" s="122">
        <f t="shared" si="38"/>
        <v>-15.749944775789706</v>
      </c>
      <c r="K389" s="122">
        <f t="shared" si="39"/>
        <v>821.43906020558006</v>
      </c>
      <c r="L389" s="122">
        <f t="shared" si="40"/>
        <v>785.85951940850282</v>
      </c>
      <c r="M389" s="122">
        <f t="shared" si="41"/>
        <v>297.89175582127126</v>
      </c>
    </row>
    <row r="390" spans="1:13">
      <c r="A390" s="67">
        <v>351</v>
      </c>
      <c r="B390" s="67" t="s">
        <v>25</v>
      </c>
      <c r="C390" s="67">
        <v>2016</v>
      </c>
      <c r="D390" s="121">
        <v>1355</v>
      </c>
      <c r="E390" s="121">
        <v>1490</v>
      </c>
      <c r="F390" s="121">
        <v>1430</v>
      </c>
      <c r="G390" s="121">
        <v>495</v>
      </c>
      <c r="H390" s="121">
        <v>1400</v>
      </c>
      <c r="I390" s="122">
        <f t="shared" si="37"/>
        <v>221.85273159144893</v>
      </c>
      <c r="J390" s="122">
        <f t="shared" si="38"/>
        <v>-38.378825475599669</v>
      </c>
      <c r="K390" s="122">
        <f t="shared" si="39"/>
        <v>1081.8181818181818</v>
      </c>
      <c r="L390" s="122">
        <f t="shared" si="40"/>
        <v>560</v>
      </c>
      <c r="M390" s="122">
        <f t="shared" si="41"/>
        <v>833.33333333333337</v>
      </c>
    </row>
    <row r="391" spans="1:13">
      <c r="A391" s="67">
        <v>352</v>
      </c>
      <c r="B391" s="67" t="s">
        <v>26</v>
      </c>
      <c r="C391" s="67">
        <v>2016</v>
      </c>
      <c r="D391" s="121">
        <v>1260</v>
      </c>
      <c r="E391" s="121">
        <v>840</v>
      </c>
      <c r="F391" s="121">
        <v>1620</v>
      </c>
      <c r="G391" s="121">
        <v>490</v>
      </c>
      <c r="H391" s="121">
        <v>505</v>
      </c>
      <c r="I391" s="122">
        <f t="shared" si="37"/>
        <v>195.77464788732394</v>
      </c>
      <c r="J391" s="122">
        <f t="shared" si="38"/>
        <v>-27.019982623805387</v>
      </c>
      <c r="K391" s="122">
        <f t="shared" si="39"/>
        <v>1762.0689655172414</v>
      </c>
      <c r="L391" s="122">
        <f t="shared" si="40"/>
        <v>1156.4102564102564</v>
      </c>
      <c r="M391" s="122">
        <f t="shared" si="41"/>
        <v>539.24050632911394</v>
      </c>
    </row>
    <row r="392" spans="1:13">
      <c r="A392" s="67">
        <v>353</v>
      </c>
      <c r="B392" s="67" t="s">
        <v>27</v>
      </c>
      <c r="C392" s="67">
        <v>2016</v>
      </c>
      <c r="D392" s="121">
        <v>1865</v>
      </c>
      <c r="E392" s="121">
        <v>1390</v>
      </c>
      <c r="F392" s="121">
        <v>1010</v>
      </c>
      <c r="G392" s="121">
        <v>450</v>
      </c>
      <c r="H392" s="121">
        <v>365</v>
      </c>
      <c r="I392" s="122">
        <f t="shared" si="37"/>
        <v>112.41457858769931</v>
      </c>
      <c r="J392" s="122">
        <f t="shared" si="38"/>
        <v>-14.144533662754787</v>
      </c>
      <c r="K392" s="122">
        <f t="shared" si="39"/>
        <v>952.08333333333337</v>
      </c>
      <c r="L392" s="122">
        <f t="shared" si="40"/>
        <v>257.14285714285717</v>
      </c>
      <c r="M392" s="122">
        <f t="shared" si="41"/>
        <v>529.31034482758616</v>
      </c>
    </row>
    <row r="393" spans="1:13">
      <c r="A393" s="67">
        <v>354</v>
      </c>
      <c r="B393" s="67" t="s">
        <v>28</v>
      </c>
      <c r="C393" s="67">
        <v>2016</v>
      </c>
      <c r="D393" s="121">
        <v>825</v>
      </c>
      <c r="E393" s="121">
        <v>105</v>
      </c>
      <c r="F393" s="121">
        <v>270</v>
      </c>
      <c r="G393" s="121">
        <v>125</v>
      </c>
      <c r="H393" s="121">
        <v>40</v>
      </c>
      <c r="I393" s="122">
        <f t="shared" si="37"/>
        <v>251.06382978723406</v>
      </c>
      <c r="J393" s="122">
        <f t="shared" si="38"/>
        <v>0.96153846153846156</v>
      </c>
      <c r="K393" s="122">
        <f t="shared" si="39"/>
        <v>3757.1428571428573</v>
      </c>
      <c r="L393" s="122">
        <f t="shared" si="40"/>
        <v>1462.5</v>
      </c>
      <c r="M393" s="122">
        <f t="shared" si="41"/>
        <v>3900</v>
      </c>
    </row>
    <row r="394" spans="1:13">
      <c r="A394" s="67">
        <v>355</v>
      </c>
      <c r="B394" s="67" t="s">
        <v>29</v>
      </c>
      <c r="C394" s="67">
        <v>2016</v>
      </c>
      <c r="D394" s="121">
        <v>1390</v>
      </c>
      <c r="E394" s="121">
        <v>770</v>
      </c>
      <c r="F394" s="121">
        <v>1505</v>
      </c>
      <c r="G394" s="121">
        <v>355</v>
      </c>
      <c r="H394" s="121">
        <v>635</v>
      </c>
      <c r="I394" s="122">
        <f t="shared" si="37"/>
        <v>137.60683760683762</v>
      </c>
      <c r="J394" s="122">
        <f t="shared" si="38"/>
        <v>-22.613065326633166</v>
      </c>
      <c r="K394" s="122">
        <f t="shared" si="39"/>
        <v>1186.3247863247864</v>
      </c>
      <c r="L394" s="122">
        <f t="shared" si="40"/>
        <v>859.45945945945948</v>
      </c>
      <c r="M394" s="122">
        <f t="shared" si="41"/>
        <v>304.45859872611464</v>
      </c>
    </row>
    <row r="395" spans="1:13">
      <c r="A395" s="67">
        <v>356</v>
      </c>
      <c r="B395" s="67" t="s">
        <v>30</v>
      </c>
      <c r="C395" s="67">
        <v>2016</v>
      </c>
      <c r="D395" s="121">
        <v>675</v>
      </c>
      <c r="E395" s="121">
        <v>730</v>
      </c>
      <c r="F395" s="121">
        <v>645</v>
      </c>
      <c r="G395" s="121">
        <v>140</v>
      </c>
      <c r="H395" s="121">
        <v>165</v>
      </c>
      <c r="I395" s="122">
        <f t="shared" si="37"/>
        <v>156.65399239543726</v>
      </c>
      <c r="J395" s="122">
        <f t="shared" si="38"/>
        <v>-27.579365079365079</v>
      </c>
      <c r="K395" s="122">
        <f t="shared" si="39"/>
        <v>677.10843373493981</v>
      </c>
      <c r="L395" s="122">
        <f t="shared" si="40"/>
        <v>337.5</v>
      </c>
      <c r="M395" s="122">
        <f t="shared" si="41"/>
        <v>371.42857142857144</v>
      </c>
    </row>
    <row r="396" spans="1:13">
      <c r="A396" s="67">
        <v>357</v>
      </c>
      <c r="B396" s="67" t="s">
        <v>31</v>
      </c>
      <c r="C396" s="67">
        <v>2016</v>
      </c>
      <c r="D396" s="121">
        <v>1700</v>
      </c>
      <c r="E396" s="121">
        <v>720</v>
      </c>
      <c r="F396" s="121">
        <v>1155</v>
      </c>
      <c r="G396" s="121">
        <v>440</v>
      </c>
      <c r="H396" s="121">
        <v>275</v>
      </c>
      <c r="I396" s="122">
        <f t="shared" si="37"/>
        <v>139.77433004231312</v>
      </c>
      <c r="J396" s="122">
        <f t="shared" si="38"/>
        <v>-28</v>
      </c>
      <c r="K396" s="122">
        <f t="shared" si="39"/>
        <v>2586.046511627907</v>
      </c>
      <c r="L396" s="122">
        <f t="shared" si="40"/>
        <v>685.71428571428567</v>
      </c>
      <c r="M396" s="122">
        <f t="shared" si="41"/>
        <v>358.33333333333331</v>
      </c>
    </row>
    <row r="397" spans="1:13">
      <c r="A397" s="67">
        <v>358</v>
      </c>
      <c r="B397" s="67" t="s">
        <v>32</v>
      </c>
      <c r="C397" s="67">
        <v>2016</v>
      </c>
      <c r="D397" s="121">
        <v>1910</v>
      </c>
      <c r="E397" s="121">
        <v>915</v>
      </c>
      <c r="F397" s="121">
        <v>1155</v>
      </c>
      <c r="G397" s="121">
        <v>380</v>
      </c>
      <c r="H397" s="121">
        <v>405</v>
      </c>
      <c r="I397" s="122">
        <f t="shared" si="37"/>
        <v>311.63793103448273</v>
      </c>
      <c r="J397" s="122">
        <f t="shared" si="38"/>
        <v>-29.452582883577488</v>
      </c>
      <c r="K397" s="122">
        <f t="shared" si="39"/>
        <v>1169.2307692307693</v>
      </c>
      <c r="L397" s="122">
        <f t="shared" si="40"/>
        <v>826.82926829268297</v>
      </c>
      <c r="M397" s="122">
        <f t="shared" si="41"/>
        <v>387.95180722891564</v>
      </c>
    </row>
    <row r="398" spans="1:13">
      <c r="A398" s="67">
        <v>359</v>
      </c>
      <c r="B398" s="67" t="s">
        <v>33</v>
      </c>
      <c r="C398" s="67">
        <v>2016</v>
      </c>
      <c r="D398" s="121">
        <v>3135</v>
      </c>
      <c r="E398" s="121">
        <v>1780</v>
      </c>
      <c r="F398" s="121">
        <v>1860</v>
      </c>
      <c r="G398" s="121">
        <v>845</v>
      </c>
      <c r="H398" s="121">
        <v>380</v>
      </c>
      <c r="I398" s="122">
        <f t="shared" si="37"/>
        <v>347.21825962910128</v>
      </c>
      <c r="J398" s="122">
        <f t="shared" si="38"/>
        <v>-9.2299847016828149</v>
      </c>
      <c r="K398" s="122">
        <f t="shared" si="39"/>
        <v>2557.1428571428573</v>
      </c>
      <c r="L398" s="122">
        <f t="shared" si="40"/>
        <v>894.11764705882354</v>
      </c>
      <c r="M398" s="122">
        <f t="shared" si="41"/>
        <v>227.58620689655172</v>
      </c>
    </row>
    <row r="399" spans="1:13">
      <c r="A399" s="67">
        <v>360</v>
      </c>
      <c r="B399" s="67" t="s">
        <v>34</v>
      </c>
      <c r="C399" s="67">
        <v>2016</v>
      </c>
      <c r="D399" s="121">
        <v>845</v>
      </c>
      <c r="E399" s="121">
        <v>265</v>
      </c>
      <c r="F399" s="121">
        <v>630</v>
      </c>
      <c r="G399" s="121">
        <v>220</v>
      </c>
      <c r="H399" s="121">
        <v>160</v>
      </c>
      <c r="I399" s="122">
        <f t="shared" si="37"/>
        <v>187.41496598639455</v>
      </c>
      <c r="J399" s="122">
        <f t="shared" si="38"/>
        <v>-25.561797752808989</v>
      </c>
      <c r="K399" s="122">
        <f t="shared" si="39"/>
        <v>1752.9411764705883</v>
      </c>
      <c r="L399" s="122">
        <f t="shared" si="40"/>
        <v>900</v>
      </c>
      <c r="M399" s="122">
        <f t="shared" si="41"/>
        <v>162.29508196721312</v>
      </c>
    </row>
    <row r="400" spans="1:13">
      <c r="A400" s="67">
        <v>361</v>
      </c>
      <c r="B400" s="67" t="s">
        <v>35</v>
      </c>
      <c r="C400" s="67">
        <v>2016</v>
      </c>
      <c r="D400" s="121">
        <v>1235</v>
      </c>
      <c r="E400" s="121">
        <v>1760</v>
      </c>
      <c r="F400" s="121">
        <v>1025</v>
      </c>
      <c r="G400" s="121">
        <v>340</v>
      </c>
      <c r="H400" s="121">
        <v>535</v>
      </c>
      <c r="I400" s="122">
        <f t="shared" si="37"/>
        <v>176.90582959641256</v>
      </c>
      <c r="J400" s="122">
        <f t="shared" si="38"/>
        <v>-31.115459882583171</v>
      </c>
      <c r="K400" s="122">
        <f t="shared" si="39"/>
        <v>1002.1505376344086</v>
      </c>
      <c r="L400" s="122">
        <f t="shared" si="40"/>
        <v>1114.2857142857142</v>
      </c>
      <c r="M400" s="122">
        <f t="shared" si="41"/>
        <v>381.98198198198196</v>
      </c>
    </row>
    <row r="401" spans="1:13">
      <c r="A401" s="74">
        <v>3</v>
      </c>
      <c r="B401" s="74" t="s">
        <v>60</v>
      </c>
      <c r="C401" s="74">
        <v>2016</v>
      </c>
      <c r="D401" s="113">
        <v>16205</v>
      </c>
      <c r="E401" s="113">
        <v>10765</v>
      </c>
      <c r="F401" s="113">
        <v>12310</v>
      </c>
      <c r="G401" s="113">
        <v>4275</v>
      </c>
      <c r="H401" s="113">
        <v>4875</v>
      </c>
      <c r="I401" s="122">
        <f t="shared" si="37"/>
        <v>198.87495389155293</v>
      </c>
      <c r="J401" s="122">
        <f t="shared" si="38"/>
        <v>-25.57383849557522</v>
      </c>
      <c r="K401" s="122">
        <f t="shared" si="39"/>
        <v>1361.9952494061758</v>
      </c>
      <c r="L401" s="122">
        <f t="shared" si="40"/>
        <v>678.68852459016398</v>
      </c>
      <c r="M401" s="122">
        <f t="shared" si="41"/>
        <v>435.12623490669591</v>
      </c>
    </row>
    <row r="402" spans="1:13">
      <c r="A402" s="67">
        <v>401</v>
      </c>
      <c r="B402" s="67" t="s">
        <v>37</v>
      </c>
      <c r="C402" s="67">
        <v>2016</v>
      </c>
      <c r="D402" s="121">
        <v>1480</v>
      </c>
      <c r="E402" s="121">
        <v>2410</v>
      </c>
      <c r="F402" s="121">
        <v>1190</v>
      </c>
      <c r="G402" s="121">
        <v>650</v>
      </c>
      <c r="H402" s="121">
        <v>705</v>
      </c>
      <c r="I402" s="122">
        <f t="shared" si="37"/>
        <v>196.59318637274549</v>
      </c>
      <c r="J402" s="122">
        <f t="shared" si="38"/>
        <v>-23.902747079254816</v>
      </c>
      <c r="K402" s="122">
        <f t="shared" si="39"/>
        <v>1044.2307692307693</v>
      </c>
      <c r="L402" s="122">
        <f t="shared" si="40"/>
        <v>2400</v>
      </c>
      <c r="M402" s="122">
        <f t="shared" si="41"/>
        <v>907.14285714285711</v>
      </c>
    </row>
    <row r="403" spans="1:13">
      <c r="A403" s="67">
        <v>402</v>
      </c>
      <c r="B403" s="67" t="s">
        <v>38</v>
      </c>
      <c r="C403" s="67">
        <v>2016</v>
      </c>
      <c r="D403" s="121">
        <v>920</v>
      </c>
      <c r="E403" s="121">
        <v>285</v>
      </c>
      <c r="F403" s="121">
        <v>660</v>
      </c>
      <c r="G403" s="121">
        <v>410</v>
      </c>
      <c r="H403" s="121">
        <v>130</v>
      </c>
      <c r="I403" s="122">
        <f t="shared" si="37"/>
        <v>240.74074074074073</v>
      </c>
      <c r="J403" s="122">
        <f t="shared" si="38"/>
        <v>-23.592493297587133</v>
      </c>
      <c r="K403" s="122">
        <f t="shared" si="39"/>
        <v>65900</v>
      </c>
      <c r="L403" s="122">
        <f t="shared" si="40"/>
        <v>951.28205128205127</v>
      </c>
      <c r="M403" s="122">
        <f t="shared" si="41"/>
        <v>381.48148148148147</v>
      </c>
    </row>
    <row r="404" spans="1:13">
      <c r="A404" s="67">
        <v>403</v>
      </c>
      <c r="B404" s="67" t="s">
        <v>39</v>
      </c>
      <c r="C404" s="67">
        <v>2016</v>
      </c>
      <c r="D404" s="121">
        <v>1310</v>
      </c>
      <c r="E404" s="121">
        <v>1555</v>
      </c>
      <c r="F404" s="121">
        <v>1415</v>
      </c>
      <c r="G404" s="121">
        <v>560</v>
      </c>
      <c r="H404" s="121">
        <v>2510</v>
      </c>
      <c r="I404" s="122">
        <f t="shared" si="37"/>
        <v>83.216783216783213</v>
      </c>
      <c r="J404" s="122">
        <f t="shared" si="38"/>
        <v>-27.234440804866637</v>
      </c>
      <c r="K404" s="122">
        <f t="shared" si="39"/>
        <v>1438.0434782608695</v>
      </c>
      <c r="L404" s="122">
        <f t="shared" si="40"/>
        <v>386.95652173913044</v>
      </c>
      <c r="M404" s="122">
        <f t="shared" si="41"/>
        <v>464.04494382022472</v>
      </c>
    </row>
    <row r="405" spans="1:13">
      <c r="A405" s="67">
        <v>404</v>
      </c>
      <c r="B405" s="67" t="s">
        <v>40</v>
      </c>
      <c r="C405" s="67">
        <v>2016</v>
      </c>
      <c r="D405" s="121">
        <v>1535</v>
      </c>
      <c r="E405" s="121">
        <v>2720</v>
      </c>
      <c r="F405" s="121">
        <v>2290</v>
      </c>
      <c r="G405" s="121">
        <v>720</v>
      </c>
      <c r="H405" s="121">
        <v>445</v>
      </c>
      <c r="I405" s="122">
        <f t="shared" si="37"/>
        <v>147.98061389337641</v>
      </c>
      <c r="J405" s="122">
        <f t="shared" si="38"/>
        <v>-15.343915343915343</v>
      </c>
      <c r="K405" s="122">
        <f t="shared" si="39"/>
        <v>3080.5555555555557</v>
      </c>
      <c r="L405" s="122">
        <f t="shared" si="40"/>
        <v>1120.3389830508474</v>
      </c>
      <c r="M405" s="122">
        <f t="shared" si="41"/>
        <v>985.36585365853659</v>
      </c>
    </row>
    <row r="406" spans="1:13">
      <c r="A406" s="67">
        <v>405</v>
      </c>
      <c r="B406" s="67" t="s">
        <v>41</v>
      </c>
      <c r="C406" s="67">
        <v>2016</v>
      </c>
      <c r="D406" s="121">
        <v>615</v>
      </c>
      <c r="E406" s="121">
        <v>500</v>
      </c>
      <c r="F406" s="121">
        <v>1075</v>
      </c>
      <c r="G406" s="121">
        <v>305</v>
      </c>
      <c r="H406" s="121">
        <v>400</v>
      </c>
      <c r="I406" s="122">
        <f t="shared" si="37"/>
        <v>187.38317757009347</v>
      </c>
      <c r="J406" s="122">
        <f t="shared" si="38"/>
        <v>-27.641099855282199</v>
      </c>
      <c r="K406" s="122">
        <f t="shared" si="39"/>
        <v>1819.6428571428571</v>
      </c>
      <c r="L406" s="122">
        <f t="shared" si="40"/>
        <v>1933.3333333333333</v>
      </c>
      <c r="M406" s="122">
        <f t="shared" si="41"/>
        <v>325.531914893617</v>
      </c>
    </row>
    <row r="407" spans="1:13">
      <c r="A407" s="67">
        <v>451</v>
      </c>
      <c r="B407" s="67" t="s">
        <v>42</v>
      </c>
      <c r="C407" s="67">
        <v>2016</v>
      </c>
      <c r="D407" s="121">
        <v>1355</v>
      </c>
      <c r="E407" s="121">
        <v>505</v>
      </c>
      <c r="F407" s="121">
        <v>1030</v>
      </c>
      <c r="G407" s="121">
        <v>475</v>
      </c>
      <c r="H407" s="121">
        <v>420</v>
      </c>
      <c r="I407" s="122">
        <f t="shared" si="37"/>
        <v>400</v>
      </c>
      <c r="J407" s="122">
        <f t="shared" si="38"/>
        <v>-30.05540166204986</v>
      </c>
      <c r="K407" s="122">
        <f t="shared" si="39"/>
        <v>961.85567010309273</v>
      </c>
      <c r="L407" s="122">
        <f t="shared" si="40"/>
        <v>1800</v>
      </c>
      <c r="M407" s="122">
        <f t="shared" si="41"/>
        <v>356.52173913043481</v>
      </c>
    </row>
    <row r="408" spans="1:13">
      <c r="A408" s="67">
        <v>452</v>
      </c>
      <c r="B408" s="67" t="s">
        <v>43</v>
      </c>
      <c r="C408" s="67">
        <v>2016</v>
      </c>
      <c r="D408" s="121">
        <v>1520</v>
      </c>
      <c r="E408" s="121">
        <v>385</v>
      </c>
      <c r="F408" s="121">
        <v>1670</v>
      </c>
      <c r="G408" s="121">
        <v>605</v>
      </c>
      <c r="H408" s="121">
        <v>325</v>
      </c>
      <c r="I408" s="122">
        <f t="shared" si="37"/>
        <v>384.07643312101914</v>
      </c>
      <c r="J408" s="122">
        <f t="shared" si="38"/>
        <v>-12.5</v>
      </c>
      <c r="K408" s="122">
        <f t="shared" si="39"/>
        <v>1819.5402298850574</v>
      </c>
      <c r="L408" s="122">
        <f t="shared" si="40"/>
        <v>1851.6129032258063</v>
      </c>
      <c r="M408" s="122">
        <f t="shared" si="41"/>
        <v>291.56626506024094</v>
      </c>
    </row>
    <row r="409" spans="1:13">
      <c r="A409" s="67">
        <v>453</v>
      </c>
      <c r="B409" s="67" t="s">
        <v>44</v>
      </c>
      <c r="C409" s="67">
        <v>2016</v>
      </c>
      <c r="D409" s="121">
        <v>3350</v>
      </c>
      <c r="E409" s="121">
        <v>780</v>
      </c>
      <c r="F409" s="121">
        <v>1570</v>
      </c>
      <c r="G409" s="121">
        <v>3460</v>
      </c>
      <c r="H409" s="121">
        <v>1065</v>
      </c>
      <c r="I409" s="122">
        <f t="shared" si="37"/>
        <v>328.38874680306907</v>
      </c>
      <c r="J409" s="122">
        <f t="shared" si="38"/>
        <v>-24.124513618677042</v>
      </c>
      <c r="K409" s="122">
        <f t="shared" si="39"/>
        <v>1037.6811594202898</v>
      </c>
      <c r="L409" s="122">
        <f t="shared" si="40"/>
        <v>10076.470588235294</v>
      </c>
      <c r="M409" s="122">
        <f t="shared" si="41"/>
        <v>614.76510067114089</v>
      </c>
    </row>
    <row r="410" spans="1:13">
      <c r="A410" s="67">
        <v>454</v>
      </c>
      <c r="B410" s="67" t="s">
        <v>45</v>
      </c>
      <c r="C410" s="67">
        <v>2016</v>
      </c>
      <c r="D410" s="121">
        <v>6445</v>
      </c>
      <c r="E410" s="121">
        <v>890</v>
      </c>
      <c r="F410" s="121">
        <v>2840</v>
      </c>
      <c r="G410" s="121">
        <v>3600</v>
      </c>
      <c r="H410" s="121">
        <v>945</v>
      </c>
      <c r="I410" s="122">
        <f t="shared" si="37"/>
        <v>296.61538461538464</v>
      </c>
      <c r="J410" s="122">
        <f t="shared" si="38"/>
        <v>-26.079734219269103</v>
      </c>
      <c r="K410" s="122">
        <f t="shared" si="39"/>
        <v>2684.3137254901962</v>
      </c>
      <c r="L410" s="122">
        <f t="shared" si="40"/>
        <v>4636.8421052631575</v>
      </c>
      <c r="M410" s="122">
        <f t="shared" si="41"/>
        <v>501.91082802547771</v>
      </c>
    </row>
    <row r="411" spans="1:13">
      <c r="A411" s="67">
        <v>455</v>
      </c>
      <c r="B411" s="67" t="s">
        <v>46</v>
      </c>
      <c r="C411" s="67">
        <v>2016</v>
      </c>
      <c r="D411" s="121">
        <v>380</v>
      </c>
      <c r="E411" s="121">
        <v>200</v>
      </c>
      <c r="F411" s="121">
        <v>890</v>
      </c>
      <c r="G411" s="121">
        <v>120</v>
      </c>
      <c r="H411" s="121">
        <v>190</v>
      </c>
      <c r="I411" s="122">
        <f t="shared" si="37"/>
        <v>127.54491017964072</v>
      </c>
      <c r="J411" s="122">
        <f t="shared" si="38"/>
        <v>-42.028985507246375</v>
      </c>
      <c r="K411" s="122">
        <f t="shared" si="39"/>
        <v>2125</v>
      </c>
      <c r="L411" s="122">
        <f t="shared" si="40"/>
        <v>421.73913043478262</v>
      </c>
      <c r="M411" s="122">
        <f t="shared" si="41"/>
        <v>322.22222222222223</v>
      </c>
    </row>
    <row r="412" spans="1:13">
      <c r="A412" s="67">
        <v>456</v>
      </c>
      <c r="B412" s="67" t="s">
        <v>47</v>
      </c>
      <c r="C412" s="67">
        <v>2016</v>
      </c>
      <c r="D412" s="121">
        <v>2245</v>
      </c>
      <c r="E412" s="121">
        <v>1275</v>
      </c>
      <c r="F412" s="121">
        <v>960</v>
      </c>
      <c r="G412" s="121">
        <v>530</v>
      </c>
      <c r="H412" s="121">
        <v>295</v>
      </c>
      <c r="I412" s="122">
        <f t="shared" si="37"/>
        <v>584.45121951219517</v>
      </c>
      <c r="J412" s="122">
        <f t="shared" si="38"/>
        <v>-27.142857142857142</v>
      </c>
      <c r="K412" s="122">
        <f t="shared" si="39"/>
        <v>889.69072164948454</v>
      </c>
      <c r="L412" s="122">
        <f t="shared" si="40"/>
        <v>1332.4324324324325</v>
      </c>
      <c r="M412" s="122">
        <f t="shared" si="41"/>
        <v>110.71428571428571</v>
      </c>
    </row>
    <row r="413" spans="1:13">
      <c r="A413" s="67">
        <v>457</v>
      </c>
      <c r="B413" s="67" t="s">
        <v>48</v>
      </c>
      <c r="C413" s="67">
        <v>2016</v>
      </c>
      <c r="D413" s="121">
        <v>1080</v>
      </c>
      <c r="E413" s="121">
        <v>410</v>
      </c>
      <c r="F413" s="121">
        <v>1430</v>
      </c>
      <c r="G413" s="121">
        <v>935</v>
      </c>
      <c r="H413" s="121">
        <v>360</v>
      </c>
      <c r="I413" s="122">
        <f t="shared" si="37"/>
        <v>170.6766917293233</v>
      </c>
      <c r="J413" s="122">
        <f t="shared" si="38"/>
        <v>-35.837245696400629</v>
      </c>
      <c r="K413" s="122">
        <f t="shared" si="39"/>
        <v>1188.2882882882882</v>
      </c>
      <c r="L413" s="122">
        <f t="shared" si="40"/>
        <v>666.39344262295083</v>
      </c>
      <c r="M413" s="122">
        <f t="shared" si="41"/>
        <v>267.34693877551018</v>
      </c>
    </row>
    <row r="414" spans="1:13">
      <c r="A414" s="67">
        <v>458</v>
      </c>
      <c r="B414" s="67" t="s">
        <v>49</v>
      </c>
      <c r="C414" s="67">
        <v>2016</v>
      </c>
      <c r="D414" s="121">
        <v>1690</v>
      </c>
      <c r="E414" s="121">
        <v>415</v>
      </c>
      <c r="F414" s="121">
        <v>1040</v>
      </c>
      <c r="G414" s="121">
        <v>1415</v>
      </c>
      <c r="H414" s="121">
        <v>1225</v>
      </c>
      <c r="I414" s="122">
        <f t="shared" si="37"/>
        <v>316.25615763546796</v>
      </c>
      <c r="J414" s="122">
        <f t="shared" si="38"/>
        <v>-33.811802232854866</v>
      </c>
      <c r="K414" s="122">
        <f t="shared" si="39"/>
        <v>773.94957983193274</v>
      </c>
      <c r="L414" s="122">
        <f t="shared" si="40"/>
        <v>3830.5555555555557</v>
      </c>
      <c r="M414" s="122">
        <f t="shared" si="41"/>
        <v>446.875</v>
      </c>
    </row>
    <row r="415" spans="1:13">
      <c r="A415" s="67">
        <v>459</v>
      </c>
      <c r="B415" s="67" t="s">
        <v>50</v>
      </c>
      <c r="C415" s="67">
        <v>2016</v>
      </c>
      <c r="D415" s="121">
        <v>4480</v>
      </c>
      <c r="E415" s="121">
        <v>2995</v>
      </c>
      <c r="F415" s="121">
        <v>2025</v>
      </c>
      <c r="G415" s="121">
        <v>3415</v>
      </c>
      <c r="H415" s="121">
        <v>710</v>
      </c>
      <c r="I415" s="122">
        <f t="shared" si="37"/>
        <v>307.64331210191085</v>
      </c>
      <c r="J415" s="122">
        <f t="shared" si="38"/>
        <v>-18.702497285559176</v>
      </c>
      <c r="K415" s="122">
        <f t="shared" si="39"/>
        <v>1077.3255813953488</v>
      </c>
      <c r="L415" s="122">
        <f t="shared" si="40"/>
        <v>2506.8702290076335</v>
      </c>
      <c r="M415" s="122">
        <f t="shared" si="41"/>
        <v>292.26519337016572</v>
      </c>
    </row>
    <row r="416" spans="1:13">
      <c r="A416" s="67">
        <v>460</v>
      </c>
      <c r="B416" s="67" t="s">
        <v>51</v>
      </c>
      <c r="C416" s="67">
        <v>2016</v>
      </c>
      <c r="D416" s="121">
        <v>3700</v>
      </c>
      <c r="E416" s="121">
        <v>2525</v>
      </c>
      <c r="F416" s="121">
        <v>2095</v>
      </c>
      <c r="G416" s="121">
        <v>1880</v>
      </c>
      <c r="H416" s="121">
        <v>830</v>
      </c>
      <c r="I416" s="122">
        <f t="shared" si="37"/>
        <v>308.38852097130246</v>
      </c>
      <c r="J416" s="122">
        <f t="shared" si="38"/>
        <v>-19.662742602608972</v>
      </c>
      <c r="K416" s="122">
        <f t="shared" si="39"/>
        <v>912.0772946859903</v>
      </c>
      <c r="L416" s="122">
        <f t="shared" si="40"/>
        <v>2086.046511627907</v>
      </c>
      <c r="M416" s="122">
        <f t="shared" si="41"/>
        <v>418.75</v>
      </c>
    </row>
    <row r="417" spans="1:13">
      <c r="A417" s="67">
        <v>461</v>
      </c>
      <c r="B417" s="67" t="s">
        <v>52</v>
      </c>
      <c r="C417" s="67">
        <v>2016</v>
      </c>
      <c r="D417" s="121">
        <v>1025</v>
      </c>
      <c r="E417" s="121">
        <v>1140</v>
      </c>
      <c r="F417" s="121">
        <v>650</v>
      </c>
      <c r="G417" s="121">
        <v>285</v>
      </c>
      <c r="H417" s="121">
        <v>275</v>
      </c>
      <c r="I417" s="122">
        <f t="shared" si="37"/>
        <v>187.92134831460675</v>
      </c>
      <c r="J417" s="122">
        <f t="shared" si="38"/>
        <v>-27.573062261753496</v>
      </c>
      <c r="K417" s="122">
        <f t="shared" si="39"/>
        <v>1411.6279069767443</v>
      </c>
      <c r="L417" s="122">
        <f t="shared" si="40"/>
        <v>256.25</v>
      </c>
      <c r="M417" s="122">
        <f t="shared" si="41"/>
        <v>257.14285714285717</v>
      </c>
    </row>
    <row r="418" spans="1:13">
      <c r="A418" s="67">
        <v>462</v>
      </c>
      <c r="B418" s="67" t="s">
        <v>53</v>
      </c>
      <c r="C418" s="67">
        <v>2016</v>
      </c>
      <c r="D418" s="121">
        <v>380</v>
      </c>
      <c r="E418" s="121">
        <v>85</v>
      </c>
      <c r="F418" s="121">
        <v>355</v>
      </c>
      <c r="G418" s="121">
        <v>145</v>
      </c>
      <c r="H418" s="121">
        <v>100</v>
      </c>
      <c r="I418" s="122">
        <f t="shared" si="37"/>
        <v>313.04347826086956</v>
      </c>
      <c r="J418" s="122">
        <f t="shared" si="38"/>
        <v>-48.170731707317074</v>
      </c>
      <c r="K418" s="122">
        <f t="shared" si="39"/>
        <v>4971.4285714285716</v>
      </c>
      <c r="L418" s="122">
        <f t="shared" si="40"/>
        <v>1712.5</v>
      </c>
      <c r="M418" s="122">
        <f t="shared" si="41"/>
        <v>669.23076923076928</v>
      </c>
    </row>
    <row r="419" spans="1:13">
      <c r="A419" s="74">
        <v>4</v>
      </c>
      <c r="B419" s="74" t="s">
        <v>61</v>
      </c>
      <c r="C419" s="74">
        <v>2016</v>
      </c>
      <c r="D419" s="113">
        <v>33510</v>
      </c>
      <c r="E419" s="113">
        <v>19065</v>
      </c>
      <c r="F419" s="113">
        <v>23195</v>
      </c>
      <c r="G419" s="113">
        <v>19515</v>
      </c>
      <c r="H419" s="113">
        <v>10930</v>
      </c>
      <c r="I419" s="122">
        <f t="shared" si="37"/>
        <v>269.78591922312955</v>
      </c>
      <c r="J419" s="122">
        <f t="shared" si="38"/>
        <v>-23.436809766676038</v>
      </c>
      <c r="K419" s="122">
        <f t="shared" si="39"/>
        <v>1401.294498381877</v>
      </c>
      <c r="L419" s="122">
        <f t="shared" si="40"/>
        <v>1969.4591728525982</v>
      </c>
      <c r="M419" s="122">
        <f t="shared" si="41"/>
        <v>421.46946564885496</v>
      </c>
    </row>
    <row r="420" spans="1:13">
      <c r="A420" s="74" t="s">
        <v>163</v>
      </c>
      <c r="B420" s="74" t="s">
        <v>62</v>
      </c>
      <c r="C420" s="74">
        <v>2016</v>
      </c>
      <c r="D420" s="113">
        <v>90175</v>
      </c>
      <c r="E420" s="113">
        <v>90185</v>
      </c>
      <c r="F420" s="113">
        <v>68005</v>
      </c>
      <c r="G420" s="113">
        <v>37250</v>
      </c>
      <c r="H420" s="113">
        <v>32755</v>
      </c>
      <c r="I420" s="122">
        <f t="shared" si="37"/>
        <v>178.20627525992657</v>
      </c>
      <c r="J420" s="122">
        <f t="shared" si="38"/>
        <v>-19.187619849818098</v>
      </c>
      <c r="K420" s="122">
        <f t="shared" si="39"/>
        <v>1145.9692194943202</v>
      </c>
      <c r="L420" s="122">
        <f t="shared" si="40"/>
        <v>1001.4192785334121</v>
      </c>
      <c r="M420" s="122">
        <f t="shared" si="41"/>
        <v>339.7824919441461</v>
      </c>
    </row>
    <row r="421" spans="1:13">
      <c r="A421" s="67">
        <v>101</v>
      </c>
      <c r="B421" s="67" t="s">
        <v>4</v>
      </c>
      <c r="C421" s="67">
        <v>2017</v>
      </c>
      <c r="D421" s="121">
        <v>3725</v>
      </c>
      <c r="E421" s="121">
        <v>5105</v>
      </c>
      <c r="F421" s="121">
        <v>1935</v>
      </c>
      <c r="G421" s="121">
        <v>505</v>
      </c>
      <c r="H421" s="121">
        <v>535</v>
      </c>
      <c r="I421" s="122">
        <f>(D421-D5)*100/D5</f>
        <v>91.812564366632344</v>
      </c>
      <c r="J421" s="122">
        <f t="shared" ref="J421:M421" si="42">(E421-E5)*100/E5</f>
        <v>-14.302501259022998</v>
      </c>
      <c r="K421" s="122">
        <f t="shared" si="42"/>
        <v>957.37704918032784</v>
      </c>
      <c r="L421" s="122">
        <f t="shared" si="42"/>
        <v>112.18487394957984</v>
      </c>
      <c r="M421" s="122">
        <f t="shared" si="42"/>
        <v>152.35849056603774</v>
      </c>
    </row>
    <row r="422" spans="1:13">
      <c r="A422" s="67">
        <v>102</v>
      </c>
      <c r="B422" s="67" t="s">
        <v>5</v>
      </c>
      <c r="C422" s="67">
        <v>2017</v>
      </c>
      <c r="D422" s="121">
        <v>1805</v>
      </c>
      <c r="E422" s="121">
        <v>5265</v>
      </c>
      <c r="F422" s="121">
        <v>3875</v>
      </c>
      <c r="G422" s="121">
        <v>1165</v>
      </c>
      <c r="H422" s="121">
        <v>290</v>
      </c>
      <c r="I422" s="122">
        <f t="shared" ref="I422:I472" si="43">(D422-D6)*100/D6</f>
        <v>232.41252302025782</v>
      </c>
      <c r="J422" s="122">
        <f t="shared" ref="J422:J472" si="44">(E422-E6)*100/E6</f>
        <v>-16.693037974683545</v>
      </c>
      <c r="K422" s="122">
        <f t="shared" ref="K422:K472" si="45">(F422-F6)*100/F6</f>
        <v>8323.9130434782601</v>
      </c>
      <c r="L422" s="122">
        <f t="shared" ref="L422:L472" si="46">(G422-G6)*100/G6</f>
        <v>870.83333333333337</v>
      </c>
      <c r="M422" s="122">
        <f t="shared" ref="M422:M472" si="47">(H422-H6)*100/H6</f>
        <v>181.55339805825244</v>
      </c>
    </row>
    <row r="423" spans="1:13">
      <c r="A423" s="67">
        <v>103</v>
      </c>
      <c r="B423" s="67" t="s">
        <v>6</v>
      </c>
      <c r="C423" s="67">
        <v>2017</v>
      </c>
      <c r="D423" s="121">
        <v>1310</v>
      </c>
      <c r="E423" s="121">
        <v>665</v>
      </c>
      <c r="F423" s="121">
        <v>1395</v>
      </c>
      <c r="G423" s="121">
        <v>425</v>
      </c>
      <c r="H423" s="121">
        <v>475</v>
      </c>
      <c r="I423" s="122">
        <f t="shared" si="43"/>
        <v>119.79865771812081</v>
      </c>
      <c r="J423" s="122">
        <f t="shared" si="44"/>
        <v>14.457831325301205</v>
      </c>
      <c r="K423" s="122">
        <f t="shared" si="45"/>
        <v>1145.5357142857142</v>
      </c>
      <c r="L423" s="122">
        <f t="shared" si="46"/>
        <v>444.87179487179486</v>
      </c>
      <c r="M423" s="122">
        <f t="shared" si="47"/>
        <v>162.43093922651934</v>
      </c>
    </row>
    <row r="424" spans="1:13">
      <c r="A424" s="67">
        <v>151</v>
      </c>
      <c r="B424" s="67" t="s">
        <v>7</v>
      </c>
      <c r="C424" s="67">
        <v>2017</v>
      </c>
      <c r="D424" s="121">
        <v>990</v>
      </c>
      <c r="E424" s="121">
        <v>1640</v>
      </c>
      <c r="F424" s="121">
        <v>740</v>
      </c>
      <c r="G424" s="121">
        <v>370</v>
      </c>
      <c r="H424" s="121">
        <v>380</v>
      </c>
      <c r="I424" s="122">
        <f t="shared" si="43"/>
        <v>89.2925430210325</v>
      </c>
      <c r="J424" s="122">
        <f t="shared" si="44"/>
        <v>-13.820283762480294</v>
      </c>
      <c r="K424" s="122">
        <f t="shared" si="45"/>
        <v>1113.1147540983607</v>
      </c>
      <c r="L424" s="122">
        <f t="shared" si="46"/>
        <v>585.18518518518522</v>
      </c>
      <c r="M424" s="122">
        <f t="shared" si="47"/>
        <v>280</v>
      </c>
    </row>
    <row r="425" spans="1:13">
      <c r="A425" s="67">
        <v>153</v>
      </c>
      <c r="B425" s="67" t="s">
        <v>9</v>
      </c>
      <c r="C425" s="67">
        <v>2017</v>
      </c>
      <c r="D425" s="121">
        <v>850</v>
      </c>
      <c r="E425" s="121">
        <v>1495</v>
      </c>
      <c r="F425" s="121">
        <v>1510</v>
      </c>
      <c r="G425" s="121">
        <v>380</v>
      </c>
      <c r="H425" s="121">
        <v>370</v>
      </c>
      <c r="I425" s="122">
        <f t="shared" si="43"/>
        <v>97.674418604651166</v>
      </c>
      <c r="J425" s="122">
        <f t="shared" si="44"/>
        <v>-22.778925619834709</v>
      </c>
      <c r="K425" s="122">
        <f t="shared" si="45"/>
        <v>2503.4482758620688</v>
      </c>
      <c r="L425" s="122">
        <f t="shared" si="46"/>
        <v>726.08695652173913</v>
      </c>
      <c r="M425" s="122">
        <f t="shared" si="47"/>
        <v>873.68421052631584</v>
      </c>
    </row>
    <row r="426" spans="1:13">
      <c r="A426" s="67">
        <v>154</v>
      </c>
      <c r="B426" s="67" t="s">
        <v>10</v>
      </c>
      <c r="C426" s="67">
        <v>2017</v>
      </c>
      <c r="D426" s="121">
        <v>820</v>
      </c>
      <c r="E426" s="121">
        <v>880</v>
      </c>
      <c r="F426" s="121">
        <v>450</v>
      </c>
      <c r="G426" s="121">
        <v>340</v>
      </c>
      <c r="H426" s="121">
        <v>405</v>
      </c>
      <c r="I426" s="122">
        <f t="shared" si="43"/>
        <v>159.49367088607596</v>
      </c>
      <c r="J426" s="122">
        <f t="shared" si="44"/>
        <v>-23.211169284467715</v>
      </c>
      <c r="K426" s="122">
        <f t="shared" si="45"/>
        <v>1630.7692307692307</v>
      </c>
      <c r="L426" s="122">
        <f t="shared" si="46"/>
        <v>1788.8888888888889</v>
      </c>
      <c r="M426" s="122">
        <f t="shared" si="47"/>
        <v>224</v>
      </c>
    </row>
    <row r="427" spans="1:13">
      <c r="A427" s="67">
        <v>155</v>
      </c>
      <c r="B427" s="67" t="s">
        <v>11</v>
      </c>
      <c r="C427" s="67">
        <v>2017</v>
      </c>
      <c r="D427" s="121">
        <v>805</v>
      </c>
      <c r="E427" s="121">
        <v>720</v>
      </c>
      <c r="F427" s="121">
        <v>890</v>
      </c>
      <c r="G427" s="121">
        <v>340</v>
      </c>
      <c r="H427" s="121">
        <v>415</v>
      </c>
      <c r="I427" s="122">
        <f t="shared" si="43"/>
        <v>139.58333333333334</v>
      </c>
      <c r="J427" s="122">
        <f t="shared" si="44"/>
        <v>-29.82456140350877</v>
      </c>
      <c r="K427" s="122">
        <f t="shared" si="45"/>
        <v>798.98989898989896</v>
      </c>
      <c r="L427" s="122">
        <f t="shared" si="46"/>
        <v>771.79487179487182</v>
      </c>
      <c r="M427" s="122">
        <f t="shared" si="47"/>
        <v>865.11627906976742</v>
      </c>
    </row>
    <row r="428" spans="1:13">
      <c r="A428" s="67">
        <v>157</v>
      </c>
      <c r="B428" s="67" t="s">
        <v>12</v>
      </c>
      <c r="C428" s="67">
        <v>2017</v>
      </c>
      <c r="D428" s="121">
        <v>1375</v>
      </c>
      <c r="E428" s="121">
        <v>2330</v>
      </c>
      <c r="F428" s="121">
        <v>1350</v>
      </c>
      <c r="G428" s="121">
        <v>365</v>
      </c>
      <c r="H428" s="121">
        <v>505</v>
      </c>
      <c r="I428" s="122">
        <f t="shared" si="43"/>
        <v>187.65690376569037</v>
      </c>
      <c r="J428" s="122">
        <f t="shared" si="44"/>
        <v>-20.90970807875085</v>
      </c>
      <c r="K428" s="122">
        <f t="shared" si="45"/>
        <v>1236.6336633663366</v>
      </c>
      <c r="L428" s="122">
        <f t="shared" si="46"/>
        <v>1040.625</v>
      </c>
      <c r="M428" s="122">
        <f t="shared" si="47"/>
        <v>621.42857142857144</v>
      </c>
    </row>
    <row r="429" spans="1:13">
      <c r="A429" s="67">
        <v>158</v>
      </c>
      <c r="B429" s="67" t="s">
        <v>13</v>
      </c>
      <c r="C429" s="67">
        <v>2017</v>
      </c>
      <c r="D429" s="121">
        <v>715</v>
      </c>
      <c r="E429" s="121">
        <v>895</v>
      </c>
      <c r="F429" s="121">
        <v>1030</v>
      </c>
      <c r="G429" s="121">
        <v>130</v>
      </c>
      <c r="H429" s="121">
        <v>235</v>
      </c>
      <c r="I429" s="122">
        <f t="shared" si="43"/>
        <v>119.32515337423312</v>
      </c>
      <c r="J429" s="122">
        <f t="shared" si="44"/>
        <v>-32.452830188679243</v>
      </c>
      <c r="K429" s="122">
        <f t="shared" si="45"/>
        <v>539.7515527950311</v>
      </c>
      <c r="L429" s="122">
        <f t="shared" si="46"/>
        <v>441.66666666666669</v>
      </c>
      <c r="M429" s="122">
        <f t="shared" si="47"/>
        <v>312.28070175438597</v>
      </c>
    </row>
    <row r="430" spans="1:13">
      <c r="A430" s="67">
        <v>159</v>
      </c>
      <c r="B430" s="67" t="s">
        <v>8</v>
      </c>
      <c r="C430" s="67">
        <v>2017</v>
      </c>
      <c r="D430" s="121">
        <v>1405</v>
      </c>
      <c r="E430" s="121">
        <v>3045</v>
      </c>
      <c r="F430" s="121">
        <v>2550</v>
      </c>
      <c r="G430" s="121">
        <v>630</v>
      </c>
      <c r="H430" s="121">
        <v>870</v>
      </c>
      <c r="I430" s="122">
        <f t="shared" si="43"/>
        <v>42.062689585439841</v>
      </c>
      <c r="J430" s="122">
        <f t="shared" si="44"/>
        <v>-20.350510070625162</v>
      </c>
      <c r="K430" s="122">
        <f t="shared" si="45"/>
        <v>1308.8397790055249</v>
      </c>
      <c r="L430" s="122">
        <f t="shared" si="46"/>
        <v>296.22641509433964</v>
      </c>
      <c r="M430" s="122">
        <f t="shared" si="47"/>
        <v>160.47904191616766</v>
      </c>
    </row>
    <row r="431" spans="1:13">
      <c r="A431" s="74">
        <v>1</v>
      </c>
      <c r="B431" s="74" t="s">
        <v>58</v>
      </c>
      <c r="C431" s="74">
        <v>2017</v>
      </c>
      <c r="D431" s="113">
        <v>13810</v>
      </c>
      <c r="E431" s="113">
        <v>22040</v>
      </c>
      <c r="F431" s="113">
        <v>15725</v>
      </c>
      <c r="G431" s="113">
        <v>4650</v>
      </c>
      <c r="H431" s="113">
        <v>4480</v>
      </c>
      <c r="I431" s="122">
        <f t="shared" si="43"/>
        <v>113.15017749652725</v>
      </c>
      <c r="J431" s="122">
        <f t="shared" si="44"/>
        <v>-18.258354040722473</v>
      </c>
      <c r="K431" s="122">
        <f t="shared" si="45"/>
        <v>1429.669260700389</v>
      </c>
      <c r="L431" s="122">
        <f t="shared" si="46"/>
        <v>475.49504950495049</v>
      </c>
      <c r="M431" s="122">
        <f t="shared" si="47"/>
        <v>254.71100554235946</v>
      </c>
    </row>
    <row r="432" spans="1:13">
      <c r="A432" s="67">
        <v>241</v>
      </c>
      <c r="B432" s="67" t="s">
        <v>15</v>
      </c>
      <c r="C432" s="67">
        <v>2017</v>
      </c>
      <c r="D432" s="121">
        <v>18610</v>
      </c>
      <c r="E432" s="121">
        <v>25915</v>
      </c>
      <c r="F432" s="121">
        <v>12170</v>
      </c>
      <c r="G432" s="121">
        <v>6145</v>
      </c>
      <c r="H432" s="121">
        <v>9460</v>
      </c>
      <c r="I432" s="122">
        <f t="shared" si="43"/>
        <v>135.8980859424515</v>
      </c>
      <c r="J432" s="122">
        <f t="shared" si="44"/>
        <v>-12.74116973635476</v>
      </c>
      <c r="K432" s="122">
        <f t="shared" si="45"/>
        <v>1144.3762781186094</v>
      </c>
      <c r="L432" s="122">
        <f t="shared" si="46"/>
        <v>739.48087431693989</v>
      </c>
      <c r="M432" s="122">
        <f t="shared" si="47"/>
        <v>262.86919831223628</v>
      </c>
    </row>
    <row r="433" spans="1:13">
      <c r="A433" s="67">
        <v>241001</v>
      </c>
      <c r="B433" s="67" t="s">
        <v>16</v>
      </c>
      <c r="C433" s="67">
        <v>2017</v>
      </c>
      <c r="D433" s="121">
        <v>10120</v>
      </c>
      <c r="E433" s="121">
        <v>16485</v>
      </c>
      <c r="F433" s="121">
        <v>5020</v>
      </c>
      <c r="G433" s="121">
        <v>3600</v>
      </c>
      <c r="H433" s="121">
        <v>4390</v>
      </c>
      <c r="I433" s="122">
        <f t="shared" si="43"/>
        <v>115.50255536626916</v>
      </c>
      <c r="J433" s="122">
        <f t="shared" si="44"/>
        <v>-14.806201550387597</v>
      </c>
      <c r="K433" s="122">
        <f t="shared" si="45"/>
        <v>872.8682170542636</v>
      </c>
      <c r="L433" s="122">
        <f t="shared" si="46"/>
        <v>974.62686567164178</v>
      </c>
      <c r="M433" s="122">
        <f t="shared" si="47"/>
        <v>120.27094831911691</v>
      </c>
    </row>
    <row r="434" spans="1:13">
      <c r="A434" s="67">
        <v>241999</v>
      </c>
      <c r="B434" s="67" t="s">
        <v>17</v>
      </c>
      <c r="C434" s="67">
        <v>2017</v>
      </c>
      <c r="D434" s="121">
        <v>8490</v>
      </c>
      <c r="E434" s="121">
        <v>9430</v>
      </c>
      <c r="F434" s="121">
        <v>7150</v>
      </c>
      <c r="G434" s="121">
        <v>2545</v>
      </c>
      <c r="H434" s="121">
        <v>5070</v>
      </c>
      <c r="I434" s="122">
        <f t="shared" si="43"/>
        <v>165.89414343877232</v>
      </c>
      <c r="J434" s="122">
        <f t="shared" si="44"/>
        <v>-8.8800850323702765</v>
      </c>
      <c r="K434" s="122">
        <f t="shared" si="45"/>
        <v>1447.6190476190477</v>
      </c>
      <c r="L434" s="122">
        <f t="shared" si="46"/>
        <v>541.05793450881617</v>
      </c>
      <c r="M434" s="122">
        <f t="shared" si="47"/>
        <v>725.73289902280135</v>
      </c>
    </row>
    <row r="435" spans="1:13">
      <c r="A435" s="67">
        <v>251</v>
      </c>
      <c r="B435" s="67" t="s">
        <v>18</v>
      </c>
      <c r="C435" s="67">
        <v>2017</v>
      </c>
      <c r="D435" s="121">
        <v>2895</v>
      </c>
      <c r="E435" s="121">
        <v>1500</v>
      </c>
      <c r="F435" s="121">
        <v>1575</v>
      </c>
      <c r="G435" s="121">
        <v>1075</v>
      </c>
      <c r="H435" s="121">
        <v>825</v>
      </c>
      <c r="I435" s="122">
        <f t="shared" si="43"/>
        <v>283.9522546419098</v>
      </c>
      <c r="J435" s="122">
        <f t="shared" si="44"/>
        <v>-16.107382550335572</v>
      </c>
      <c r="K435" s="122">
        <f t="shared" si="45"/>
        <v>1201.6528925619834</v>
      </c>
      <c r="L435" s="122">
        <f t="shared" si="46"/>
        <v>1722.0338983050847</v>
      </c>
      <c r="M435" s="122">
        <f t="shared" si="47"/>
        <v>777.65957446808511</v>
      </c>
    </row>
    <row r="436" spans="1:13">
      <c r="A436" s="67">
        <v>252</v>
      </c>
      <c r="B436" s="67" t="s">
        <v>19</v>
      </c>
      <c r="C436" s="67">
        <v>2017</v>
      </c>
      <c r="D436" s="121">
        <v>955</v>
      </c>
      <c r="E436" s="121">
        <v>2725</v>
      </c>
      <c r="F436" s="121">
        <v>1760</v>
      </c>
      <c r="G436" s="121">
        <v>1120</v>
      </c>
      <c r="H436" s="121">
        <v>870</v>
      </c>
      <c r="I436" s="122">
        <f t="shared" si="43"/>
        <v>68.133802816901408</v>
      </c>
      <c r="J436" s="122">
        <f t="shared" si="44"/>
        <v>-15.398944427196524</v>
      </c>
      <c r="K436" s="122">
        <f t="shared" si="45"/>
        <v>1139.4366197183099</v>
      </c>
      <c r="L436" s="122">
        <f t="shared" si="46"/>
        <v>1936.3636363636363</v>
      </c>
      <c r="M436" s="122">
        <f t="shared" si="47"/>
        <v>1791.304347826087</v>
      </c>
    </row>
    <row r="437" spans="1:13">
      <c r="A437" s="67">
        <v>254</v>
      </c>
      <c r="B437" s="67" t="s">
        <v>20</v>
      </c>
      <c r="C437" s="67">
        <v>2017</v>
      </c>
      <c r="D437" s="121">
        <v>2165</v>
      </c>
      <c r="E437" s="121">
        <v>3250</v>
      </c>
      <c r="F437" s="121">
        <v>2220</v>
      </c>
      <c r="G437" s="121">
        <v>880</v>
      </c>
      <c r="H437" s="121">
        <v>1480</v>
      </c>
      <c r="I437" s="122">
        <f t="shared" si="43"/>
        <v>121.14402451481104</v>
      </c>
      <c r="J437" s="122">
        <f t="shared" si="44"/>
        <v>-21.931299543598367</v>
      </c>
      <c r="K437" s="122">
        <f t="shared" si="45"/>
        <v>660.27397260273972</v>
      </c>
      <c r="L437" s="122">
        <f t="shared" si="46"/>
        <v>576.92307692307691</v>
      </c>
      <c r="M437" s="122">
        <f t="shared" si="47"/>
        <v>588.37209302325584</v>
      </c>
    </row>
    <row r="438" spans="1:13">
      <c r="A438" s="67">
        <v>255</v>
      </c>
      <c r="B438" s="67" t="s">
        <v>21</v>
      </c>
      <c r="C438" s="67">
        <v>2017</v>
      </c>
      <c r="D438" s="121">
        <v>150</v>
      </c>
      <c r="E438" s="121">
        <v>1000</v>
      </c>
      <c r="F438" s="121">
        <v>730</v>
      </c>
      <c r="G438" s="121">
        <v>30</v>
      </c>
      <c r="H438" s="121">
        <v>180</v>
      </c>
      <c r="I438" s="122">
        <f t="shared" si="43"/>
        <v>-16.201117318435752</v>
      </c>
      <c r="J438" s="122">
        <f t="shared" si="44"/>
        <v>-26.199261992619927</v>
      </c>
      <c r="K438" s="122">
        <f t="shared" si="45"/>
        <v>2707.6923076923076</v>
      </c>
      <c r="L438" s="122">
        <f t="shared" si="46"/>
        <v>114.28571428571429</v>
      </c>
      <c r="M438" s="122">
        <f t="shared" si="47"/>
        <v>1284.6153846153845</v>
      </c>
    </row>
    <row r="439" spans="1:13">
      <c r="A439" s="67">
        <v>256</v>
      </c>
      <c r="B439" s="67" t="s">
        <v>22</v>
      </c>
      <c r="C439" s="67">
        <v>2017</v>
      </c>
      <c r="D439" s="121">
        <v>1695</v>
      </c>
      <c r="E439" s="121">
        <v>1350</v>
      </c>
      <c r="F439" s="121">
        <v>1375</v>
      </c>
      <c r="G439" s="121">
        <v>1050</v>
      </c>
      <c r="H439" s="121">
        <v>915</v>
      </c>
      <c r="I439" s="122">
        <f t="shared" si="43"/>
        <v>251.65975103734439</v>
      </c>
      <c r="J439" s="122">
        <f t="shared" si="44"/>
        <v>-31.955645161290324</v>
      </c>
      <c r="K439" s="122">
        <f t="shared" si="45"/>
        <v>315.40785498489424</v>
      </c>
      <c r="L439" s="122">
        <f t="shared" si="46"/>
        <v>3081.818181818182</v>
      </c>
      <c r="M439" s="122">
        <f t="shared" si="47"/>
        <v>1477.5862068965516</v>
      </c>
    </row>
    <row r="440" spans="1:13">
      <c r="A440" s="67">
        <v>257</v>
      </c>
      <c r="B440" s="67" t="s">
        <v>23</v>
      </c>
      <c r="C440" s="67">
        <v>2017</v>
      </c>
      <c r="D440" s="121">
        <v>1555</v>
      </c>
      <c r="E440" s="121">
        <v>2155</v>
      </c>
      <c r="F440" s="121">
        <v>1480</v>
      </c>
      <c r="G440" s="121">
        <v>475</v>
      </c>
      <c r="H440" s="121">
        <v>745</v>
      </c>
      <c r="I440" s="122">
        <f t="shared" si="43"/>
        <v>159.59933222036727</v>
      </c>
      <c r="J440" s="122">
        <f t="shared" si="44"/>
        <v>-29.575163398692812</v>
      </c>
      <c r="K440" s="122">
        <f t="shared" si="45"/>
        <v>867.32026143790847</v>
      </c>
      <c r="L440" s="122">
        <f t="shared" si="46"/>
        <v>705.08474576271192</v>
      </c>
      <c r="M440" s="122">
        <f t="shared" si="47"/>
        <v>413.79310344827587</v>
      </c>
    </row>
    <row r="441" spans="1:13">
      <c r="A441" s="74">
        <v>2</v>
      </c>
      <c r="B441" s="74" t="s">
        <v>59</v>
      </c>
      <c r="C441" s="74">
        <v>2017</v>
      </c>
      <c r="D441" s="113">
        <v>28020</v>
      </c>
      <c r="E441" s="113">
        <v>37900</v>
      </c>
      <c r="F441" s="113">
        <v>21315</v>
      </c>
      <c r="G441" s="113">
        <v>10775</v>
      </c>
      <c r="H441" s="113">
        <v>14470</v>
      </c>
      <c r="I441" s="122">
        <f t="shared" si="43"/>
        <v>144.71615720524017</v>
      </c>
      <c r="J441" s="122">
        <f t="shared" si="44"/>
        <v>-16.280097194610118</v>
      </c>
      <c r="K441" s="122">
        <f t="shared" si="45"/>
        <v>943.31864904552128</v>
      </c>
      <c r="L441" s="122">
        <f t="shared" si="46"/>
        <v>895.84103512014792</v>
      </c>
      <c r="M441" s="122">
        <f t="shared" si="47"/>
        <v>355.3178099433606</v>
      </c>
    </row>
    <row r="442" spans="1:13">
      <c r="A442" s="67">
        <v>351</v>
      </c>
      <c r="B442" s="67" t="s">
        <v>25</v>
      </c>
      <c r="C442" s="67">
        <v>2017</v>
      </c>
      <c r="D442" s="121">
        <v>1465</v>
      </c>
      <c r="E442" s="121">
        <v>1465</v>
      </c>
      <c r="F442" s="121">
        <v>1585</v>
      </c>
      <c r="G442" s="121">
        <v>570</v>
      </c>
      <c r="H442" s="121">
        <v>1685</v>
      </c>
      <c r="I442" s="122">
        <f t="shared" si="43"/>
        <v>247.98099762470309</v>
      </c>
      <c r="J442" s="122">
        <f t="shared" si="44"/>
        <v>-39.412737799834574</v>
      </c>
      <c r="K442" s="122">
        <f t="shared" si="45"/>
        <v>1209.9173553719008</v>
      </c>
      <c r="L442" s="122">
        <f t="shared" si="46"/>
        <v>660</v>
      </c>
      <c r="M442" s="122">
        <f t="shared" si="47"/>
        <v>1023.3333333333334</v>
      </c>
    </row>
    <row r="443" spans="1:13">
      <c r="A443" s="67">
        <v>352</v>
      </c>
      <c r="B443" s="67" t="s">
        <v>26</v>
      </c>
      <c r="C443" s="67">
        <v>2017</v>
      </c>
      <c r="D443" s="121">
        <v>1315</v>
      </c>
      <c r="E443" s="121">
        <v>815</v>
      </c>
      <c r="F443" s="121">
        <v>1605</v>
      </c>
      <c r="G443" s="121">
        <v>555</v>
      </c>
      <c r="H443" s="121">
        <v>430</v>
      </c>
      <c r="I443" s="122">
        <f t="shared" si="43"/>
        <v>208.68544600938966</v>
      </c>
      <c r="J443" s="122">
        <f t="shared" si="44"/>
        <v>-29.192006950477847</v>
      </c>
      <c r="K443" s="122">
        <f t="shared" si="45"/>
        <v>1744.8275862068965</v>
      </c>
      <c r="L443" s="122">
        <f t="shared" si="46"/>
        <v>1323.0769230769231</v>
      </c>
      <c r="M443" s="122">
        <f t="shared" si="47"/>
        <v>444.30379746835445</v>
      </c>
    </row>
    <row r="444" spans="1:13">
      <c r="A444" s="67">
        <v>353</v>
      </c>
      <c r="B444" s="67" t="s">
        <v>27</v>
      </c>
      <c r="C444" s="67">
        <v>2017</v>
      </c>
      <c r="D444" s="121">
        <v>2360</v>
      </c>
      <c r="E444" s="121">
        <v>1455</v>
      </c>
      <c r="F444" s="121">
        <v>1085</v>
      </c>
      <c r="G444" s="121">
        <v>670</v>
      </c>
      <c r="H444" s="121">
        <v>360</v>
      </c>
      <c r="I444" s="122">
        <f t="shared" si="43"/>
        <v>168.79271070615033</v>
      </c>
      <c r="J444" s="122">
        <f t="shared" si="44"/>
        <v>-10.12970969734404</v>
      </c>
      <c r="K444" s="122">
        <f t="shared" si="45"/>
        <v>1030.2083333333333</v>
      </c>
      <c r="L444" s="122">
        <f t="shared" si="46"/>
        <v>431.74603174603175</v>
      </c>
      <c r="M444" s="122">
        <f t="shared" si="47"/>
        <v>520.68965517241384</v>
      </c>
    </row>
    <row r="445" spans="1:13">
      <c r="A445" s="67">
        <v>354</v>
      </c>
      <c r="B445" s="67" t="s">
        <v>28</v>
      </c>
      <c r="C445" s="67">
        <v>2017</v>
      </c>
      <c r="D445" s="121">
        <v>635</v>
      </c>
      <c r="E445" s="121">
        <v>100</v>
      </c>
      <c r="F445" s="121">
        <v>245</v>
      </c>
      <c r="G445" s="121">
        <v>120</v>
      </c>
      <c r="H445" s="121">
        <v>40</v>
      </c>
      <c r="I445" s="122">
        <f t="shared" si="43"/>
        <v>170.21276595744681</v>
      </c>
      <c r="J445" s="122">
        <f t="shared" si="44"/>
        <v>-3.8461538461538463</v>
      </c>
      <c r="K445" s="122">
        <f t="shared" si="45"/>
        <v>3400</v>
      </c>
      <c r="L445" s="122">
        <f t="shared" si="46"/>
        <v>1400</v>
      </c>
      <c r="M445" s="122">
        <f t="shared" si="47"/>
        <v>3900</v>
      </c>
    </row>
    <row r="446" spans="1:13">
      <c r="A446" s="67">
        <v>355</v>
      </c>
      <c r="B446" s="67" t="s">
        <v>29</v>
      </c>
      <c r="C446" s="67">
        <v>2017</v>
      </c>
      <c r="D446" s="121">
        <v>1380</v>
      </c>
      <c r="E446" s="121">
        <v>775</v>
      </c>
      <c r="F446" s="121">
        <v>1700</v>
      </c>
      <c r="G446" s="121">
        <v>365</v>
      </c>
      <c r="H446" s="121">
        <v>705</v>
      </c>
      <c r="I446" s="122">
        <f t="shared" si="43"/>
        <v>135.89743589743588</v>
      </c>
      <c r="J446" s="122">
        <f t="shared" si="44"/>
        <v>-22.110552763819097</v>
      </c>
      <c r="K446" s="122">
        <f t="shared" si="45"/>
        <v>1352.9914529914529</v>
      </c>
      <c r="L446" s="122">
        <f t="shared" si="46"/>
        <v>886.48648648648646</v>
      </c>
      <c r="M446" s="122">
        <f t="shared" si="47"/>
        <v>349.04458598726114</v>
      </c>
    </row>
    <row r="447" spans="1:13">
      <c r="A447" s="67">
        <v>356</v>
      </c>
      <c r="B447" s="67" t="s">
        <v>30</v>
      </c>
      <c r="C447" s="67">
        <v>2017</v>
      </c>
      <c r="D447" s="121">
        <v>670</v>
      </c>
      <c r="E447" s="121">
        <v>740</v>
      </c>
      <c r="F447" s="121">
        <v>670</v>
      </c>
      <c r="G447" s="121">
        <v>195</v>
      </c>
      <c r="H447" s="121">
        <v>245</v>
      </c>
      <c r="I447" s="122">
        <f t="shared" si="43"/>
        <v>154.75285171102661</v>
      </c>
      <c r="J447" s="122">
        <f t="shared" si="44"/>
        <v>-26.587301587301589</v>
      </c>
      <c r="K447" s="122">
        <f t="shared" si="45"/>
        <v>707.22891566265059</v>
      </c>
      <c r="L447" s="122">
        <f t="shared" si="46"/>
        <v>509.375</v>
      </c>
      <c r="M447" s="122">
        <f t="shared" si="47"/>
        <v>600</v>
      </c>
    </row>
    <row r="448" spans="1:13">
      <c r="A448" s="67">
        <v>357</v>
      </c>
      <c r="B448" s="67" t="s">
        <v>31</v>
      </c>
      <c r="C448" s="67">
        <v>2017</v>
      </c>
      <c r="D448" s="121">
        <v>1695</v>
      </c>
      <c r="E448" s="121">
        <v>745</v>
      </c>
      <c r="F448" s="121">
        <v>1105</v>
      </c>
      <c r="G448" s="121">
        <v>530</v>
      </c>
      <c r="H448" s="121">
        <v>280</v>
      </c>
      <c r="I448" s="122">
        <f t="shared" si="43"/>
        <v>139.0691114245416</v>
      </c>
      <c r="J448" s="122">
        <f t="shared" si="44"/>
        <v>-25.5</v>
      </c>
      <c r="K448" s="122">
        <f t="shared" si="45"/>
        <v>2469.7674418604652</v>
      </c>
      <c r="L448" s="122">
        <f t="shared" si="46"/>
        <v>846.42857142857144</v>
      </c>
      <c r="M448" s="122">
        <f t="shared" si="47"/>
        <v>366.66666666666669</v>
      </c>
    </row>
    <row r="449" spans="1:13">
      <c r="A449" s="67">
        <v>358</v>
      </c>
      <c r="B449" s="67" t="s">
        <v>32</v>
      </c>
      <c r="C449" s="67">
        <v>2017</v>
      </c>
      <c r="D449" s="121">
        <v>1995</v>
      </c>
      <c r="E449" s="121">
        <v>900</v>
      </c>
      <c r="F449" s="121">
        <v>1030</v>
      </c>
      <c r="G449" s="121">
        <v>435</v>
      </c>
      <c r="H449" s="121">
        <v>395</v>
      </c>
      <c r="I449" s="122">
        <f t="shared" si="43"/>
        <v>329.95689655172413</v>
      </c>
      <c r="J449" s="122">
        <f t="shared" si="44"/>
        <v>-30.609097918272937</v>
      </c>
      <c r="K449" s="122">
        <f t="shared" si="45"/>
        <v>1031.868131868132</v>
      </c>
      <c r="L449" s="122">
        <f t="shared" si="46"/>
        <v>960.97560975609758</v>
      </c>
      <c r="M449" s="122">
        <f t="shared" si="47"/>
        <v>375.90361445783134</v>
      </c>
    </row>
    <row r="450" spans="1:13">
      <c r="A450" s="67">
        <v>359</v>
      </c>
      <c r="B450" s="67" t="s">
        <v>33</v>
      </c>
      <c r="C450" s="67">
        <v>2017</v>
      </c>
      <c r="D450" s="121">
        <v>3485</v>
      </c>
      <c r="E450" s="121">
        <v>1790</v>
      </c>
      <c r="F450" s="121">
        <v>2085</v>
      </c>
      <c r="G450" s="121">
        <v>1050</v>
      </c>
      <c r="H450" s="121">
        <v>365</v>
      </c>
      <c r="I450" s="122">
        <f t="shared" si="43"/>
        <v>397.14693295292437</v>
      </c>
      <c r="J450" s="122">
        <f t="shared" si="44"/>
        <v>-8.7200407955124941</v>
      </c>
      <c r="K450" s="122">
        <f t="shared" si="45"/>
        <v>2878.5714285714284</v>
      </c>
      <c r="L450" s="122">
        <f t="shared" si="46"/>
        <v>1135.2941176470588</v>
      </c>
      <c r="M450" s="122">
        <f t="shared" si="47"/>
        <v>214.65517241379311</v>
      </c>
    </row>
    <row r="451" spans="1:13">
      <c r="A451" s="67">
        <v>360</v>
      </c>
      <c r="B451" s="67" t="s">
        <v>34</v>
      </c>
      <c r="C451" s="67">
        <v>2017</v>
      </c>
      <c r="D451" s="121">
        <v>895</v>
      </c>
      <c r="E451" s="121">
        <v>280</v>
      </c>
      <c r="F451" s="121">
        <v>675</v>
      </c>
      <c r="G451" s="121">
        <v>285</v>
      </c>
      <c r="H451" s="121">
        <v>185</v>
      </c>
      <c r="I451" s="122">
        <f t="shared" si="43"/>
        <v>204.42176870748298</v>
      </c>
      <c r="J451" s="122">
        <f t="shared" si="44"/>
        <v>-21.348314606741575</v>
      </c>
      <c r="K451" s="122">
        <f t="shared" si="45"/>
        <v>1885.2941176470588</v>
      </c>
      <c r="L451" s="122">
        <f t="shared" si="46"/>
        <v>1195.4545454545455</v>
      </c>
      <c r="M451" s="122">
        <f t="shared" si="47"/>
        <v>203.27868852459017</v>
      </c>
    </row>
    <row r="452" spans="1:13">
      <c r="A452" s="67">
        <v>361</v>
      </c>
      <c r="B452" s="67" t="s">
        <v>35</v>
      </c>
      <c r="C452" s="67">
        <v>2017</v>
      </c>
      <c r="D452" s="121">
        <v>1320</v>
      </c>
      <c r="E452" s="121">
        <v>1730</v>
      </c>
      <c r="F452" s="121">
        <v>1080</v>
      </c>
      <c r="G452" s="121">
        <v>420</v>
      </c>
      <c r="H452" s="121">
        <v>625</v>
      </c>
      <c r="I452" s="122">
        <f t="shared" si="43"/>
        <v>195.96412556053812</v>
      </c>
      <c r="J452" s="122">
        <f t="shared" si="44"/>
        <v>-32.289628180039138</v>
      </c>
      <c r="K452" s="122">
        <f t="shared" si="45"/>
        <v>1061.2903225806451</v>
      </c>
      <c r="L452" s="122">
        <f t="shared" si="46"/>
        <v>1400</v>
      </c>
      <c r="M452" s="122">
        <f t="shared" si="47"/>
        <v>463.06306306306305</v>
      </c>
    </row>
    <row r="453" spans="1:13">
      <c r="A453" s="74">
        <v>3</v>
      </c>
      <c r="B453" s="74" t="s">
        <v>60</v>
      </c>
      <c r="C453" s="74">
        <v>2017</v>
      </c>
      <c r="D453" s="113">
        <v>17215</v>
      </c>
      <c r="E453" s="113">
        <v>10790</v>
      </c>
      <c r="F453" s="113">
        <v>12865</v>
      </c>
      <c r="G453" s="113">
        <v>5205</v>
      </c>
      <c r="H453" s="113">
        <v>5315</v>
      </c>
      <c r="I453" s="122">
        <f t="shared" si="43"/>
        <v>217.50276650682406</v>
      </c>
      <c r="J453" s="122">
        <f t="shared" si="44"/>
        <v>-25.400995575221238</v>
      </c>
      <c r="K453" s="122">
        <f t="shared" si="45"/>
        <v>1427.9097387173397</v>
      </c>
      <c r="L453" s="122">
        <f t="shared" si="46"/>
        <v>848.08743169398906</v>
      </c>
      <c r="M453" s="122">
        <f t="shared" si="47"/>
        <v>483.42480790340284</v>
      </c>
    </row>
    <row r="454" spans="1:13">
      <c r="A454" s="67">
        <v>401</v>
      </c>
      <c r="B454" s="67" t="s">
        <v>37</v>
      </c>
      <c r="C454" s="67">
        <v>2017</v>
      </c>
      <c r="D454" s="121">
        <v>1470</v>
      </c>
      <c r="E454" s="121">
        <v>2380</v>
      </c>
      <c r="F454" s="121">
        <v>1555</v>
      </c>
      <c r="G454" s="121">
        <v>920</v>
      </c>
      <c r="H454" s="121">
        <v>920</v>
      </c>
      <c r="I454" s="122">
        <f t="shared" si="43"/>
        <v>194.58917835671343</v>
      </c>
      <c r="J454" s="122">
        <f t="shared" si="44"/>
        <v>-24.85001578781181</v>
      </c>
      <c r="K454" s="122">
        <f t="shared" si="45"/>
        <v>1395.1923076923076</v>
      </c>
      <c r="L454" s="122">
        <f t="shared" si="46"/>
        <v>3438.4615384615386</v>
      </c>
      <c r="M454" s="122">
        <f t="shared" si="47"/>
        <v>1214.2857142857142</v>
      </c>
    </row>
    <row r="455" spans="1:13">
      <c r="A455" s="67">
        <v>402</v>
      </c>
      <c r="B455" s="67" t="s">
        <v>38</v>
      </c>
      <c r="C455" s="67">
        <v>2017</v>
      </c>
      <c r="D455" s="121">
        <v>965</v>
      </c>
      <c r="E455" s="121">
        <v>280</v>
      </c>
      <c r="F455" s="121">
        <v>785</v>
      </c>
      <c r="G455" s="121">
        <v>495</v>
      </c>
      <c r="H455" s="121">
        <v>140</v>
      </c>
      <c r="I455" s="122">
        <f t="shared" si="43"/>
        <v>257.40740740740739</v>
      </c>
      <c r="J455" s="122">
        <f t="shared" si="44"/>
        <v>-24.932975871313673</v>
      </c>
      <c r="K455" s="122">
        <f t="shared" si="45"/>
        <v>78400</v>
      </c>
      <c r="L455" s="122">
        <f t="shared" si="46"/>
        <v>1169.2307692307693</v>
      </c>
      <c r="M455" s="122">
        <f t="shared" si="47"/>
        <v>418.51851851851853</v>
      </c>
    </row>
    <row r="456" spans="1:13">
      <c r="A456" s="67">
        <v>403</v>
      </c>
      <c r="B456" s="67" t="s">
        <v>39</v>
      </c>
      <c r="C456" s="67">
        <v>2017</v>
      </c>
      <c r="D456" s="121">
        <v>1285</v>
      </c>
      <c r="E456" s="121">
        <v>1530</v>
      </c>
      <c r="F456" s="121">
        <v>1680</v>
      </c>
      <c r="G456" s="121">
        <v>650</v>
      </c>
      <c r="H456" s="121">
        <v>2980</v>
      </c>
      <c r="I456" s="122">
        <f t="shared" si="43"/>
        <v>79.72027972027972</v>
      </c>
      <c r="J456" s="122">
        <f t="shared" si="44"/>
        <v>-28.40430510060833</v>
      </c>
      <c r="K456" s="122">
        <f t="shared" si="45"/>
        <v>1726.0869565217392</v>
      </c>
      <c r="L456" s="122">
        <f t="shared" si="46"/>
        <v>465.21739130434781</v>
      </c>
      <c r="M456" s="122">
        <f t="shared" si="47"/>
        <v>569.66292134831463</v>
      </c>
    </row>
    <row r="457" spans="1:13">
      <c r="A457" s="67">
        <v>404</v>
      </c>
      <c r="B457" s="67" t="s">
        <v>40</v>
      </c>
      <c r="C457" s="67">
        <v>2017</v>
      </c>
      <c r="D457" s="121">
        <v>1580</v>
      </c>
      <c r="E457" s="121">
        <v>2705</v>
      </c>
      <c r="F457" s="121">
        <v>2725</v>
      </c>
      <c r="G457" s="121">
        <v>835</v>
      </c>
      <c r="H457" s="121">
        <v>535</v>
      </c>
      <c r="I457" s="122">
        <f t="shared" si="43"/>
        <v>155.25040387722132</v>
      </c>
      <c r="J457" s="122">
        <f t="shared" si="44"/>
        <v>-15.810768751945222</v>
      </c>
      <c r="K457" s="122">
        <f t="shared" si="45"/>
        <v>3684.7222222222222</v>
      </c>
      <c r="L457" s="122">
        <f t="shared" si="46"/>
        <v>1315.2542372881355</v>
      </c>
      <c r="M457" s="122">
        <f t="shared" si="47"/>
        <v>1204.8780487804879</v>
      </c>
    </row>
    <row r="458" spans="1:13">
      <c r="A458" s="67">
        <v>405</v>
      </c>
      <c r="B458" s="67" t="s">
        <v>41</v>
      </c>
      <c r="C458" s="67">
        <v>2017</v>
      </c>
      <c r="D458" s="121">
        <v>635</v>
      </c>
      <c r="E458" s="121">
        <v>485</v>
      </c>
      <c r="F458" s="121">
        <v>1690</v>
      </c>
      <c r="G458" s="121">
        <v>355</v>
      </c>
      <c r="H458" s="121">
        <v>565</v>
      </c>
      <c r="I458" s="122">
        <f t="shared" si="43"/>
        <v>196.72897196261681</v>
      </c>
      <c r="J458" s="122">
        <f t="shared" si="44"/>
        <v>-29.811866859623734</v>
      </c>
      <c r="K458" s="122">
        <f t="shared" si="45"/>
        <v>2917.8571428571427</v>
      </c>
      <c r="L458" s="122">
        <f t="shared" si="46"/>
        <v>2266.6666666666665</v>
      </c>
      <c r="M458" s="122">
        <f t="shared" si="47"/>
        <v>501.06382978723406</v>
      </c>
    </row>
    <row r="459" spans="1:13">
      <c r="A459" s="67">
        <v>451</v>
      </c>
      <c r="B459" s="67" t="s">
        <v>42</v>
      </c>
      <c r="C459" s="67">
        <v>2017</v>
      </c>
      <c r="D459" s="121">
        <v>1510</v>
      </c>
      <c r="E459" s="121">
        <v>480</v>
      </c>
      <c r="F459" s="121">
        <v>1025</v>
      </c>
      <c r="G459" s="121">
        <v>610</v>
      </c>
      <c r="H459" s="121">
        <v>510</v>
      </c>
      <c r="I459" s="122">
        <f t="shared" si="43"/>
        <v>457.19557195571957</v>
      </c>
      <c r="J459" s="122">
        <f t="shared" si="44"/>
        <v>-33.518005540166207</v>
      </c>
      <c r="K459" s="122">
        <f t="shared" si="45"/>
        <v>956.70103092783506</v>
      </c>
      <c r="L459" s="122">
        <f t="shared" si="46"/>
        <v>2340</v>
      </c>
      <c r="M459" s="122">
        <f t="shared" si="47"/>
        <v>454.3478260869565</v>
      </c>
    </row>
    <row r="460" spans="1:13">
      <c r="A460" s="67">
        <v>452</v>
      </c>
      <c r="B460" s="67" t="s">
        <v>43</v>
      </c>
      <c r="C460" s="67">
        <v>2017</v>
      </c>
      <c r="D460" s="121">
        <v>1610</v>
      </c>
      <c r="E460" s="121">
        <v>405</v>
      </c>
      <c r="F460" s="121">
        <v>1620</v>
      </c>
      <c r="G460" s="121">
        <v>820</v>
      </c>
      <c r="H460" s="121">
        <v>300</v>
      </c>
      <c r="I460" s="122">
        <f t="shared" si="43"/>
        <v>412.73885350318471</v>
      </c>
      <c r="J460" s="122">
        <f t="shared" si="44"/>
        <v>-7.9545454545454541</v>
      </c>
      <c r="K460" s="122">
        <f t="shared" si="45"/>
        <v>1762.0689655172414</v>
      </c>
      <c r="L460" s="122">
        <f t="shared" si="46"/>
        <v>2545.1612903225805</v>
      </c>
      <c r="M460" s="122">
        <f t="shared" si="47"/>
        <v>261.4457831325301</v>
      </c>
    </row>
    <row r="461" spans="1:13">
      <c r="A461" s="67">
        <v>453</v>
      </c>
      <c r="B461" s="67" t="s">
        <v>44</v>
      </c>
      <c r="C461" s="67">
        <v>2017</v>
      </c>
      <c r="D461" s="121">
        <v>3195</v>
      </c>
      <c r="E461" s="121">
        <v>765</v>
      </c>
      <c r="F461" s="121">
        <v>1465</v>
      </c>
      <c r="G461" s="121">
        <v>3295</v>
      </c>
      <c r="H461" s="121">
        <v>1090</v>
      </c>
      <c r="I461" s="122">
        <f t="shared" si="43"/>
        <v>308.56777493606137</v>
      </c>
      <c r="J461" s="122">
        <f t="shared" si="44"/>
        <v>-25.58365758754864</v>
      </c>
      <c r="K461" s="122">
        <f t="shared" si="45"/>
        <v>961.59420289855075</v>
      </c>
      <c r="L461" s="122">
        <f t="shared" si="46"/>
        <v>9591.176470588236</v>
      </c>
      <c r="M461" s="122">
        <f t="shared" si="47"/>
        <v>631.54362416107381</v>
      </c>
    </row>
    <row r="462" spans="1:13">
      <c r="A462" s="67">
        <v>454</v>
      </c>
      <c r="B462" s="67" t="s">
        <v>45</v>
      </c>
      <c r="C462" s="67">
        <v>2017</v>
      </c>
      <c r="D462" s="121">
        <v>7045</v>
      </c>
      <c r="E462" s="121">
        <v>870</v>
      </c>
      <c r="F462" s="121">
        <v>2745</v>
      </c>
      <c r="G462" s="121">
        <v>4640</v>
      </c>
      <c r="H462" s="121">
        <v>1065</v>
      </c>
      <c r="I462" s="122">
        <f t="shared" si="43"/>
        <v>333.53846153846155</v>
      </c>
      <c r="J462" s="122">
        <f t="shared" si="44"/>
        <v>-27.740863787375414</v>
      </c>
      <c r="K462" s="122">
        <f t="shared" si="45"/>
        <v>2591.1764705882351</v>
      </c>
      <c r="L462" s="122">
        <f t="shared" si="46"/>
        <v>6005.2631578947367</v>
      </c>
      <c r="M462" s="122">
        <f t="shared" si="47"/>
        <v>578.343949044586</v>
      </c>
    </row>
    <row r="463" spans="1:13">
      <c r="A463" s="67">
        <v>455</v>
      </c>
      <c r="B463" s="67" t="s">
        <v>46</v>
      </c>
      <c r="C463" s="67">
        <v>2017</v>
      </c>
      <c r="D463" s="121">
        <v>405</v>
      </c>
      <c r="E463" s="121">
        <v>205</v>
      </c>
      <c r="F463" s="121">
        <v>815</v>
      </c>
      <c r="G463" s="121">
        <v>175</v>
      </c>
      <c r="H463" s="121">
        <v>180</v>
      </c>
      <c r="I463" s="122">
        <f t="shared" si="43"/>
        <v>142.51497005988023</v>
      </c>
      <c r="J463" s="122">
        <f t="shared" si="44"/>
        <v>-40.579710144927539</v>
      </c>
      <c r="K463" s="122">
        <f t="shared" si="45"/>
        <v>1937.5</v>
      </c>
      <c r="L463" s="122">
        <f t="shared" si="46"/>
        <v>660.86956521739125</v>
      </c>
      <c r="M463" s="122">
        <f t="shared" si="47"/>
        <v>300</v>
      </c>
    </row>
    <row r="464" spans="1:13">
      <c r="A464" s="67">
        <v>456</v>
      </c>
      <c r="B464" s="67" t="s">
        <v>47</v>
      </c>
      <c r="C464" s="67">
        <v>2017</v>
      </c>
      <c r="D464" s="121">
        <v>2415</v>
      </c>
      <c r="E464" s="121">
        <v>1250</v>
      </c>
      <c r="F464" s="121">
        <v>1035</v>
      </c>
      <c r="G464" s="121">
        <v>585</v>
      </c>
      <c r="H464" s="121">
        <v>285</v>
      </c>
      <c r="I464" s="122">
        <f t="shared" si="43"/>
        <v>636.28048780487802</v>
      </c>
      <c r="J464" s="122">
        <f t="shared" si="44"/>
        <v>-28.571428571428573</v>
      </c>
      <c r="K464" s="122">
        <f t="shared" si="45"/>
        <v>967.01030927835052</v>
      </c>
      <c r="L464" s="122">
        <f t="shared" si="46"/>
        <v>1481.081081081081</v>
      </c>
      <c r="M464" s="122">
        <f t="shared" si="47"/>
        <v>103.57142857142857</v>
      </c>
    </row>
    <row r="465" spans="1:13">
      <c r="A465" s="67">
        <v>457</v>
      </c>
      <c r="B465" s="67" t="s">
        <v>48</v>
      </c>
      <c r="C465" s="67">
        <v>2017</v>
      </c>
      <c r="D465" s="121">
        <v>1115</v>
      </c>
      <c r="E465" s="121">
        <v>445</v>
      </c>
      <c r="F465" s="121">
        <v>1380</v>
      </c>
      <c r="G465" s="121">
        <v>1165</v>
      </c>
      <c r="H465" s="121">
        <v>355</v>
      </c>
      <c r="I465" s="122">
        <f t="shared" si="43"/>
        <v>179.44862155388472</v>
      </c>
      <c r="J465" s="122">
        <f t="shared" si="44"/>
        <v>-30.359937402190923</v>
      </c>
      <c r="K465" s="122">
        <f t="shared" si="45"/>
        <v>1143.2432432432433</v>
      </c>
      <c r="L465" s="122">
        <f t="shared" si="46"/>
        <v>854.91803278688519</v>
      </c>
      <c r="M465" s="122">
        <f t="shared" si="47"/>
        <v>262.24489795918367</v>
      </c>
    </row>
    <row r="466" spans="1:13">
      <c r="A466" s="67">
        <v>458</v>
      </c>
      <c r="B466" s="67" t="s">
        <v>49</v>
      </c>
      <c r="C466" s="67">
        <v>2017</v>
      </c>
      <c r="D466" s="121">
        <v>1825</v>
      </c>
      <c r="E466" s="121">
        <v>400</v>
      </c>
      <c r="F466" s="121">
        <v>950</v>
      </c>
      <c r="G466" s="121">
        <v>1695</v>
      </c>
      <c r="H466" s="121">
        <v>1270</v>
      </c>
      <c r="I466" s="122">
        <f t="shared" si="43"/>
        <v>349.50738916256159</v>
      </c>
      <c r="J466" s="122">
        <f t="shared" si="44"/>
        <v>-36.204146730462519</v>
      </c>
      <c r="K466" s="122">
        <f t="shared" si="45"/>
        <v>698.31932773109247</v>
      </c>
      <c r="L466" s="122">
        <f t="shared" si="46"/>
        <v>4608.333333333333</v>
      </c>
      <c r="M466" s="122">
        <f t="shared" si="47"/>
        <v>466.96428571428572</v>
      </c>
    </row>
    <row r="467" spans="1:13">
      <c r="A467" s="67">
        <v>459</v>
      </c>
      <c r="B467" s="67" t="s">
        <v>50</v>
      </c>
      <c r="C467" s="67">
        <v>2017</v>
      </c>
      <c r="D467" s="121">
        <v>4760</v>
      </c>
      <c r="E467" s="121">
        <v>3070</v>
      </c>
      <c r="F467" s="121">
        <v>2035</v>
      </c>
      <c r="G467" s="121">
        <v>4270</v>
      </c>
      <c r="H467" s="121">
        <v>700</v>
      </c>
      <c r="I467" s="122">
        <f t="shared" si="43"/>
        <v>333.12101910828028</v>
      </c>
      <c r="J467" s="122">
        <f t="shared" si="44"/>
        <v>-16.666666666666668</v>
      </c>
      <c r="K467" s="122">
        <f t="shared" si="45"/>
        <v>1083.1395348837209</v>
      </c>
      <c r="L467" s="122">
        <f t="shared" si="46"/>
        <v>3159.5419847328244</v>
      </c>
      <c r="M467" s="122">
        <f t="shared" si="47"/>
        <v>286.74033149171271</v>
      </c>
    </row>
    <row r="468" spans="1:13">
      <c r="A468" s="67">
        <v>460</v>
      </c>
      <c r="B468" s="67" t="s">
        <v>51</v>
      </c>
      <c r="C468" s="67">
        <v>2017</v>
      </c>
      <c r="D468" s="121">
        <v>3925</v>
      </c>
      <c r="E468" s="121">
        <v>2480</v>
      </c>
      <c r="F468" s="121">
        <v>2315</v>
      </c>
      <c r="G468" s="121">
        <v>2200</v>
      </c>
      <c r="H468" s="121">
        <v>805</v>
      </c>
      <c r="I468" s="122">
        <f t="shared" si="43"/>
        <v>333.22295805739515</v>
      </c>
      <c r="J468" s="122">
        <f t="shared" si="44"/>
        <v>-21.094495704740694</v>
      </c>
      <c r="K468" s="122">
        <f t="shared" si="45"/>
        <v>1018.3574879227053</v>
      </c>
      <c r="L468" s="122">
        <f t="shared" si="46"/>
        <v>2458.1395348837209</v>
      </c>
      <c r="M468" s="122">
        <f t="shared" si="47"/>
        <v>403.125</v>
      </c>
    </row>
    <row r="469" spans="1:13">
      <c r="A469" s="67">
        <v>461</v>
      </c>
      <c r="B469" s="67" t="s">
        <v>52</v>
      </c>
      <c r="C469" s="67">
        <v>2017</v>
      </c>
      <c r="D469" s="121">
        <v>1015</v>
      </c>
      <c r="E469" s="121">
        <v>1120</v>
      </c>
      <c r="F469" s="121">
        <v>695</v>
      </c>
      <c r="G469" s="121">
        <v>350</v>
      </c>
      <c r="H469" s="121">
        <v>275</v>
      </c>
      <c r="I469" s="122">
        <f t="shared" si="43"/>
        <v>185.11235955056179</v>
      </c>
      <c r="J469" s="122">
        <f t="shared" si="44"/>
        <v>-28.843710292249046</v>
      </c>
      <c r="K469" s="122">
        <f t="shared" si="45"/>
        <v>1516.2790697674418</v>
      </c>
      <c r="L469" s="122">
        <f t="shared" si="46"/>
        <v>337.5</v>
      </c>
      <c r="M469" s="122">
        <f t="shared" si="47"/>
        <v>257.14285714285717</v>
      </c>
    </row>
    <row r="470" spans="1:13">
      <c r="A470" s="67">
        <v>462</v>
      </c>
      <c r="B470" s="67" t="s">
        <v>53</v>
      </c>
      <c r="C470" s="67">
        <v>2017</v>
      </c>
      <c r="D470" s="121">
        <v>405</v>
      </c>
      <c r="E470" s="121">
        <v>75</v>
      </c>
      <c r="F470" s="121">
        <v>345</v>
      </c>
      <c r="G470" s="121">
        <v>180</v>
      </c>
      <c r="H470" s="121">
        <v>90</v>
      </c>
      <c r="I470" s="122">
        <f t="shared" si="43"/>
        <v>340.21739130434781</v>
      </c>
      <c r="J470" s="122">
        <f t="shared" si="44"/>
        <v>-54.268292682926827</v>
      </c>
      <c r="K470" s="122">
        <f t="shared" si="45"/>
        <v>4828.5714285714284</v>
      </c>
      <c r="L470" s="122">
        <f t="shared" si="46"/>
        <v>2150</v>
      </c>
      <c r="M470" s="122">
        <f t="shared" si="47"/>
        <v>592.30769230769226</v>
      </c>
    </row>
    <row r="471" spans="1:13">
      <c r="A471" s="74">
        <v>4</v>
      </c>
      <c r="B471" s="74" t="s">
        <v>61</v>
      </c>
      <c r="C471" s="74">
        <v>2017</v>
      </c>
      <c r="D471" s="113">
        <v>35165</v>
      </c>
      <c r="E471" s="113">
        <v>18945</v>
      </c>
      <c r="F471" s="113">
        <v>24855</v>
      </c>
      <c r="G471" s="113">
        <v>23235</v>
      </c>
      <c r="H471" s="113">
        <v>12075</v>
      </c>
      <c r="I471" s="122">
        <f t="shared" si="43"/>
        <v>288.04899580666518</v>
      </c>
      <c r="J471" s="122">
        <f t="shared" si="44"/>
        <v>-23.91871812377013</v>
      </c>
      <c r="K471" s="122">
        <f t="shared" si="45"/>
        <v>1508.7378640776699</v>
      </c>
      <c r="L471" s="122">
        <f t="shared" si="46"/>
        <v>2363.944856839873</v>
      </c>
      <c r="M471" s="122">
        <f t="shared" si="47"/>
        <v>476.09732824427482</v>
      </c>
    </row>
    <row r="472" spans="1:13">
      <c r="A472" s="74" t="s">
        <v>163</v>
      </c>
      <c r="B472" s="74" t="s">
        <v>62</v>
      </c>
      <c r="C472" s="74">
        <v>2017</v>
      </c>
      <c r="D472" s="113">
        <v>94210</v>
      </c>
      <c r="E472" s="113">
        <v>89675</v>
      </c>
      <c r="F472" s="113">
        <v>74755</v>
      </c>
      <c r="G472" s="113">
        <v>43860</v>
      </c>
      <c r="H472" s="113">
        <v>36340</v>
      </c>
      <c r="I472" s="122">
        <f t="shared" si="43"/>
        <v>190.65498411131335</v>
      </c>
      <c r="J472" s="122">
        <f t="shared" si="44"/>
        <v>-19.644617287048156</v>
      </c>
      <c r="K472" s="122">
        <f t="shared" si="45"/>
        <v>1269.6408941004031</v>
      </c>
      <c r="L472" s="122">
        <f t="shared" si="46"/>
        <v>1196.8657599053815</v>
      </c>
      <c r="M472" s="122">
        <f t="shared" si="47"/>
        <v>387.91621911922664</v>
      </c>
    </row>
    <row r="473" spans="1:13">
      <c r="A473" s="67">
        <v>101</v>
      </c>
      <c r="B473" s="67" t="s">
        <v>4</v>
      </c>
      <c r="C473" s="67">
        <v>2018</v>
      </c>
      <c r="D473" s="121">
        <v>3785</v>
      </c>
      <c r="E473" s="121">
        <v>5085</v>
      </c>
      <c r="F473" s="121">
        <v>2345</v>
      </c>
      <c r="G473" s="121">
        <v>560</v>
      </c>
      <c r="H473" s="121">
        <v>565</v>
      </c>
      <c r="I473" s="122">
        <f>(D473-D5)*100/D5</f>
        <v>94.902162718846554</v>
      </c>
      <c r="J473" s="122">
        <f t="shared" ref="J473:M473" si="48">(E473-E5)*100/E5</f>
        <v>-14.638240725197248</v>
      </c>
      <c r="K473" s="122">
        <f t="shared" si="48"/>
        <v>1181.4207650273224</v>
      </c>
      <c r="L473" s="122">
        <f t="shared" si="48"/>
        <v>135.29411764705881</v>
      </c>
      <c r="M473" s="122">
        <f t="shared" si="48"/>
        <v>166.50943396226415</v>
      </c>
    </row>
    <row r="474" spans="1:13">
      <c r="A474" s="67">
        <v>102</v>
      </c>
      <c r="B474" s="67" t="s">
        <v>5</v>
      </c>
      <c r="C474" s="67">
        <v>2018</v>
      </c>
      <c r="D474" s="121">
        <v>1775</v>
      </c>
      <c r="E474" s="121">
        <v>5180</v>
      </c>
      <c r="F474" s="121">
        <v>4090</v>
      </c>
      <c r="G474" s="121">
        <v>1625</v>
      </c>
      <c r="H474" s="121">
        <v>310</v>
      </c>
      <c r="I474" s="122">
        <f t="shared" ref="I474:I524" si="49">(D474-D6)*100/D6</f>
        <v>226.88766114180478</v>
      </c>
      <c r="J474" s="122">
        <f t="shared" ref="J474:J524" si="50">(E474-E6)*100/E6</f>
        <v>-18.037974683544302</v>
      </c>
      <c r="K474" s="122">
        <f t="shared" ref="K474:K524" si="51">(F474-F6)*100/F6</f>
        <v>8791.3043478260861</v>
      </c>
      <c r="L474" s="122">
        <f t="shared" ref="L474:L524" si="52">(G474-G6)*100/G6</f>
        <v>1254.1666666666667</v>
      </c>
      <c r="M474" s="122">
        <f t="shared" ref="M474:M524" si="53">(H474-H6)*100/H6</f>
        <v>200.97087378640776</v>
      </c>
    </row>
    <row r="475" spans="1:13">
      <c r="A475" s="67">
        <v>103</v>
      </c>
      <c r="B475" s="67" t="s">
        <v>6</v>
      </c>
      <c r="C475" s="67">
        <v>2018</v>
      </c>
      <c r="D475" s="121">
        <v>1360</v>
      </c>
      <c r="E475" s="121">
        <v>700</v>
      </c>
      <c r="F475" s="121">
        <v>1475</v>
      </c>
      <c r="G475" s="121">
        <v>450</v>
      </c>
      <c r="H475" s="121">
        <v>515</v>
      </c>
      <c r="I475" s="122">
        <f t="shared" si="49"/>
        <v>128.18791946308724</v>
      </c>
      <c r="J475" s="122">
        <f t="shared" si="50"/>
        <v>20.481927710843372</v>
      </c>
      <c r="K475" s="122">
        <f t="shared" si="51"/>
        <v>1216.9642857142858</v>
      </c>
      <c r="L475" s="122">
        <f t="shared" si="52"/>
        <v>476.92307692307691</v>
      </c>
      <c r="M475" s="122">
        <f t="shared" si="53"/>
        <v>184.53038674033149</v>
      </c>
    </row>
    <row r="476" spans="1:13">
      <c r="A476" s="67">
        <v>151</v>
      </c>
      <c r="B476" s="67" t="s">
        <v>7</v>
      </c>
      <c r="C476" s="67">
        <v>2018</v>
      </c>
      <c r="D476" s="121">
        <v>1020</v>
      </c>
      <c r="E476" s="121">
        <v>1670</v>
      </c>
      <c r="F476" s="121">
        <v>835</v>
      </c>
      <c r="G476" s="121">
        <v>475</v>
      </c>
      <c r="H476" s="121">
        <v>430</v>
      </c>
      <c r="I476" s="122">
        <f t="shared" si="49"/>
        <v>95.028680688336522</v>
      </c>
      <c r="J476" s="122">
        <f t="shared" si="50"/>
        <v>-12.243825538623227</v>
      </c>
      <c r="K476" s="122">
        <f t="shared" si="51"/>
        <v>1268.8524590163934</v>
      </c>
      <c r="L476" s="122">
        <f t="shared" si="52"/>
        <v>779.62962962962968</v>
      </c>
      <c r="M476" s="122">
        <f t="shared" si="53"/>
        <v>330</v>
      </c>
    </row>
    <row r="477" spans="1:13">
      <c r="A477" s="67">
        <v>153</v>
      </c>
      <c r="B477" s="67" t="s">
        <v>9</v>
      </c>
      <c r="C477" s="67">
        <v>2018</v>
      </c>
      <c r="D477" s="121">
        <v>880</v>
      </c>
      <c r="E477" s="121">
        <v>1470</v>
      </c>
      <c r="F477" s="121">
        <v>1515</v>
      </c>
      <c r="G477" s="121">
        <v>405</v>
      </c>
      <c r="H477" s="121">
        <v>335</v>
      </c>
      <c r="I477" s="122">
        <f t="shared" si="49"/>
        <v>104.65116279069767</v>
      </c>
      <c r="J477" s="122">
        <f t="shared" si="50"/>
        <v>-24.070247933884296</v>
      </c>
      <c r="K477" s="122">
        <f t="shared" si="51"/>
        <v>2512.0689655172414</v>
      </c>
      <c r="L477" s="122">
        <f t="shared" si="52"/>
        <v>780.43478260869563</v>
      </c>
      <c r="M477" s="122">
        <f t="shared" si="53"/>
        <v>781.57894736842104</v>
      </c>
    </row>
    <row r="478" spans="1:13">
      <c r="A478" s="67">
        <v>154</v>
      </c>
      <c r="B478" s="67" t="s">
        <v>10</v>
      </c>
      <c r="C478" s="67">
        <v>2018</v>
      </c>
      <c r="D478" s="121">
        <v>825</v>
      </c>
      <c r="E478" s="121">
        <v>880</v>
      </c>
      <c r="F478" s="121">
        <v>440</v>
      </c>
      <c r="G478" s="121">
        <v>335</v>
      </c>
      <c r="H478" s="121">
        <v>415</v>
      </c>
      <c r="I478" s="122">
        <f t="shared" si="49"/>
        <v>161.07594936708861</v>
      </c>
      <c r="J478" s="122">
        <f t="shared" si="50"/>
        <v>-23.211169284467715</v>
      </c>
      <c r="K478" s="122">
        <f t="shared" si="51"/>
        <v>1592.3076923076924</v>
      </c>
      <c r="L478" s="122">
        <f t="shared" si="52"/>
        <v>1761.1111111111111</v>
      </c>
      <c r="M478" s="122">
        <f t="shared" si="53"/>
        <v>232</v>
      </c>
    </row>
    <row r="479" spans="1:13">
      <c r="A479" s="67">
        <v>155</v>
      </c>
      <c r="B479" s="67" t="s">
        <v>11</v>
      </c>
      <c r="C479" s="67">
        <v>2018</v>
      </c>
      <c r="D479" s="121">
        <v>875</v>
      </c>
      <c r="E479" s="121">
        <v>700</v>
      </c>
      <c r="F479" s="121">
        <v>980</v>
      </c>
      <c r="G479" s="121">
        <v>395</v>
      </c>
      <c r="H479" s="121">
        <v>455</v>
      </c>
      <c r="I479" s="122">
        <f t="shared" si="49"/>
        <v>160.41666666666666</v>
      </c>
      <c r="J479" s="122">
        <f t="shared" si="50"/>
        <v>-31.773879142300196</v>
      </c>
      <c r="K479" s="122">
        <f t="shared" si="51"/>
        <v>889.89898989898995</v>
      </c>
      <c r="L479" s="122">
        <f t="shared" si="52"/>
        <v>912.82051282051282</v>
      </c>
      <c r="M479" s="122">
        <f t="shared" si="53"/>
        <v>958.1395348837209</v>
      </c>
    </row>
    <row r="480" spans="1:13">
      <c r="A480" s="67">
        <v>157</v>
      </c>
      <c r="B480" s="67" t="s">
        <v>12</v>
      </c>
      <c r="C480" s="67">
        <v>2018</v>
      </c>
      <c r="D480" s="121">
        <v>1425</v>
      </c>
      <c r="E480" s="121">
        <v>2310</v>
      </c>
      <c r="F480" s="121">
        <v>1460</v>
      </c>
      <c r="G480" s="121">
        <v>465</v>
      </c>
      <c r="H480" s="121">
        <v>570</v>
      </c>
      <c r="I480" s="122">
        <f t="shared" si="49"/>
        <v>198.11715481171549</v>
      </c>
      <c r="J480" s="122">
        <f t="shared" si="50"/>
        <v>-21.588594704684319</v>
      </c>
      <c r="K480" s="122">
        <f t="shared" si="51"/>
        <v>1345.5445544554455</v>
      </c>
      <c r="L480" s="122">
        <f t="shared" si="52"/>
        <v>1353.125</v>
      </c>
      <c r="M480" s="122">
        <f t="shared" si="53"/>
        <v>714.28571428571433</v>
      </c>
    </row>
    <row r="481" spans="1:13">
      <c r="A481" s="67">
        <v>158</v>
      </c>
      <c r="B481" s="67" t="s">
        <v>13</v>
      </c>
      <c r="C481" s="67">
        <v>2018</v>
      </c>
      <c r="D481" s="121">
        <v>745</v>
      </c>
      <c r="E481" s="121">
        <v>905</v>
      </c>
      <c r="F481" s="121">
        <v>1000</v>
      </c>
      <c r="G481" s="121">
        <v>130</v>
      </c>
      <c r="H481" s="121">
        <v>245</v>
      </c>
      <c r="I481" s="122">
        <f t="shared" si="49"/>
        <v>128.52760736196319</v>
      </c>
      <c r="J481" s="122">
        <f t="shared" si="50"/>
        <v>-31.69811320754717</v>
      </c>
      <c r="K481" s="122">
        <f t="shared" si="51"/>
        <v>521.11801242236027</v>
      </c>
      <c r="L481" s="122">
        <f t="shared" si="52"/>
        <v>441.66666666666669</v>
      </c>
      <c r="M481" s="122">
        <f t="shared" si="53"/>
        <v>329.82456140350877</v>
      </c>
    </row>
    <row r="482" spans="1:13">
      <c r="A482" s="67">
        <v>159</v>
      </c>
      <c r="B482" s="67" t="s">
        <v>8</v>
      </c>
      <c r="C482" s="67">
        <v>2018</v>
      </c>
      <c r="D482" s="121">
        <v>1480</v>
      </c>
      <c r="E482" s="121">
        <v>3005</v>
      </c>
      <c r="F482" s="121">
        <v>2690</v>
      </c>
      <c r="G482" s="121">
        <v>810</v>
      </c>
      <c r="H482" s="121">
        <v>845</v>
      </c>
      <c r="I482" s="122">
        <f t="shared" si="49"/>
        <v>49.646107178968656</v>
      </c>
      <c r="J482" s="122">
        <f t="shared" si="50"/>
        <v>-21.396808788909233</v>
      </c>
      <c r="K482" s="122">
        <f t="shared" si="51"/>
        <v>1386.1878453038673</v>
      </c>
      <c r="L482" s="122">
        <f t="shared" si="52"/>
        <v>409.43396226415092</v>
      </c>
      <c r="M482" s="122">
        <f t="shared" si="53"/>
        <v>152.99401197604791</v>
      </c>
    </row>
    <row r="483" spans="1:13">
      <c r="A483" s="74">
        <v>1</v>
      </c>
      <c r="B483" s="74" t="s">
        <v>58</v>
      </c>
      <c r="C483" s="74">
        <v>2018</v>
      </c>
      <c r="D483" s="113">
        <v>14160</v>
      </c>
      <c r="E483" s="113">
        <v>21895</v>
      </c>
      <c r="F483" s="113">
        <v>16830</v>
      </c>
      <c r="G483" s="113">
        <v>5650</v>
      </c>
      <c r="H483" s="113">
        <v>4675</v>
      </c>
      <c r="I483" s="122">
        <f t="shared" si="49"/>
        <v>118.55224571693162</v>
      </c>
      <c r="J483" s="122">
        <f t="shared" si="50"/>
        <v>-18.796128027296668</v>
      </c>
      <c r="K483" s="122">
        <f t="shared" si="51"/>
        <v>1537.1595330739299</v>
      </c>
      <c r="L483" s="122">
        <f t="shared" si="52"/>
        <v>599.25742574257424</v>
      </c>
      <c r="M483" s="122">
        <f t="shared" si="53"/>
        <v>270.15043547110054</v>
      </c>
    </row>
    <row r="484" spans="1:13">
      <c r="A484" s="67">
        <v>241</v>
      </c>
      <c r="B484" s="67" t="s">
        <v>15</v>
      </c>
      <c r="C484" s="67">
        <v>2018</v>
      </c>
      <c r="D484" s="121">
        <v>18495</v>
      </c>
      <c r="E484" s="121">
        <v>25975</v>
      </c>
      <c r="F484" s="121">
        <v>13600</v>
      </c>
      <c r="G484" s="121">
        <v>6465</v>
      </c>
      <c r="H484" s="121">
        <v>10505</v>
      </c>
      <c r="I484" s="122">
        <f t="shared" si="49"/>
        <v>134.44035999492965</v>
      </c>
      <c r="J484" s="122">
        <f t="shared" si="50"/>
        <v>-12.53914273207852</v>
      </c>
      <c r="K484" s="122">
        <f t="shared" si="51"/>
        <v>1290.5930470347648</v>
      </c>
      <c r="L484" s="122">
        <f t="shared" si="52"/>
        <v>783.19672131147536</v>
      </c>
      <c r="M484" s="122">
        <f t="shared" si="53"/>
        <v>302.95358649789029</v>
      </c>
    </row>
    <row r="485" spans="1:13">
      <c r="A485" s="67">
        <v>241001</v>
      </c>
      <c r="B485" s="67" t="s">
        <v>16</v>
      </c>
      <c r="C485" s="67">
        <v>2018</v>
      </c>
      <c r="D485" s="121">
        <v>9780</v>
      </c>
      <c r="E485" s="121">
        <v>16430</v>
      </c>
      <c r="F485" s="121">
        <v>5865</v>
      </c>
      <c r="G485" s="121">
        <v>3655</v>
      </c>
      <c r="H485" s="121">
        <v>4895</v>
      </c>
      <c r="I485" s="122">
        <f t="shared" si="49"/>
        <v>108.26235093696764</v>
      </c>
      <c r="J485" s="122">
        <f t="shared" si="50"/>
        <v>-15.090439276485789</v>
      </c>
      <c r="K485" s="122">
        <f t="shared" si="51"/>
        <v>1036.6279069767443</v>
      </c>
      <c r="L485" s="122">
        <f t="shared" si="52"/>
        <v>991.04477611940297</v>
      </c>
      <c r="M485" s="122">
        <f t="shared" si="53"/>
        <v>145.60963371801304</v>
      </c>
    </row>
    <row r="486" spans="1:13">
      <c r="A486" s="67">
        <v>241999</v>
      </c>
      <c r="B486" s="67" t="s">
        <v>17</v>
      </c>
      <c r="C486" s="67">
        <v>2018</v>
      </c>
      <c r="D486" s="121">
        <v>8720</v>
      </c>
      <c r="E486" s="121">
        <v>9545</v>
      </c>
      <c r="F486" s="121">
        <v>7735</v>
      </c>
      <c r="G486" s="121">
        <v>2810</v>
      </c>
      <c r="H486" s="121">
        <v>5610</v>
      </c>
      <c r="I486" s="122">
        <f t="shared" si="49"/>
        <v>173.09740056373317</v>
      </c>
      <c r="J486" s="122">
        <f t="shared" si="50"/>
        <v>-7.7688665571552811</v>
      </c>
      <c r="K486" s="122">
        <f t="shared" si="51"/>
        <v>1574.2424242424242</v>
      </c>
      <c r="L486" s="122">
        <f t="shared" si="52"/>
        <v>607.80856423173805</v>
      </c>
      <c r="M486" s="122">
        <f t="shared" si="53"/>
        <v>813.68078175895766</v>
      </c>
    </row>
    <row r="487" spans="1:13">
      <c r="A487" s="67">
        <v>251</v>
      </c>
      <c r="B487" s="67" t="s">
        <v>18</v>
      </c>
      <c r="C487" s="67">
        <v>2018</v>
      </c>
      <c r="D487" s="121">
        <v>3160</v>
      </c>
      <c r="E487" s="121">
        <v>1530</v>
      </c>
      <c r="F487" s="121">
        <v>1720</v>
      </c>
      <c r="G487" s="121">
        <v>1350</v>
      </c>
      <c r="H487" s="121">
        <v>905</v>
      </c>
      <c r="I487" s="122">
        <f t="shared" si="49"/>
        <v>319.09814323607429</v>
      </c>
      <c r="J487" s="122">
        <f t="shared" si="50"/>
        <v>-14.429530201342281</v>
      </c>
      <c r="K487" s="122">
        <f t="shared" si="51"/>
        <v>1321.4876033057851</v>
      </c>
      <c r="L487" s="122">
        <f t="shared" si="52"/>
        <v>2188.1355932203392</v>
      </c>
      <c r="M487" s="122">
        <f t="shared" si="53"/>
        <v>862.76595744680856</v>
      </c>
    </row>
    <row r="488" spans="1:13">
      <c r="A488" s="67">
        <v>252</v>
      </c>
      <c r="B488" s="67" t="s">
        <v>19</v>
      </c>
      <c r="C488" s="67">
        <v>2018</v>
      </c>
      <c r="D488" s="121">
        <v>1005</v>
      </c>
      <c r="E488" s="121">
        <v>2690</v>
      </c>
      <c r="F488" s="121">
        <v>1975</v>
      </c>
      <c r="G488" s="121">
        <v>1300</v>
      </c>
      <c r="H488" s="121">
        <v>1040</v>
      </c>
      <c r="I488" s="122">
        <f t="shared" si="49"/>
        <v>76.936619718309856</v>
      </c>
      <c r="J488" s="122">
        <f t="shared" si="50"/>
        <v>-16.485563489599503</v>
      </c>
      <c r="K488" s="122">
        <f t="shared" si="51"/>
        <v>1290.8450704225352</v>
      </c>
      <c r="L488" s="122">
        <f t="shared" si="52"/>
        <v>2263.6363636363635</v>
      </c>
      <c r="M488" s="122">
        <f t="shared" si="53"/>
        <v>2160.8695652173915</v>
      </c>
    </row>
    <row r="489" spans="1:13">
      <c r="A489" s="67">
        <v>254</v>
      </c>
      <c r="B489" s="67" t="s">
        <v>20</v>
      </c>
      <c r="C489" s="67">
        <v>2018</v>
      </c>
      <c r="D489" s="121">
        <v>2190</v>
      </c>
      <c r="E489" s="121">
        <v>3285</v>
      </c>
      <c r="F489" s="121">
        <v>2475</v>
      </c>
      <c r="G489" s="121">
        <v>1020</v>
      </c>
      <c r="H489" s="121">
        <v>1640</v>
      </c>
      <c r="I489" s="122">
        <f t="shared" si="49"/>
        <v>123.6976506639428</v>
      </c>
      <c r="J489" s="122">
        <f t="shared" si="50"/>
        <v>-21.090559692529425</v>
      </c>
      <c r="K489" s="122">
        <f t="shared" si="51"/>
        <v>747.60273972602738</v>
      </c>
      <c r="L489" s="122">
        <f t="shared" si="52"/>
        <v>684.61538461538464</v>
      </c>
      <c r="M489" s="122">
        <f t="shared" si="53"/>
        <v>662.79069767441865</v>
      </c>
    </row>
    <row r="490" spans="1:13">
      <c r="A490" s="67">
        <v>255</v>
      </c>
      <c r="B490" s="67" t="s">
        <v>21</v>
      </c>
      <c r="C490" s="67">
        <v>2018</v>
      </c>
      <c r="D490" s="121">
        <v>145</v>
      </c>
      <c r="E490" s="121">
        <v>965</v>
      </c>
      <c r="F490" s="121">
        <v>675</v>
      </c>
      <c r="G490" s="121">
        <v>50</v>
      </c>
      <c r="H490" s="121">
        <v>185</v>
      </c>
      <c r="I490" s="122">
        <f t="shared" si="49"/>
        <v>-18.994413407821231</v>
      </c>
      <c r="J490" s="122">
        <f t="shared" si="50"/>
        <v>-28.782287822878228</v>
      </c>
      <c r="K490" s="122">
        <f t="shared" si="51"/>
        <v>2496.1538461538462</v>
      </c>
      <c r="L490" s="122">
        <f t="shared" si="52"/>
        <v>257.14285714285717</v>
      </c>
      <c r="M490" s="122">
        <f t="shared" si="53"/>
        <v>1323.0769230769231</v>
      </c>
    </row>
    <row r="491" spans="1:13">
      <c r="A491" s="67">
        <v>256</v>
      </c>
      <c r="B491" s="67" t="s">
        <v>22</v>
      </c>
      <c r="C491" s="67">
        <v>2018</v>
      </c>
      <c r="D491" s="121">
        <v>1725</v>
      </c>
      <c r="E491" s="121">
        <v>1345</v>
      </c>
      <c r="F491" s="121">
        <v>1360</v>
      </c>
      <c r="G491" s="121">
        <v>1285</v>
      </c>
      <c r="H491" s="121">
        <v>1010</v>
      </c>
      <c r="I491" s="122">
        <f t="shared" si="49"/>
        <v>257.88381742738591</v>
      </c>
      <c r="J491" s="122">
        <f t="shared" si="50"/>
        <v>-32.207661290322584</v>
      </c>
      <c r="K491" s="122">
        <f t="shared" si="51"/>
        <v>310.87613293051362</v>
      </c>
      <c r="L491" s="122">
        <f t="shared" si="52"/>
        <v>3793.939393939394</v>
      </c>
      <c r="M491" s="122">
        <f t="shared" si="53"/>
        <v>1641.3793103448277</v>
      </c>
    </row>
    <row r="492" spans="1:13">
      <c r="A492" s="67">
        <v>257</v>
      </c>
      <c r="B492" s="67" t="s">
        <v>23</v>
      </c>
      <c r="C492" s="67">
        <v>2018</v>
      </c>
      <c r="D492" s="121">
        <v>1655</v>
      </c>
      <c r="E492" s="121">
        <v>2120</v>
      </c>
      <c r="F492" s="121">
        <v>1520</v>
      </c>
      <c r="G492" s="121">
        <v>545</v>
      </c>
      <c r="H492" s="121">
        <v>825</v>
      </c>
      <c r="I492" s="122">
        <f t="shared" si="49"/>
        <v>176.29382303839733</v>
      </c>
      <c r="J492" s="122">
        <f t="shared" si="50"/>
        <v>-30.718954248366014</v>
      </c>
      <c r="K492" s="122">
        <f t="shared" si="51"/>
        <v>893.46405228758169</v>
      </c>
      <c r="L492" s="122">
        <f t="shared" si="52"/>
        <v>823.72881355932202</v>
      </c>
      <c r="M492" s="122">
        <f t="shared" si="53"/>
        <v>468.9655172413793</v>
      </c>
    </row>
    <row r="493" spans="1:13">
      <c r="A493" s="74">
        <v>2</v>
      </c>
      <c r="B493" s="74" t="s">
        <v>59</v>
      </c>
      <c r="C493" s="74">
        <v>2018</v>
      </c>
      <c r="D493" s="113">
        <v>28375</v>
      </c>
      <c r="E493" s="113">
        <v>37905</v>
      </c>
      <c r="F493" s="113">
        <v>23325</v>
      </c>
      <c r="G493" s="113">
        <v>12015</v>
      </c>
      <c r="H493" s="113">
        <v>16110</v>
      </c>
      <c r="I493" s="122">
        <f t="shared" si="49"/>
        <v>147.81659388646287</v>
      </c>
      <c r="J493" s="122">
        <f t="shared" si="50"/>
        <v>-16.269052352551359</v>
      </c>
      <c r="K493" s="122">
        <f t="shared" si="51"/>
        <v>1041.7033773861967</v>
      </c>
      <c r="L493" s="122">
        <f t="shared" si="52"/>
        <v>1010.4436229205176</v>
      </c>
      <c r="M493" s="122">
        <f t="shared" si="53"/>
        <v>406.92259282567653</v>
      </c>
    </row>
    <row r="494" spans="1:13">
      <c r="A494" s="67">
        <v>351</v>
      </c>
      <c r="B494" s="67" t="s">
        <v>25</v>
      </c>
      <c r="C494" s="67">
        <v>2018</v>
      </c>
      <c r="D494" s="121">
        <v>1555</v>
      </c>
      <c r="E494" s="121">
        <v>1420</v>
      </c>
      <c r="F494" s="121">
        <v>1640</v>
      </c>
      <c r="G494" s="121">
        <v>780</v>
      </c>
      <c r="H494" s="121">
        <v>1905</v>
      </c>
      <c r="I494" s="122">
        <f t="shared" si="49"/>
        <v>269.35866983372921</v>
      </c>
      <c r="J494" s="122">
        <f t="shared" si="50"/>
        <v>-41.273779983457402</v>
      </c>
      <c r="K494" s="122">
        <f t="shared" si="51"/>
        <v>1255.3719008264463</v>
      </c>
      <c r="L494" s="122">
        <f t="shared" si="52"/>
        <v>940</v>
      </c>
      <c r="M494" s="122">
        <f t="shared" si="53"/>
        <v>1170</v>
      </c>
    </row>
    <row r="495" spans="1:13">
      <c r="A495" s="67">
        <v>352</v>
      </c>
      <c r="B495" s="67" t="s">
        <v>26</v>
      </c>
      <c r="C495" s="67">
        <v>2018</v>
      </c>
      <c r="D495" s="121">
        <v>1435</v>
      </c>
      <c r="E495" s="121">
        <v>810</v>
      </c>
      <c r="F495" s="121">
        <v>1585</v>
      </c>
      <c r="G495" s="121">
        <v>580</v>
      </c>
      <c r="H495" s="121">
        <v>380</v>
      </c>
      <c r="I495" s="122">
        <f t="shared" si="49"/>
        <v>236.85446009389671</v>
      </c>
      <c r="J495" s="122">
        <f t="shared" si="50"/>
        <v>-29.626411815812336</v>
      </c>
      <c r="K495" s="122">
        <f t="shared" si="51"/>
        <v>1721.83908045977</v>
      </c>
      <c r="L495" s="122">
        <f t="shared" si="52"/>
        <v>1387.1794871794871</v>
      </c>
      <c r="M495" s="122">
        <f t="shared" si="53"/>
        <v>381.01265822784808</v>
      </c>
    </row>
    <row r="496" spans="1:13">
      <c r="A496" s="67">
        <v>353</v>
      </c>
      <c r="B496" s="67" t="s">
        <v>27</v>
      </c>
      <c r="C496" s="67">
        <v>2018</v>
      </c>
      <c r="D496" s="121">
        <v>2635</v>
      </c>
      <c r="E496" s="121">
        <v>1500</v>
      </c>
      <c r="F496" s="121">
        <v>1140</v>
      </c>
      <c r="G496" s="121">
        <v>1020</v>
      </c>
      <c r="H496" s="121">
        <v>390</v>
      </c>
      <c r="I496" s="122">
        <f t="shared" si="49"/>
        <v>200.11389521640092</v>
      </c>
      <c r="J496" s="122">
        <f t="shared" si="50"/>
        <v>-7.3502161828289063</v>
      </c>
      <c r="K496" s="122">
        <f t="shared" si="51"/>
        <v>1087.5</v>
      </c>
      <c r="L496" s="122">
        <f t="shared" si="52"/>
        <v>709.52380952380952</v>
      </c>
      <c r="M496" s="122">
        <f t="shared" si="53"/>
        <v>572.41379310344826</v>
      </c>
    </row>
    <row r="497" spans="1:13">
      <c r="A497" s="67">
        <v>354</v>
      </c>
      <c r="B497" s="67" t="s">
        <v>28</v>
      </c>
      <c r="C497" s="67">
        <v>2018</v>
      </c>
      <c r="D497" s="121">
        <v>635</v>
      </c>
      <c r="E497" s="121">
        <v>105</v>
      </c>
      <c r="F497" s="121">
        <v>265</v>
      </c>
      <c r="G497" s="121">
        <v>130</v>
      </c>
      <c r="H497" s="121">
        <v>35</v>
      </c>
      <c r="I497" s="122">
        <f t="shared" si="49"/>
        <v>170.21276595744681</v>
      </c>
      <c r="J497" s="122">
        <f t="shared" si="50"/>
        <v>0.96153846153846156</v>
      </c>
      <c r="K497" s="122">
        <f t="shared" si="51"/>
        <v>3685.7142857142858</v>
      </c>
      <c r="L497" s="122">
        <f t="shared" si="52"/>
        <v>1525</v>
      </c>
      <c r="M497" s="122">
        <f t="shared" si="53"/>
        <v>3400</v>
      </c>
    </row>
    <row r="498" spans="1:13">
      <c r="A498" s="67">
        <v>355</v>
      </c>
      <c r="B498" s="67" t="s">
        <v>29</v>
      </c>
      <c r="C498" s="67">
        <v>2018</v>
      </c>
      <c r="D498" s="121">
        <v>1460</v>
      </c>
      <c r="E498" s="121">
        <v>775</v>
      </c>
      <c r="F498" s="121">
        <v>1825</v>
      </c>
      <c r="G498" s="121">
        <v>490</v>
      </c>
      <c r="H498" s="121">
        <v>755</v>
      </c>
      <c r="I498" s="122">
        <f t="shared" si="49"/>
        <v>149.57264957264957</v>
      </c>
      <c r="J498" s="122">
        <f t="shared" si="50"/>
        <v>-22.110552763819097</v>
      </c>
      <c r="K498" s="122">
        <f t="shared" si="51"/>
        <v>1459.8290598290598</v>
      </c>
      <c r="L498" s="122">
        <f t="shared" si="52"/>
        <v>1224.3243243243244</v>
      </c>
      <c r="M498" s="122">
        <f t="shared" si="53"/>
        <v>380.89171974522293</v>
      </c>
    </row>
    <row r="499" spans="1:13">
      <c r="A499" s="67">
        <v>356</v>
      </c>
      <c r="B499" s="67" t="s">
        <v>30</v>
      </c>
      <c r="C499" s="67">
        <v>2018</v>
      </c>
      <c r="D499" s="121">
        <v>685</v>
      </c>
      <c r="E499" s="121">
        <v>745</v>
      </c>
      <c r="F499" s="121">
        <v>700</v>
      </c>
      <c r="G499" s="121">
        <v>195</v>
      </c>
      <c r="H499" s="121">
        <v>265</v>
      </c>
      <c r="I499" s="122">
        <f t="shared" si="49"/>
        <v>160.45627376425855</v>
      </c>
      <c r="J499" s="122">
        <f t="shared" si="50"/>
        <v>-26.091269841269842</v>
      </c>
      <c r="K499" s="122">
        <f t="shared" si="51"/>
        <v>743.37349397590367</v>
      </c>
      <c r="L499" s="122">
        <f t="shared" si="52"/>
        <v>509.375</v>
      </c>
      <c r="M499" s="122">
        <f t="shared" si="53"/>
        <v>657.14285714285711</v>
      </c>
    </row>
    <row r="500" spans="1:13">
      <c r="A500" s="67">
        <v>357</v>
      </c>
      <c r="B500" s="67" t="s">
        <v>31</v>
      </c>
      <c r="C500" s="67">
        <v>2018</v>
      </c>
      <c r="D500" s="121">
        <v>1775</v>
      </c>
      <c r="E500" s="121">
        <v>740</v>
      </c>
      <c r="F500" s="121">
        <v>1095</v>
      </c>
      <c r="G500" s="121">
        <v>610</v>
      </c>
      <c r="H500" s="121">
        <v>310</v>
      </c>
      <c r="I500" s="122">
        <f t="shared" si="49"/>
        <v>150.35260930888575</v>
      </c>
      <c r="J500" s="122">
        <f t="shared" si="50"/>
        <v>-26</v>
      </c>
      <c r="K500" s="122">
        <f t="shared" si="51"/>
        <v>2446.5116279069766</v>
      </c>
      <c r="L500" s="122">
        <f t="shared" si="52"/>
        <v>989.28571428571433</v>
      </c>
      <c r="M500" s="122">
        <f t="shared" si="53"/>
        <v>416.66666666666669</v>
      </c>
    </row>
    <row r="501" spans="1:13">
      <c r="A501" s="67">
        <v>358</v>
      </c>
      <c r="B501" s="67" t="s">
        <v>32</v>
      </c>
      <c r="C501" s="67">
        <v>2018</v>
      </c>
      <c r="D501" s="121">
        <v>2145</v>
      </c>
      <c r="E501" s="121">
        <v>870</v>
      </c>
      <c r="F501" s="121">
        <v>1090</v>
      </c>
      <c r="G501" s="121">
        <v>615</v>
      </c>
      <c r="H501" s="121">
        <v>425</v>
      </c>
      <c r="I501" s="122">
        <f t="shared" si="49"/>
        <v>362.2844827586207</v>
      </c>
      <c r="J501" s="122">
        <f t="shared" si="50"/>
        <v>-32.922127987663842</v>
      </c>
      <c r="K501" s="122">
        <f t="shared" si="51"/>
        <v>1097.8021978021977</v>
      </c>
      <c r="L501" s="122">
        <f t="shared" si="52"/>
        <v>1400</v>
      </c>
      <c r="M501" s="122">
        <f t="shared" si="53"/>
        <v>412.04819277108436</v>
      </c>
    </row>
    <row r="502" spans="1:13">
      <c r="A502" s="67">
        <v>359</v>
      </c>
      <c r="B502" s="67" t="s">
        <v>33</v>
      </c>
      <c r="C502" s="67">
        <v>2018</v>
      </c>
      <c r="D502" s="121">
        <v>3675</v>
      </c>
      <c r="E502" s="121">
        <v>1765</v>
      </c>
      <c r="F502" s="121">
        <v>2340</v>
      </c>
      <c r="G502" s="121">
        <v>1275</v>
      </c>
      <c r="H502" s="121">
        <v>390</v>
      </c>
      <c r="I502" s="122">
        <f t="shared" si="49"/>
        <v>424.25106990014268</v>
      </c>
      <c r="J502" s="122">
        <f t="shared" si="50"/>
        <v>-9.9949005609382962</v>
      </c>
      <c r="K502" s="122">
        <f t="shared" si="51"/>
        <v>3242.8571428571427</v>
      </c>
      <c r="L502" s="122">
        <f t="shared" si="52"/>
        <v>1400</v>
      </c>
      <c r="M502" s="122">
        <f t="shared" si="53"/>
        <v>236.20689655172413</v>
      </c>
    </row>
    <row r="503" spans="1:13">
      <c r="A503" s="67">
        <v>360</v>
      </c>
      <c r="B503" s="67" t="s">
        <v>34</v>
      </c>
      <c r="C503" s="67">
        <v>2018</v>
      </c>
      <c r="D503" s="121">
        <v>965</v>
      </c>
      <c r="E503" s="121">
        <v>280</v>
      </c>
      <c r="F503" s="121">
        <v>675</v>
      </c>
      <c r="G503" s="121">
        <v>325</v>
      </c>
      <c r="H503" s="121">
        <v>220</v>
      </c>
      <c r="I503" s="122">
        <f t="shared" si="49"/>
        <v>228.23129251700681</v>
      </c>
      <c r="J503" s="122">
        <f t="shared" si="50"/>
        <v>-21.348314606741575</v>
      </c>
      <c r="K503" s="122">
        <f t="shared" si="51"/>
        <v>1885.2941176470588</v>
      </c>
      <c r="L503" s="122">
        <f t="shared" si="52"/>
        <v>1377.2727272727273</v>
      </c>
      <c r="M503" s="122">
        <f t="shared" si="53"/>
        <v>260.65573770491801</v>
      </c>
    </row>
    <row r="504" spans="1:13">
      <c r="A504" s="67">
        <v>361</v>
      </c>
      <c r="B504" s="67" t="s">
        <v>35</v>
      </c>
      <c r="C504" s="67">
        <v>2018</v>
      </c>
      <c r="D504" s="121">
        <v>1430</v>
      </c>
      <c r="E504" s="121">
        <v>1685</v>
      </c>
      <c r="F504" s="121">
        <v>1100</v>
      </c>
      <c r="G504" s="121">
        <v>480</v>
      </c>
      <c r="H504" s="121">
        <v>695</v>
      </c>
      <c r="I504" s="122">
        <f t="shared" si="49"/>
        <v>220.62780269058297</v>
      </c>
      <c r="J504" s="122">
        <f t="shared" si="50"/>
        <v>-34.050880626223091</v>
      </c>
      <c r="K504" s="122">
        <f t="shared" si="51"/>
        <v>1082.7956989247311</v>
      </c>
      <c r="L504" s="122">
        <f t="shared" si="52"/>
        <v>1614.2857142857142</v>
      </c>
      <c r="M504" s="122">
        <f t="shared" si="53"/>
        <v>526.12612612612611</v>
      </c>
    </row>
    <row r="505" spans="1:13">
      <c r="A505" s="74">
        <v>3</v>
      </c>
      <c r="B505" s="74" t="s">
        <v>60</v>
      </c>
      <c r="C505" s="74">
        <v>2018</v>
      </c>
      <c r="D505" s="113">
        <v>18395</v>
      </c>
      <c r="E505" s="113">
        <v>10690</v>
      </c>
      <c r="F505" s="113">
        <v>13460</v>
      </c>
      <c r="G505" s="113">
        <v>6505</v>
      </c>
      <c r="H505" s="113">
        <v>5775</v>
      </c>
      <c r="I505" s="122">
        <f t="shared" si="49"/>
        <v>239.26595352268535</v>
      </c>
      <c r="J505" s="122">
        <f t="shared" si="50"/>
        <v>-26.092367256637168</v>
      </c>
      <c r="K505" s="122">
        <f t="shared" si="51"/>
        <v>1498.5748218527317</v>
      </c>
      <c r="L505" s="122">
        <f t="shared" si="52"/>
        <v>1084.8816029143898</v>
      </c>
      <c r="M505" s="122">
        <f t="shared" si="53"/>
        <v>533.91877058177829</v>
      </c>
    </row>
    <row r="506" spans="1:13">
      <c r="A506" s="67">
        <v>401</v>
      </c>
      <c r="B506" s="67" t="s">
        <v>37</v>
      </c>
      <c r="C506" s="67">
        <v>2018</v>
      </c>
      <c r="D506" s="121">
        <v>1485</v>
      </c>
      <c r="E506" s="121">
        <v>2355</v>
      </c>
      <c r="F506" s="121">
        <v>1685</v>
      </c>
      <c r="G506" s="121">
        <v>1075</v>
      </c>
      <c r="H506" s="121">
        <v>985</v>
      </c>
      <c r="I506" s="122">
        <f t="shared" si="49"/>
        <v>197.59519038076152</v>
      </c>
      <c r="J506" s="122">
        <f t="shared" si="50"/>
        <v>-25.639406378275972</v>
      </c>
      <c r="K506" s="122">
        <f t="shared" si="51"/>
        <v>1520.1923076923076</v>
      </c>
      <c r="L506" s="122">
        <f t="shared" si="52"/>
        <v>4034.6153846153848</v>
      </c>
      <c r="M506" s="122">
        <f t="shared" si="53"/>
        <v>1307.1428571428571</v>
      </c>
    </row>
    <row r="507" spans="1:13">
      <c r="A507" s="67">
        <v>402</v>
      </c>
      <c r="B507" s="67" t="s">
        <v>38</v>
      </c>
      <c r="C507" s="67">
        <v>2018</v>
      </c>
      <c r="D507" s="121">
        <v>880</v>
      </c>
      <c r="E507" s="121">
        <v>275</v>
      </c>
      <c r="F507" s="121">
        <v>840</v>
      </c>
      <c r="G507" s="121">
        <v>545</v>
      </c>
      <c r="H507" s="121">
        <v>165</v>
      </c>
      <c r="I507" s="122">
        <f t="shared" si="49"/>
        <v>225.92592592592592</v>
      </c>
      <c r="J507" s="122">
        <f t="shared" si="50"/>
        <v>-26.273458445040216</v>
      </c>
      <c r="K507" s="122">
        <f t="shared" si="51"/>
        <v>83900</v>
      </c>
      <c r="L507" s="122">
        <f t="shared" si="52"/>
        <v>1297.4358974358975</v>
      </c>
      <c r="M507" s="122">
        <f t="shared" si="53"/>
        <v>511.11111111111109</v>
      </c>
    </row>
    <row r="508" spans="1:13">
      <c r="A508" s="67">
        <v>403</v>
      </c>
      <c r="B508" s="67" t="s">
        <v>39</v>
      </c>
      <c r="C508" s="67">
        <v>2018</v>
      </c>
      <c r="D508" s="121">
        <v>1275</v>
      </c>
      <c r="E508" s="121">
        <v>1485</v>
      </c>
      <c r="F508" s="121">
        <v>1870</v>
      </c>
      <c r="G508" s="121">
        <v>790</v>
      </c>
      <c r="H508" s="121">
        <v>3130</v>
      </c>
      <c r="I508" s="122">
        <f t="shared" si="49"/>
        <v>78.32167832167832</v>
      </c>
      <c r="J508" s="122">
        <f t="shared" si="50"/>
        <v>-30.510060832943378</v>
      </c>
      <c r="K508" s="122">
        <f t="shared" si="51"/>
        <v>1932.608695652174</v>
      </c>
      <c r="L508" s="122">
        <f t="shared" si="52"/>
        <v>586.95652173913038</v>
      </c>
      <c r="M508" s="122">
        <f t="shared" si="53"/>
        <v>603.37078651685397</v>
      </c>
    </row>
    <row r="509" spans="1:13">
      <c r="A509" s="67">
        <v>404</v>
      </c>
      <c r="B509" s="67" t="s">
        <v>40</v>
      </c>
      <c r="C509" s="67">
        <v>2018</v>
      </c>
      <c r="D509" s="121">
        <v>1585</v>
      </c>
      <c r="E509" s="121">
        <v>2650</v>
      </c>
      <c r="F509" s="121">
        <v>3025</v>
      </c>
      <c r="G509" s="121">
        <v>860</v>
      </c>
      <c r="H509" s="121">
        <v>535</v>
      </c>
      <c r="I509" s="122">
        <f t="shared" si="49"/>
        <v>156.05815831987076</v>
      </c>
      <c r="J509" s="122">
        <f t="shared" si="50"/>
        <v>-17.52256458138811</v>
      </c>
      <c r="K509" s="122">
        <f t="shared" si="51"/>
        <v>4101.3888888888887</v>
      </c>
      <c r="L509" s="122">
        <f t="shared" si="52"/>
        <v>1357.6271186440679</v>
      </c>
      <c r="M509" s="122">
        <f t="shared" si="53"/>
        <v>1204.8780487804879</v>
      </c>
    </row>
    <row r="510" spans="1:13">
      <c r="A510" s="67">
        <v>405</v>
      </c>
      <c r="B510" s="67" t="s">
        <v>41</v>
      </c>
      <c r="C510" s="67">
        <v>2018</v>
      </c>
      <c r="D510" s="121">
        <v>645</v>
      </c>
      <c r="E510" s="121">
        <v>480</v>
      </c>
      <c r="F510" s="121">
        <v>1925</v>
      </c>
      <c r="G510" s="121">
        <v>415</v>
      </c>
      <c r="H510" s="121">
        <v>640</v>
      </c>
      <c r="I510" s="122">
        <f t="shared" si="49"/>
        <v>201.4018691588785</v>
      </c>
      <c r="J510" s="122">
        <f t="shared" si="50"/>
        <v>-30.535455861070911</v>
      </c>
      <c r="K510" s="122">
        <f t="shared" si="51"/>
        <v>3337.5</v>
      </c>
      <c r="L510" s="122">
        <f t="shared" si="52"/>
        <v>2666.6666666666665</v>
      </c>
      <c r="M510" s="122">
        <f t="shared" si="53"/>
        <v>580.85106382978722</v>
      </c>
    </row>
    <row r="511" spans="1:13">
      <c r="A511" s="67">
        <v>451</v>
      </c>
      <c r="B511" s="67" t="s">
        <v>42</v>
      </c>
      <c r="C511" s="67">
        <v>2018</v>
      </c>
      <c r="D511" s="121">
        <v>1570</v>
      </c>
      <c r="E511" s="121">
        <v>500</v>
      </c>
      <c r="F511" s="121">
        <v>1060</v>
      </c>
      <c r="G511" s="121">
        <v>690</v>
      </c>
      <c r="H511" s="121">
        <v>595</v>
      </c>
      <c r="I511" s="122">
        <f t="shared" si="49"/>
        <v>479.3357933579336</v>
      </c>
      <c r="J511" s="122">
        <f t="shared" si="50"/>
        <v>-30.747922437673129</v>
      </c>
      <c r="K511" s="122">
        <f t="shared" si="51"/>
        <v>992.78350515463922</v>
      </c>
      <c r="L511" s="122">
        <f t="shared" si="52"/>
        <v>2660</v>
      </c>
      <c r="M511" s="122">
        <f t="shared" si="53"/>
        <v>546.73913043478262</v>
      </c>
    </row>
    <row r="512" spans="1:13">
      <c r="A512" s="67">
        <v>452</v>
      </c>
      <c r="B512" s="67" t="s">
        <v>43</v>
      </c>
      <c r="C512" s="67">
        <v>2018</v>
      </c>
      <c r="D512" s="121">
        <v>1655</v>
      </c>
      <c r="E512" s="121">
        <v>410</v>
      </c>
      <c r="F512" s="121">
        <v>1690</v>
      </c>
      <c r="G512" s="121">
        <v>955</v>
      </c>
      <c r="H512" s="121">
        <v>275</v>
      </c>
      <c r="I512" s="122">
        <f t="shared" si="49"/>
        <v>427.0700636942675</v>
      </c>
      <c r="J512" s="122">
        <f t="shared" si="50"/>
        <v>-6.8181818181818183</v>
      </c>
      <c r="K512" s="122">
        <f t="shared" si="51"/>
        <v>1842.528735632184</v>
      </c>
      <c r="L512" s="122">
        <f t="shared" si="52"/>
        <v>2980.6451612903224</v>
      </c>
      <c r="M512" s="122">
        <f t="shared" si="53"/>
        <v>231.32530120481928</v>
      </c>
    </row>
    <row r="513" spans="1:13">
      <c r="A513" s="67">
        <v>453</v>
      </c>
      <c r="B513" s="67" t="s">
        <v>44</v>
      </c>
      <c r="C513" s="67">
        <v>2018</v>
      </c>
      <c r="D513" s="121">
        <v>3435</v>
      </c>
      <c r="E513" s="121">
        <v>755</v>
      </c>
      <c r="F513" s="121">
        <v>1415</v>
      </c>
      <c r="G513" s="121">
        <v>4670</v>
      </c>
      <c r="H513" s="121">
        <v>1095</v>
      </c>
      <c r="I513" s="122">
        <f t="shared" si="49"/>
        <v>339.25831202046038</v>
      </c>
      <c r="J513" s="122">
        <f t="shared" si="50"/>
        <v>-26.556420233463037</v>
      </c>
      <c r="K513" s="122">
        <f t="shared" si="51"/>
        <v>925.36231884057975</v>
      </c>
      <c r="L513" s="122">
        <f t="shared" si="52"/>
        <v>13635.294117647059</v>
      </c>
      <c r="M513" s="122">
        <f t="shared" si="53"/>
        <v>634.89932885906035</v>
      </c>
    </row>
    <row r="514" spans="1:13">
      <c r="A514" s="67">
        <v>454</v>
      </c>
      <c r="B514" s="67" t="s">
        <v>45</v>
      </c>
      <c r="C514" s="67">
        <v>2018</v>
      </c>
      <c r="D514" s="121">
        <v>7445</v>
      </c>
      <c r="E514" s="121">
        <v>870</v>
      </c>
      <c r="F514" s="121">
        <v>2750</v>
      </c>
      <c r="G514" s="121">
        <v>6065</v>
      </c>
      <c r="H514" s="121">
        <v>1020</v>
      </c>
      <c r="I514" s="122">
        <f t="shared" si="49"/>
        <v>358.15384615384613</v>
      </c>
      <c r="J514" s="122">
        <f t="shared" si="50"/>
        <v>-27.740863787375414</v>
      </c>
      <c r="K514" s="122">
        <f t="shared" si="51"/>
        <v>2596.0784313725489</v>
      </c>
      <c r="L514" s="122">
        <f t="shared" si="52"/>
        <v>7880.2631578947367</v>
      </c>
      <c r="M514" s="122">
        <f t="shared" si="53"/>
        <v>549.68152866242042</v>
      </c>
    </row>
    <row r="515" spans="1:13">
      <c r="A515" s="67">
        <v>455</v>
      </c>
      <c r="B515" s="67" t="s">
        <v>46</v>
      </c>
      <c r="C515" s="67">
        <v>2018</v>
      </c>
      <c r="D515" s="121">
        <v>450</v>
      </c>
      <c r="E515" s="121">
        <v>215</v>
      </c>
      <c r="F515" s="121">
        <v>800</v>
      </c>
      <c r="G515" s="121">
        <v>215</v>
      </c>
      <c r="H515" s="121">
        <v>175</v>
      </c>
      <c r="I515" s="122">
        <f t="shared" si="49"/>
        <v>169.46107784431138</v>
      </c>
      <c r="J515" s="122">
        <f t="shared" si="50"/>
        <v>-37.681159420289852</v>
      </c>
      <c r="K515" s="122">
        <f t="shared" si="51"/>
        <v>1900</v>
      </c>
      <c r="L515" s="122">
        <f t="shared" si="52"/>
        <v>834.78260869565213</v>
      </c>
      <c r="M515" s="122">
        <f t="shared" si="53"/>
        <v>288.88888888888891</v>
      </c>
    </row>
    <row r="516" spans="1:13">
      <c r="A516" s="67">
        <v>456</v>
      </c>
      <c r="B516" s="67" t="s">
        <v>47</v>
      </c>
      <c r="C516" s="67">
        <v>2018</v>
      </c>
      <c r="D516" s="121">
        <v>2515</v>
      </c>
      <c r="E516" s="121">
        <v>1230</v>
      </c>
      <c r="F516" s="121">
        <v>1130</v>
      </c>
      <c r="G516" s="121">
        <v>625</v>
      </c>
      <c r="H516" s="121">
        <v>330</v>
      </c>
      <c r="I516" s="122">
        <f t="shared" si="49"/>
        <v>666.76829268292681</v>
      </c>
      <c r="J516" s="122">
        <f t="shared" si="50"/>
        <v>-29.714285714285715</v>
      </c>
      <c r="K516" s="122">
        <f t="shared" si="51"/>
        <v>1064.9484536082475</v>
      </c>
      <c r="L516" s="122">
        <f t="shared" si="52"/>
        <v>1589.1891891891892</v>
      </c>
      <c r="M516" s="122">
        <f t="shared" si="53"/>
        <v>135.71428571428572</v>
      </c>
    </row>
    <row r="517" spans="1:13">
      <c r="A517" s="67">
        <v>457</v>
      </c>
      <c r="B517" s="67" t="s">
        <v>48</v>
      </c>
      <c r="C517" s="67">
        <v>2018</v>
      </c>
      <c r="D517" s="121">
        <v>1140</v>
      </c>
      <c r="E517" s="121">
        <v>475</v>
      </c>
      <c r="F517" s="121">
        <v>1495</v>
      </c>
      <c r="G517" s="121">
        <v>1395</v>
      </c>
      <c r="H517" s="121">
        <v>435</v>
      </c>
      <c r="I517" s="122">
        <f t="shared" si="49"/>
        <v>185.71428571428572</v>
      </c>
      <c r="J517" s="122">
        <f t="shared" si="50"/>
        <v>-25.665101721439751</v>
      </c>
      <c r="K517" s="122">
        <f t="shared" si="51"/>
        <v>1246.8468468468468</v>
      </c>
      <c r="L517" s="122">
        <f t="shared" si="52"/>
        <v>1043.4426229508197</v>
      </c>
      <c r="M517" s="122">
        <f t="shared" si="53"/>
        <v>343.87755102040819</v>
      </c>
    </row>
    <row r="518" spans="1:13">
      <c r="A518" s="67">
        <v>458</v>
      </c>
      <c r="B518" s="67" t="s">
        <v>49</v>
      </c>
      <c r="C518" s="67">
        <v>2018</v>
      </c>
      <c r="D518" s="121">
        <v>1805</v>
      </c>
      <c r="E518" s="121">
        <v>390</v>
      </c>
      <c r="F518" s="121">
        <v>930</v>
      </c>
      <c r="G518" s="121">
        <v>1735</v>
      </c>
      <c r="H518" s="121">
        <v>1285</v>
      </c>
      <c r="I518" s="122">
        <f t="shared" si="49"/>
        <v>344.58128078817737</v>
      </c>
      <c r="J518" s="122">
        <f t="shared" si="50"/>
        <v>-37.799043062200958</v>
      </c>
      <c r="K518" s="122">
        <f t="shared" si="51"/>
        <v>681.51260504201684</v>
      </c>
      <c r="L518" s="122">
        <f t="shared" si="52"/>
        <v>4719.4444444444443</v>
      </c>
      <c r="M518" s="122">
        <f t="shared" si="53"/>
        <v>473.66071428571428</v>
      </c>
    </row>
    <row r="519" spans="1:13">
      <c r="A519" s="67">
        <v>459</v>
      </c>
      <c r="B519" s="67" t="s">
        <v>50</v>
      </c>
      <c r="C519" s="67">
        <v>2018</v>
      </c>
      <c r="D519" s="121">
        <v>5005</v>
      </c>
      <c r="E519" s="121">
        <v>3065</v>
      </c>
      <c r="F519" s="121">
        <v>2165</v>
      </c>
      <c r="G519" s="121">
        <v>5185</v>
      </c>
      <c r="H519" s="121">
        <v>695</v>
      </c>
      <c r="I519" s="122">
        <f t="shared" si="49"/>
        <v>355.4140127388535</v>
      </c>
      <c r="J519" s="122">
        <f t="shared" si="50"/>
        <v>-16.802388707926166</v>
      </c>
      <c r="K519" s="122">
        <f t="shared" si="51"/>
        <v>1158.7209302325582</v>
      </c>
      <c r="L519" s="122">
        <f t="shared" si="52"/>
        <v>3858.0152671755727</v>
      </c>
      <c r="M519" s="122">
        <f t="shared" si="53"/>
        <v>283.97790055248618</v>
      </c>
    </row>
    <row r="520" spans="1:13">
      <c r="A520" s="67">
        <v>460</v>
      </c>
      <c r="B520" s="67" t="s">
        <v>51</v>
      </c>
      <c r="C520" s="67">
        <v>2018</v>
      </c>
      <c r="D520" s="121">
        <v>3870</v>
      </c>
      <c r="E520" s="121">
        <v>2430</v>
      </c>
      <c r="F520" s="121">
        <v>2525</v>
      </c>
      <c r="G520" s="121">
        <v>2715</v>
      </c>
      <c r="H520" s="121">
        <v>820</v>
      </c>
      <c r="I520" s="122">
        <f t="shared" si="49"/>
        <v>327.15231788079473</v>
      </c>
      <c r="J520" s="122">
        <f t="shared" si="50"/>
        <v>-22.685332484887052</v>
      </c>
      <c r="K520" s="122">
        <f t="shared" si="51"/>
        <v>1119.8067632850241</v>
      </c>
      <c r="L520" s="122">
        <f t="shared" si="52"/>
        <v>3056.9767441860463</v>
      </c>
      <c r="M520" s="122">
        <f t="shared" si="53"/>
        <v>412.5</v>
      </c>
    </row>
    <row r="521" spans="1:13">
      <c r="A521" s="67">
        <v>461</v>
      </c>
      <c r="B521" s="67" t="s">
        <v>52</v>
      </c>
      <c r="C521" s="67">
        <v>2018</v>
      </c>
      <c r="D521" s="121">
        <v>1060</v>
      </c>
      <c r="E521" s="121">
        <v>1125</v>
      </c>
      <c r="F521" s="121">
        <v>720</v>
      </c>
      <c r="G521" s="121">
        <v>330</v>
      </c>
      <c r="H521" s="121">
        <v>290</v>
      </c>
      <c r="I521" s="122">
        <f t="shared" si="49"/>
        <v>197.75280898876406</v>
      </c>
      <c r="J521" s="122">
        <f t="shared" si="50"/>
        <v>-28.526048284625158</v>
      </c>
      <c r="K521" s="122">
        <f t="shared" si="51"/>
        <v>1574.4186046511627</v>
      </c>
      <c r="L521" s="122">
        <f t="shared" si="52"/>
        <v>312.5</v>
      </c>
      <c r="M521" s="122">
        <f t="shared" si="53"/>
        <v>276.6233766233766</v>
      </c>
    </row>
    <row r="522" spans="1:13">
      <c r="A522" s="67">
        <v>462</v>
      </c>
      <c r="B522" s="67" t="s">
        <v>53</v>
      </c>
      <c r="C522" s="67">
        <v>2018</v>
      </c>
      <c r="D522" s="121">
        <v>400</v>
      </c>
      <c r="E522" s="121">
        <v>75</v>
      </c>
      <c r="F522" s="121">
        <v>295</v>
      </c>
      <c r="G522" s="121">
        <v>195</v>
      </c>
      <c r="H522" s="121">
        <v>115</v>
      </c>
      <c r="I522" s="122">
        <f t="shared" si="49"/>
        <v>334.78260869565219</v>
      </c>
      <c r="J522" s="122">
        <f t="shared" si="50"/>
        <v>-54.268292682926827</v>
      </c>
      <c r="K522" s="122">
        <f t="shared" si="51"/>
        <v>4114.2857142857147</v>
      </c>
      <c r="L522" s="122">
        <f t="shared" si="52"/>
        <v>2337.5</v>
      </c>
      <c r="M522" s="122">
        <f t="shared" si="53"/>
        <v>784.61538461538464</v>
      </c>
    </row>
    <row r="523" spans="1:13">
      <c r="A523" s="74">
        <v>4</v>
      </c>
      <c r="B523" s="74" t="s">
        <v>61</v>
      </c>
      <c r="C523" s="74">
        <v>2018</v>
      </c>
      <c r="D523" s="113">
        <v>36215</v>
      </c>
      <c r="E523" s="113">
        <v>18785</v>
      </c>
      <c r="F523" s="113">
        <v>26315</v>
      </c>
      <c r="G523" s="113">
        <v>28465</v>
      </c>
      <c r="H523" s="113">
        <v>12585</v>
      </c>
      <c r="I523" s="122">
        <f t="shared" si="49"/>
        <v>299.63584197748844</v>
      </c>
      <c r="J523" s="122">
        <f t="shared" si="50"/>
        <v>-24.561262599895585</v>
      </c>
      <c r="K523" s="122">
        <f t="shared" si="51"/>
        <v>1603.2362459546925</v>
      </c>
      <c r="L523" s="122">
        <f t="shared" si="52"/>
        <v>2918.5577942735949</v>
      </c>
      <c r="M523" s="122">
        <f t="shared" si="53"/>
        <v>500.42938931297709</v>
      </c>
    </row>
    <row r="524" spans="1:13">
      <c r="A524" s="74" t="s">
        <v>163</v>
      </c>
      <c r="B524" s="74" t="s">
        <v>62</v>
      </c>
      <c r="C524" s="74">
        <v>2018</v>
      </c>
      <c r="D524" s="113">
        <v>97145</v>
      </c>
      <c r="E524" s="113">
        <v>89275</v>
      </c>
      <c r="F524" s="113">
        <v>79930</v>
      </c>
      <c r="G524" s="113">
        <v>52635</v>
      </c>
      <c r="H524" s="113">
        <v>39155</v>
      </c>
      <c r="I524" s="122">
        <f t="shared" si="49"/>
        <v>199.7099929040817</v>
      </c>
      <c r="J524" s="122">
        <f t="shared" si="50"/>
        <v>-20.003046649581535</v>
      </c>
      <c r="K524" s="122">
        <f t="shared" si="51"/>
        <v>1364.4558446317333</v>
      </c>
      <c r="L524" s="122">
        <f t="shared" si="52"/>
        <v>1456.3276167947961</v>
      </c>
      <c r="M524" s="122">
        <f t="shared" si="53"/>
        <v>425.71160042964556</v>
      </c>
    </row>
  </sheetData>
  <mergeCells count="5">
    <mergeCell ref="B1:B3"/>
    <mergeCell ref="C1:C3"/>
    <mergeCell ref="D1:M1"/>
    <mergeCell ref="D3:H3"/>
    <mergeCell ref="I3:M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Y47"/>
  <sheetViews>
    <sheetView workbookViewId="0"/>
  </sheetViews>
  <sheetFormatPr baseColWidth="10" defaultRowHeight="15"/>
  <cols>
    <col min="1" max="1" width="11.42578125" style="5"/>
    <col min="2" max="2" width="30.85546875" style="5" bestFit="1" customWidth="1"/>
    <col min="3" max="6" width="11.42578125" style="5"/>
    <col min="7" max="7" width="16.85546875" style="5" bestFit="1" customWidth="1"/>
    <col min="8" max="24" width="11.42578125" style="5"/>
    <col min="25" max="25" width="11.42578125" style="13"/>
  </cols>
  <sheetData>
    <row r="1" spans="1:25">
      <c r="A1" s="15" t="s">
        <v>64</v>
      </c>
      <c r="B1" s="5" t="s">
        <v>151</v>
      </c>
      <c r="C1" s="16" t="s">
        <v>152</v>
      </c>
      <c r="D1" s="16"/>
      <c r="E1" s="16"/>
      <c r="F1" s="16"/>
      <c r="G1" s="16"/>
      <c r="H1" s="16"/>
      <c r="I1" s="16"/>
      <c r="P1" s="14"/>
      <c r="Q1" s="14"/>
      <c r="R1" s="14"/>
      <c r="S1" s="14"/>
    </row>
    <row r="2" spans="1:25">
      <c r="A2" s="17">
        <f>VALUE(3&amp;'2018_A4-Karte_Berechnung'!A36)</f>
        <v>3255</v>
      </c>
      <c r="B2" s="5" t="str">
        <f>'2018_A4-Karte_Berechnung'!B36</f>
        <v>Holzminden</v>
      </c>
      <c r="C2" s="59">
        <f>'2018_A4-Karte_Berechnung'!Y36</f>
        <v>26.128750364113017</v>
      </c>
      <c r="D2" s="18"/>
      <c r="E2" s="18"/>
      <c r="F2" s="17">
        <f>VALUE(3&amp;'2018_A4-Karte_Berechnung'!A28)</f>
        <v>3241</v>
      </c>
      <c r="G2" s="5" t="str">
        <f>'2018_A4-Karte_Berechnung'!B28</f>
        <v>Hannover, Region</v>
      </c>
      <c r="H2" s="59">
        <f>'2018_A4-Karte_Berechnung'!Y28</f>
        <v>57.66074762297572</v>
      </c>
      <c r="I2" s="18"/>
      <c r="P2" s="14"/>
      <c r="Q2" s="14"/>
      <c r="R2" s="14"/>
      <c r="S2" s="14"/>
    </row>
    <row r="3" spans="1:25">
      <c r="A3" s="17">
        <f>VALUE(3&amp;'2018_A4-Karte_Berechnung'!A67)</f>
        <v>3461</v>
      </c>
      <c r="B3" s="5" t="str">
        <f>'2018_A4-Karte_Berechnung'!B67</f>
        <v>Wesermarsch</v>
      </c>
      <c r="C3" s="59">
        <f>'2018_A4-Karte_Berechnung'!Y67</f>
        <v>42.461303267724048</v>
      </c>
      <c r="D3" s="33"/>
      <c r="E3" s="33"/>
      <c r="F3" s="17">
        <f>VALUE(3&amp;'2018_A4-Karte_Berechnung'!A70)</f>
        <v>30</v>
      </c>
      <c r="G3" s="5" t="str">
        <f>'2018_A4-Karte_Berechnung'!B70</f>
        <v>Niedersachsen</v>
      </c>
      <c r="H3" s="59">
        <f>'2018_A4-Karte_Berechnung'!Y70</f>
        <v>76.18735996324915</v>
      </c>
      <c r="I3" s="33"/>
      <c r="J3" s="33"/>
      <c r="K3" s="33"/>
      <c r="L3" s="33"/>
      <c r="M3" s="33"/>
      <c r="N3" s="34"/>
      <c r="O3" s="35"/>
      <c r="P3" s="36"/>
      <c r="Q3" s="37"/>
      <c r="R3" s="37"/>
      <c r="S3" s="38"/>
      <c r="W3" s="33"/>
      <c r="X3" s="36"/>
      <c r="Y3" s="58"/>
    </row>
    <row r="4" spans="1:25">
      <c r="A4" s="17">
        <f>VALUE(3&amp;'2018_A4-Karte_Berechnung'!A38)</f>
        <v>3257</v>
      </c>
      <c r="B4" s="5" t="str">
        <f>'2018_A4-Karte_Berechnung'!B38</f>
        <v>Schaumburg</v>
      </c>
      <c r="C4" s="59">
        <f>'2018_A4-Karte_Berechnung'!Y38</f>
        <v>45.555786844296421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  <c r="O4" s="35"/>
      <c r="P4" s="36"/>
      <c r="Q4" s="37"/>
      <c r="R4" s="37"/>
      <c r="S4" s="38"/>
      <c r="W4" s="33"/>
      <c r="X4" s="36"/>
      <c r="Y4" s="58"/>
    </row>
    <row r="5" spans="1:25">
      <c r="A5" s="17">
        <f>VALUE(3&amp;'2018_A4-Karte_Berechnung'!A11)</f>
        <v>3101</v>
      </c>
      <c r="B5" s="5" t="str">
        <f>'2018_A4-Karte_Berechnung'!B11</f>
        <v>Braunschweig,Stadt</v>
      </c>
      <c r="C5" s="59">
        <f>'2018_A4-Karte_Berechnung'!Y11</f>
        <v>46.633785450061652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  <c r="O5" s="35"/>
      <c r="P5" s="36"/>
      <c r="Q5" s="37"/>
      <c r="R5" s="37"/>
      <c r="S5" s="38"/>
      <c r="W5" s="33"/>
      <c r="X5" s="36"/>
      <c r="Y5" s="58"/>
    </row>
    <row r="6" spans="1:25">
      <c r="A6" s="17">
        <f>VALUE(3&amp;'2018_A4-Karte_Berechnung'!A29)</f>
        <v>3241001</v>
      </c>
      <c r="B6" s="5" t="str">
        <f>'2018_A4-Karte_Berechnung'!B29</f>
        <v>dav. Hannover, Landeshauptstadt</v>
      </c>
      <c r="C6" s="59">
        <f>'2018_A4-Karte_Berechnung'!Y29</f>
        <v>48.30836088301163</v>
      </c>
      <c r="D6" s="41"/>
      <c r="E6" s="41"/>
      <c r="F6" s="41"/>
      <c r="G6" s="41"/>
      <c r="H6" s="41"/>
      <c r="I6" s="41"/>
      <c r="J6" s="41"/>
      <c r="K6" s="41"/>
      <c r="L6" s="33"/>
      <c r="M6" s="33"/>
      <c r="N6" s="34"/>
      <c r="O6" s="40"/>
      <c r="P6" s="40"/>
      <c r="Q6" s="37"/>
      <c r="R6" s="37"/>
      <c r="S6" s="38"/>
      <c r="W6" s="41"/>
      <c r="X6" s="40"/>
      <c r="Y6" s="40"/>
    </row>
    <row r="7" spans="1:25">
      <c r="A7" s="17">
        <f>VALUE(3&amp;'2018_A4-Karte_Berechnung'!A24)</f>
        <v>3159</v>
      </c>
      <c r="B7" s="5" t="str">
        <f>'2018_A4-Karte_Berechnung'!B24</f>
        <v>Göttingen (ab 01.11.2016)</v>
      </c>
      <c r="C7" s="59">
        <f>'2018_A4-Karte_Berechnung'!Y24</f>
        <v>48.899417629059315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5"/>
      <c r="P7" s="36"/>
      <c r="Q7" s="37"/>
      <c r="R7" s="37"/>
      <c r="S7" s="38"/>
      <c r="W7" s="33"/>
      <c r="X7" s="36"/>
      <c r="Y7" s="58"/>
    </row>
    <row r="8" spans="1:25">
      <c r="A8" s="17">
        <f>VALUE(3&amp;'2018_A4-Karte_Berechnung'!A32)</f>
        <v>3252</v>
      </c>
      <c r="B8" s="5" t="str">
        <f>'2018_A4-Karte_Berechnung'!B32</f>
        <v>Hameln-Pyrmont</v>
      </c>
      <c r="C8" s="59">
        <f>'2018_A4-Karte_Berechnung'!Y32</f>
        <v>50.127110949700381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O8" s="35"/>
      <c r="P8" s="36"/>
      <c r="Q8" s="37"/>
      <c r="R8" s="37"/>
      <c r="S8" s="38"/>
      <c r="W8" s="33"/>
      <c r="X8" s="36"/>
      <c r="Y8" s="58"/>
    </row>
    <row r="9" spans="1:25">
      <c r="A9" s="17">
        <f>VALUE(3&amp;'2018_A4-Karte_Berechnung'!A20)</f>
        <v>3155</v>
      </c>
      <c r="B9" s="5" t="str">
        <f>'2018_A4-Karte_Berechnung'!B20</f>
        <v>Northeim</v>
      </c>
      <c r="C9" s="59">
        <f>'2018_A4-Karte_Berechnung'!Y20</f>
        <v>51.653461935928334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5"/>
      <c r="P9" s="36"/>
      <c r="Q9" s="37"/>
      <c r="R9" s="37"/>
      <c r="S9" s="38"/>
      <c r="W9" s="33"/>
      <c r="X9" s="36"/>
      <c r="Y9" s="58"/>
    </row>
    <row r="10" spans="1:25">
      <c r="A10" s="17">
        <f>VALUE(3&amp;'2018_A4-Karte_Berechnung'!A41)</f>
        <v>3352</v>
      </c>
      <c r="B10" s="5" t="str">
        <f>'2018_A4-Karte_Berechnung'!B41</f>
        <v>Cuxhaven</v>
      </c>
      <c r="C10" s="59">
        <f>'2018_A4-Karte_Berechnung'!Y41</f>
        <v>52.749140893470781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40"/>
      <c r="P10" s="40"/>
      <c r="Q10" s="37"/>
      <c r="R10" s="37"/>
      <c r="S10" s="38"/>
      <c r="W10" s="33"/>
      <c r="X10" s="40"/>
      <c r="Y10" s="40"/>
    </row>
    <row r="11" spans="1:25">
      <c r="A11" s="17">
        <f>VALUE(3&amp;'2018_A4-Karte_Berechnung'!A23)</f>
        <v>3158</v>
      </c>
      <c r="B11" s="5" t="str">
        <f>'2018_A4-Karte_Berechnung'!B23</f>
        <v>Wolfenbüttel</v>
      </c>
      <c r="C11" s="59">
        <f>'2018_A4-Karte_Berechnung'!Y23</f>
        <v>53.806794924273419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35"/>
      <c r="P11" s="36"/>
      <c r="Q11" s="37"/>
      <c r="R11" s="37"/>
      <c r="S11" s="38"/>
      <c r="W11" s="33"/>
      <c r="X11" s="36"/>
      <c r="Y11" s="58"/>
    </row>
    <row r="12" spans="1:25">
      <c r="A12" s="17">
        <f>VALUE(3&amp;'2018_A4-Karte_Berechnung'!A14)</f>
        <v>3151</v>
      </c>
      <c r="B12" s="5" t="str">
        <f>'2018_A4-Karte_Berechnung'!B14</f>
        <v>Gifhorn</v>
      </c>
      <c r="C12" s="59">
        <f>'2018_A4-Karte_Berechnung'!Y14</f>
        <v>55.149763531266416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4"/>
      <c r="O12" s="35"/>
      <c r="P12" s="36"/>
      <c r="Q12" s="37"/>
      <c r="R12" s="37"/>
      <c r="S12" s="38"/>
      <c r="W12" s="33"/>
      <c r="X12" s="36"/>
      <c r="Y12" s="58"/>
    </row>
    <row r="13" spans="1:25">
      <c r="A13" s="17">
        <f>VALUE(3&amp;'2018_A4-Karte_Berechnung'!A13)</f>
        <v>3103</v>
      </c>
      <c r="B13" s="5" t="str">
        <f>'2018_A4-Karte_Berechnung'!B13</f>
        <v>Wolfsburg,Stadt</v>
      </c>
      <c r="C13" s="59">
        <f>'2018_A4-Karte_Berechnung'!Y13</f>
        <v>61.229768062739851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35"/>
      <c r="P13" s="36"/>
      <c r="Q13" s="37"/>
      <c r="R13" s="37"/>
      <c r="S13" s="38"/>
      <c r="W13" s="33"/>
      <c r="X13" s="36"/>
      <c r="Y13" s="58"/>
    </row>
    <row r="14" spans="1:25">
      <c r="A14" s="17">
        <f>VALUE(3&amp;'2018_A4-Karte_Berechnung'!A22)</f>
        <v>3157</v>
      </c>
      <c r="B14" s="5" t="str">
        <f>'2018_A4-Karte_Berechnung'!B22</f>
        <v>Peine</v>
      </c>
      <c r="C14" s="59">
        <f>'2018_A4-Karte_Berechnung'!Y22</f>
        <v>61.472051507170022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35"/>
      <c r="P14" s="36"/>
      <c r="Q14" s="37"/>
      <c r="R14" s="37"/>
      <c r="S14" s="38"/>
      <c r="W14" s="33"/>
      <c r="X14" s="36"/>
      <c r="Y14" s="58"/>
    </row>
    <row r="15" spans="1:25">
      <c r="A15" s="17">
        <f>VALUE(3&amp;'2018_A4-Karte_Berechnung'!A55)</f>
        <v>3404</v>
      </c>
      <c r="B15" s="5" t="str">
        <f>'2018_A4-Karte_Berechnung'!B55</f>
        <v>Osnabrück,Stadt</v>
      </c>
      <c r="C15" s="59">
        <f>'2018_A4-Karte_Berechnung'!Y55</f>
        <v>61.656867278853127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51"/>
      <c r="O15" s="40"/>
      <c r="P15" s="40"/>
      <c r="Q15" s="52"/>
      <c r="R15" s="52"/>
      <c r="S15" s="38"/>
      <c r="W15" s="33"/>
      <c r="X15" s="40"/>
      <c r="Y15" s="58"/>
    </row>
    <row r="16" spans="1:25">
      <c r="A16" s="17">
        <f>VALUE(3&amp;'2018_A4-Karte_Berechnung'!A62)</f>
        <v>3456</v>
      </c>
      <c r="B16" s="5" t="str">
        <f>'2018_A4-Karte_Berechnung'!B62</f>
        <v>Grafschaft Bentheim</v>
      </c>
      <c r="C16" s="59">
        <f>'2018_A4-Karte_Berechnung'!Y62</f>
        <v>61.969184517098824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4"/>
      <c r="O16" s="35"/>
      <c r="P16" s="36"/>
      <c r="Q16" s="37"/>
      <c r="R16" s="37"/>
      <c r="S16" s="38"/>
      <c r="W16" s="33"/>
      <c r="X16" s="36"/>
      <c r="Y16" s="58"/>
    </row>
    <row r="17" spans="1:25">
      <c r="A17" s="17">
        <f>VALUE(3&amp;'2018_A4-Karte_Berechnung'!A50)</f>
        <v>3361</v>
      </c>
      <c r="B17" s="5" t="str">
        <f>'2018_A4-Karte_Berechnung'!B50</f>
        <v>Verden</v>
      </c>
      <c r="C17" s="59">
        <f>'2018_A4-Karte_Berechnung'!Y50</f>
        <v>62.930522565320643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4"/>
      <c r="O17" s="35"/>
      <c r="P17" s="36"/>
      <c r="Q17" s="37"/>
      <c r="R17" s="37"/>
      <c r="S17" s="38"/>
      <c r="W17" s="33"/>
      <c r="X17" s="36"/>
      <c r="Y17" s="58"/>
    </row>
    <row r="18" spans="1:25">
      <c r="A18" s="17">
        <f>VALUE(3&amp;'2018_A4-Karte_Berechnung'!A33)</f>
        <v>3254</v>
      </c>
      <c r="B18" s="5" t="str">
        <f>'2018_A4-Karte_Berechnung'!B33</f>
        <v>Hildesheim</v>
      </c>
      <c r="C18" s="59">
        <f>'2018_A4-Karte_Berechnung'!Y33</f>
        <v>64.65039983596472</v>
      </c>
      <c r="D18" s="41"/>
      <c r="E18" s="41"/>
      <c r="F18" s="41"/>
      <c r="G18" s="41"/>
      <c r="H18" s="41"/>
      <c r="I18" s="41"/>
      <c r="J18" s="41"/>
      <c r="K18" s="41"/>
      <c r="L18" s="33"/>
      <c r="M18" s="33"/>
      <c r="N18" s="34"/>
      <c r="O18" s="40"/>
      <c r="P18" s="40"/>
      <c r="Q18" s="37"/>
      <c r="R18" s="37"/>
      <c r="S18" s="38"/>
      <c r="W18" s="41"/>
      <c r="X18" s="40"/>
      <c r="Y18" s="40"/>
    </row>
    <row r="19" spans="1:25">
      <c r="A19" s="17">
        <f>VALUE(3&amp;'2018_A4-Karte_Berechnung'!A45)</f>
        <v>3356</v>
      </c>
      <c r="B19" s="5" t="str">
        <f>'2018_A4-Karte_Berechnung'!B45</f>
        <v>Osterholz</v>
      </c>
      <c r="C19" s="59">
        <f>'2018_A4-Karte_Berechnung'!Y45</f>
        <v>64.658634538152626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4"/>
      <c r="O19" s="35"/>
      <c r="P19" s="36"/>
      <c r="Q19" s="37"/>
      <c r="R19" s="37"/>
      <c r="S19" s="38"/>
      <c r="W19" s="33"/>
      <c r="X19" s="36"/>
      <c r="Y19" s="58"/>
    </row>
    <row r="20" spans="1:25">
      <c r="A20" s="17">
        <f>VALUE(3&amp;'2018_A4-Karte_Berechnung'!A46)</f>
        <v>3357</v>
      </c>
      <c r="B20" s="5" t="str">
        <f>'2018_A4-Karte_Berechnung'!B46</f>
        <v>Rotenburg (Wümme)</v>
      </c>
      <c r="C20" s="59">
        <f>'2018_A4-Karte_Berechnung'!Y46</f>
        <v>69.351162437319545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4"/>
      <c r="O20" s="35"/>
      <c r="P20" s="36"/>
      <c r="Q20" s="37"/>
      <c r="R20" s="37"/>
      <c r="S20" s="38"/>
      <c r="W20" s="33"/>
      <c r="X20" s="36"/>
      <c r="Y20" s="58"/>
    </row>
    <row r="21" spans="1:25">
      <c r="A21" s="17">
        <f>VALUE(3&amp;'2018_A4-Karte_Berechnung'!A42)</f>
        <v>3353</v>
      </c>
      <c r="B21" s="5" t="str">
        <f>'2018_A4-Karte_Berechnung'!B42</f>
        <v>Harburg</v>
      </c>
      <c r="C21" s="59">
        <f>'2018_A4-Karte_Berechnung'!Y42</f>
        <v>71.918990100808287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6"/>
      <c r="O21" s="47"/>
      <c r="P21" s="48"/>
      <c r="Q21" s="49"/>
      <c r="R21" s="49"/>
      <c r="S21" s="50"/>
      <c r="W21" s="4"/>
      <c r="X21" s="48"/>
      <c r="Y21" s="58"/>
    </row>
    <row r="22" spans="1:25">
      <c r="A22" s="17">
        <v>3241999</v>
      </c>
      <c r="B22" s="5" t="str">
        <f>'2018_A4-Karte_Berechnung'!B30</f>
        <v>dav. Hannover, Umland</v>
      </c>
      <c r="C22" s="59">
        <f>'2018_A4-Karte_Berechnung'!Y30</f>
        <v>75.135121671772652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  <c r="O22" s="35"/>
      <c r="P22" s="36"/>
      <c r="Q22" s="37"/>
      <c r="R22" s="37"/>
      <c r="S22" s="38"/>
      <c r="W22" s="33"/>
      <c r="X22" s="36"/>
      <c r="Y22" s="58"/>
    </row>
    <row r="23" spans="1:25">
      <c r="A23" s="17">
        <f>VALUE(3&amp;'2018_A4-Karte_Berechnung'!A61)</f>
        <v>3455</v>
      </c>
      <c r="B23" s="5" t="str">
        <f>'2018_A4-Karte_Berechnung'!B61</f>
        <v>Friesland</v>
      </c>
      <c r="C23" s="59">
        <f>'2018_A4-Karte_Berechnung'!Y61</f>
        <v>75.253991291727147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35"/>
      <c r="P23" s="36"/>
      <c r="Q23" s="37"/>
      <c r="R23" s="37"/>
      <c r="S23" s="38"/>
      <c r="W23" s="33"/>
      <c r="X23" s="36"/>
      <c r="Y23" s="58"/>
    </row>
    <row r="24" spans="1:25">
      <c r="A24" s="17">
        <f>VALUE(3&amp;'2018_A4-Karte_Berechnung'!A54)</f>
        <v>3403</v>
      </c>
      <c r="B24" s="5" t="str">
        <f>'2018_A4-Karte_Berechnung'!B54</f>
        <v>Oldenburg(Oldb),Stadt</v>
      </c>
      <c r="C24" s="59">
        <f>'2018_A4-Karte_Berechnung'!Y54</f>
        <v>75.687980574666113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51"/>
      <c r="O24" s="35"/>
      <c r="P24" s="36"/>
      <c r="Q24" s="52"/>
      <c r="R24" s="52"/>
      <c r="S24" s="38"/>
      <c r="W24" s="33"/>
      <c r="X24" s="36"/>
      <c r="Y24" s="58"/>
    </row>
    <row r="25" spans="1:25">
      <c r="A25" s="17">
        <f>VALUE(3&amp;'2018_A4-Karte_Berechnung'!A19)</f>
        <v>3154</v>
      </c>
      <c r="B25" s="5" t="str">
        <f>'2018_A4-Karte_Berechnung'!B19</f>
        <v>Helmstedt</v>
      </c>
      <c r="C25" s="59">
        <f>'2018_A4-Karte_Berechnung'!Y19</f>
        <v>77.768640350877178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  <c r="O25" s="35"/>
      <c r="P25" s="36"/>
      <c r="Q25" s="37"/>
      <c r="R25" s="37"/>
      <c r="S25" s="38"/>
      <c r="W25" s="33"/>
      <c r="X25" s="36"/>
      <c r="Y25" s="58"/>
    </row>
    <row r="26" spans="1:25">
      <c r="A26" s="17">
        <f>VALUE(3&amp;'2018_A4-Karte_Berechnung'!A18)</f>
        <v>3153</v>
      </c>
      <c r="B26" s="5" t="str">
        <f>'2018_A4-Karte_Berechnung'!B18</f>
        <v>Goslar</v>
      </c>
      <c r="C26" s="59">
        <f>'2018_A4-Karte_Berechnung'!Y18</f>
        <v>79.256594724220633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/>
      <c r="O26" s="35"/>
      <c r="P26" s="36"/>
      <c r="Q26" s="37"/>
      <c r="R26" s="37"/>
      <c r="S26" s="38"/>
      <c r="W26" s="33"/>
      <c r="X26" s="36"/>
      <c r="Y26" s="58"/>
    </row>
    <row r="27" spans="1:25">
      <c r="A27" s="17">
        <f>VALUE(3&amp;'2018_A4-Karte_Berechnung'!A40)</f>
        <v>3351</v>
      </c>
      <c r="B27" s="5" t="str">
        <f>'2018_A4-Karte_Berechnung'!B40</f>
        <v>Celle</v>
      </c>
      <c r="C27" s="59">
        <f>'2018_A4-Karte_Berechnung'!Y40</f>
        <v>81.037796284433057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4"/>
      <c r="O27" s="35"/>
      <c r="P27" s="36"/>
      <c r="Q27" s="37"/>
      <c r="R27" s="37"/>
      <c r="S27" s="38"/>
      <c r="W27" s="33"/>
      <c r="X27" s="36"/>
      <c r="Y27" s="58"/>
    </row>
    <row r="28" spans="1:25">
      <c r="A28" s="17">
        <f>VALUE(3&amp;'2018_A4-Karte_Berechnung'!A44)</f>
        <v>3355</v>
      </c>
      <c r="B28" s="5" t="str">
        <f>'2018_A4-Karte_Berechnung'!B44</f>
        <v>Lüneburg</v>
      </c>
      <c r="C28" s="59">
        <f>'2018_A4-Karte_Berechnung'!Y44</f>
        <v>84.847167898015357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  <c r="O28" s="35"/>
      <c r="P28" s="36"/>
      <c r="Q28" s="37"/>
      <c r="R28" s="37"/>
      <c r="S28" s="38"/>
      <c r="W28" s="33"/>
      <c r="X28" s="36"/>
      <c r="Y28" s="58"/>
    </row>
    <row r="29" spans="1:25">
      <c r="A29" s="17">
        <f>VALUE(3&amp;'2018_A4-Karte_Berechnung'!A12)</f>
        <v>3102</v>
      </c>
      <c r="B29" s="5" t="str">
        <f>'2018_A4-Karte_Berechnung'!B12</f>
        <v>Salzgitter,Stadt</v>
      </c>
      <c r="C29" s="59">
        <f>'2018_A4-Karte_Berechnung'!Y12</f>
        <v>85.150638932935351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  <c r="O29" s="35"/>
      <c r="P29" s="36"/>
      <c r="Q29" s="37"/>
      <c r="R29" s="37"/>
      <c r="S29" s="38"/>
      <c r="W29" s="33"/>
      <c r="X29" s="36"/>
      <c r="Y29" s="58"/>
    </row>
    <row r="30" spans="1:25">
      <c r="A30" s="17">
        <f>VALUE(3&amp;'2018_A4-Karte_Berechnung'!A37)</f>
        <v>3256</v>
      </c>
      <c r="B30" s="5" t="str">
        <f>'2018_A4-Karte_Berechnung'!B37</f>
        <v>Nienburg (Weser)</v>
      </c>
      <c r="C30" s="59">
        <f>'2018_A4-Karte_Berechnung'!Y37</f>
        <v>90.051020408163254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35"/>
      <c r="P30" s="36"/>
      <c r="Q30" s="37"/>
      <c r="R30" s="37"/>
      <c r="S30" s="38"/>
      <c r="W30" s="33"/>
      <c r="X30" s="36"/>
      <c r="Y30" s="58"/>
    </row>
    <row r="31" spans="1:25">
      <c r="A31" s="17">
        <f>VALUE(3&amp;'2018_A4-Karte_Berechnung'!A52)</f>
        <v>3401</v>
      </c>
      <c r="B31" s="5" t="str">
        <f>'2018_A4-Karte_Berechnung'!B52</f>
        <v>Delmenhorst,Stadt</v>
      </c>
      <c r="C31" s="59">
        <f>'2018_A4-Karte_Berechnung'!Y52</f>
        <v>92.119685972448536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4"/>
      <c r="O31" s="35"/>
      <c r="P31" s="36"/>
      <c r="Q31" s="37"/>
      <c r="R31" s="37"/>
      <c r="S31" s="38"/>
      <c r="W31" s="33"/>
      <c r="X31" s="36"/>
      <c r="Y31" s="58"/>
    </row>
    <row r="32" spans="1:25">
      <c r="A32" s="17">
        <f>VALUE(3&amp;'2018_A4-Karte_Berechnung'!A47)</f>
        <v>3358</v>
      </c>
      <c r="B32" s="5" t="str">
        <f>'2018_A4-Karte_Berechnung'!B47</f>
        <v>Heidekreis</v>
      </c>
      <c r="C32" s="59">
        <f>'2018_A4-Karte_Berechnung'!Y47</f>
        <v>94.06622961842325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6"/>
      <c r="O32" s="47"/>
      <c r="P32" s="48"/>
      <c r="Q32" s="49"/>
      <c r="R32" s="49"/>
      <c r="S32" s="50"/>
      <c r="W32" s="4"/>
      <c r="X32" s="48"/>
      <c r="Y32" s="58"/>
    </row>
    <row r="33" spans="1:25">
      <c r="A33" s="17">
        <f>VALUE(3&amp;'2018_A4-Karte_Berechnung'!A53)</f>
        <v>3402</v>
      </c>
      <c r="B33" s="5" t="str">
        <f>'2018_A4-Karte_Berechnung'!B53</f>
        <v>Emden,Stadt</v>
      </c>
      <c r="C33" s="59">
        <f>'2018_A4-Karte_Berechnung'!Y53</f>
        <v>98.706431908012945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4"/>
      <c r="O33" s="35"/>
      <c r="P33" s="36"/>
      <c r="Q33" s="37"/>
      <c r="R33" s="37"/>
      <c r="S33" s="38"/>
      <c r="W33" s="33"/>
      <c r="X33" s="36"/>
      <c r="Y33" s="58"/>
    </row>
    <row r="34" spans="1:25">
      <c r="A34" s="17">
        <f>VALUE(3&amp;'2018_A4-Karte_Berechnung'!A65)</f>
        <v>3459</v>
      </c>
      <c r="B34" s="5" t="str">
        <f>'2018_A4-Karte_Berechnung'!B65</f>
        <v>Osnabrück</v>
      </c>
      <c r="C34" s="59">
        <f>'2018_A4-Karte_Berechnung'!Y65</f>
        <v>100.09199632014719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4"/>
      <c r="O34" s="35"/>
      <c r="P34" s="36"/>
      <c r="Q34" s="37"/>
      <c r="R34" s="37"/>
      <c r="S34" s="38"/>
      <c r="W34" s="33"/>
      <c r="X34" s="36"/>
      <c r="Y34" s="58"/>
    </row>
    <row r="35" spans="1:25">
      <c r="A35" s="17">
        <f>VALUE(3&amp;'2018_A4-Karte_Berechnung'!A49)</f>
        <v>3360</v>
      </c>
      <c r="B35" s="5" t="str">
        <f>'2018_A4-Karte_Berechnung'!B49</f>
        <v>Uelzen</v>
      </c>
      <c r="C35" s="59">
        <f>'2018_A4-Karte_Berechnung'!Y49</f>
        <v>101.18449389806173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54"/>
      <c r="O35" s="35"/>
      <c r="P35" s="36"/>
      <c r="Q35" s="37"/>
      <c r="R35" s="37"/>
      <c r="S35" s="38"/>
      <c r="W35" s="33"/>
      <c r="X35" s="36"/>
      <c r="Y35" s="58"/>
    </row>
    <row r="36" spans="1:25">
      <c r="A36" s="17">
        <f>VALUE(3&amp;'2018_A4-Karte_Berechnung'!A68)</f>
        <v>3462</v>
      </c>
      <c r="B36" s="5" t="str">
        <f>'2018_A4-Karte_Berechnung'!B68</f>
        <v>Wittmund</v>
      </c>
      <c r="C36" s="59">
        <f>'2018_A4-Karte_Berechnung'!Y68</f>
        <v>101.58251695553878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  <c r="O36" s="35"/>
      <c r="P36" s="36"/>
      <c r="Q36" s="37"/>
      <c r="R36" s="37"/>
      <c r="S36" s="38"/>
      <c r="W36" s="33"/>
      <c r="X36" s="36"/>
      <c r="Y36" s="58"/>
    </row>
    <row r="37" spans="1:25">
      <c r="A37" s="17">
        <f>VALUE(3&amp;'2018_A4-Karte_Berechnung'!A63)</f>
        <v>3457</v>
      </c>
      <c r="B37" s="5" t="str">
        <f>'2018_A4-Karte_Berechnung'!B63</f>
        <v>Leer</v>
      </c>
      <c r="C37" s="59">
        <f>'2018_A4-Karte_Berechnung'!Y63</f>
        <v>108.77435189446234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  <c r="O37" s="35"/>
      <c r="P37" s="36"/>
      <c r="Q37" s="37"/>
      <c r="R37" s="37"/>
      <c r="S37" s="38"/>
      <c r="W37" s="33"/>
      <c r="X37" s="36"/>
      <c r="Y37" s="58"/>
    </row>
    <row r="38" spans="1:25">
      <c r="A38" s="17">
        <f>VALUE(3&amp;'2018_A4-Karte_Berechnung'!A43)</f>
        <v>3354</v>
      </c>
      <c r="B38" s="5" t="str">
        <f>'2018_A4-Karte_Berechnung'!B43</f>
        <v>Lüchow-Dannenberg</v>
      </c>
      <c r="C38" s="59">
        <f>'2018_A4-Karte_Berechnung'!Y43</f>
        <v>109.34799685781621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  <c r="O38" s="35"/>
      <c r="P38" s="36"/>
      <c r="Q38" s="37"/>
      <c r="R38" s="37"/>
      <c r="S38" s="38"/>
      <c r="W38" s="33"/>
      <c r="X38" s="36"/>
      <c r="Y38" s="58"/>
    </row>
    <row r="39" spans="1:25">
      <c r="A39" s="17">
        <f>VALUE(3&amp;'2018_A4-Karte_Berechnung'!A31)</f>
        <v>3251</v>
      </c>
      <c r="B39" s="5" t="str">
        <f>'2018_A4-Karte_Berechnung'!B31</f>
        <v>Diepholz</v>
      </c>
      <c r="C39" s="59">
        <f>'2018_A4-Karte_Berechnung'!Y31</f>
        <v>112.75436046511626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4"/>
      <c r="O39" s="35"/>
      <c r="P39" s="36"/>
      <c r="Q39" s="37"/>
      <c r="R39" s="37"/>
      <c r="S39" s="38"/>
      <c r="W39" s="33"/>
      <c r="X39" s="36"/>
      <c r="Y39" s="58"/>
    </row>
    <row r="40" spans="1:25">
      <c r="A40" s="17">
        <f>VALUE(3&amp;'2018_A4-Karte_Berechnung'!A58)</f>
        <v>3452</v>
      </c>
      <c r="B40" s="5" t="str">
        <f>'2018_A4-Karte_Berechnung'!B58</f>
        <v>Aurich</v>
      </c>
      <c r="C40" s="59">
        <f>'2018_A4-Karte_Berechnung'!Y58</f>
        <v>115.71749718995878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4"/>
      <c r="O40" s="35"/>
      <c r="P40" s="36"/>
      <c r="Q40" s="37"/>
      <c r="R40" s="37"/>
      <c r="S40" s="38"/>
      <c r="W40" s="33"/>
      <c r="X40" s="36"/>
      <c r="Y40" s="58"/>
    </row>
    <row r="41" spans="1:25">
      <c r="A41" s="17">
        <f>VALUE(3&amp;'2018_A4-Karte_Berechnung'!A56)</f>
        <v>3405</v>
      </c>
      <c r="B41" s="5" t="str">
        <f>'2018_A4-Karte_Berechnung'!B56</f>
        <v>Wilhelmshaven,Stadt</v>
      </c>
      <c r="C41" s="59">
        <f>'2018_A4-Karte_Berechnung'!Y56</f>
        <v>118.38483510776422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4"/>
      <c r="O41" s="35"/>
      <c r="P41" s="36"/>
      <c r="Q41" s="37"/>
      <c r="R41" s="37"/>
      <c r="S41" s="38"/>
      <c r="W41" s="33"/>
      <c r="X41" s="36"/>
      <c r="Y41" s="58"/>
    </row>
    <row r="42" spans="1:25">
      <c r="A42" s="17">
        <f>VALUE(3&amp;'2018_A4-Karte_Berechnung'!A66)</f>
        <v>3460</v>
      </c>
      <c r="B42" s="5" t="str">
        <f>'2018_A4-Karte_Berechnung'!B66</f>
        <v>Vechta</v>
      </c>
      <c r="C42" s="59">
        <f>'2018_A4-Karte_Berechnung'!Y66</f>
        <v>122.33456914953376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4"/>
      <c r="O42" s="35"/>
      <c r="P42" s="36"/>
      <c r="Q42" s="37"/>
      <c r="R42" s="37"/>
      <c r="S42" s="38"/>
      <c r="W42" s="33"/>
      <c r="X42" s="36"/>
      <c r="Y42" s="58"/>
    </row>
    <row r="43" spans="1:25">
      <c r="A43" s="17">
        <f>VALUE(3&amp;'2018_A4-Karte_Berechnung'!A48)</f>
        <v>3359</v>
      </c>
      <c r="B43" s="5" t="str">
        <f>'2018_A4-Karte_Berechnung'!B48</f>
        <v>Stade</v>
      </c>
      <c r="C43" s="59">
        <f>'2018_A4-Karte_Berechnung'!Y48</f>
        <v>131.82158920539729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4"/>
      <c r="O43" s="35"/>
      <c r="P43" s="36"/>
      <c r="Q43" s="37"/>
      <c r="R43" s="37"/>
      <c r="S43" s="38"/>
      <c r="W43" s="33"/>
      <c r="X43" s="36"/>
      <c r="Y43" s="58"/>
    </row>
    <row r="44" spans="1:25">
      <c r="A44" s="17">
        <f>VALUE(3&amp;'2018_A4-Karte_Berechnung'!A57)</f>
        <v>3451</v>
      </c>
      <c r="B44" s="5" t="str">
        <f>'2018_A4-Karte_Berechnung'!B57</f>
        <v>Ammerland</v>
      </c>
      <c r="C44" s="59">
        <f>'2018_A4-Karte_Berechnung'!Y57</f>
        <v>145.59002433090023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4"/>
      <c r="O44" s="35"/>
      <c r="P44" s="36"/>
      <c r="Q44" s="37"/>
      <c r="R44" s="37"/>
      <c r="S44" s="38"/>
      <c r="W44" s="33"/>
      <c r="X44" s="36"/>
      <c r="Y44" s="58"/>
    </row>
    <row r="45" spans="1:25">
      <c r="A45" s="17">
        <f>VALUE(3&amp;'2018_A4-Karte_Berechnung'!A64)</f>
        <v>3458</v>
      </c>
      <c r="B45" s="5" t="str">
        <f>'2018_A4-Karte_Berechnung'!B64</f>
        <v>Oldenburg</v>
      </c>
      <c r="C45" s="59">
        <f>'2018_A4-Karte_Berechnung'!Y64</f>
        <v>169.965075669383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4"/>
      <c r="O45" s="35"/>
      <c r="P45" s="36"/>
      <c r="Q45" s="37"/>
      <c r="R45" s="37"/>
      <c r="S45" s="38"/>
      <c r="W45" s="33"/>
      <c r="X45" s="36"/>
      <c r="Y45" s="58"/>
    </row>
    <row r="46" spans="1:25">
      <c r="A46" s="17">
        <f>VALUE(3&amp;'2018_A4-Karte_Berechnung'!A59)</f>
        <v>3453</v>
      </c>
      <c r="B46" s="5" t="str">
        <f>'2018_A4-Karte_Berechnung'!B59</f>
        <v>Cloppenburg</v>
      </c>
      <c r="C46" s="59">
        <f>'2018_A4-Karte_Berechnung'!Y59</f>
        <v>198.29679861220626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4"/>
      <c r="O46" s="35"/>
      <c r="P46" s="36"/>
      <c r="Q46" s="37"/>
      <c r="R46" s="37"/>
      <c r="S46" s="38"/>
      <c r="W46" s="33"/>
      <c r="X46" s="36"/>
      <c r="Y46" s="58"/>
    </row>
    <row r="47" spans="1:25">
      <c r="A47" s="17">
        <f>VALUE(3&amp;'2018_A4-Karte_Berechnung'!A60)</f>
        <v>3454</v>
      </c>
      <c r="B47" s="5" t="str">
        <f>'2018_A4-Karte_Berechnung'!B60</f>
        <v>Emsland</v>
      </c>
      <c r="C47" s="59">
        <f>'2018_A4-Karte_Berechnung'!Y60</f>
        <v>208.64933619524606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4"/>
      <c r="O47" s="35"/>
      <c r="P47" s="36"/>
      <c r="Q47" s="37"/>
      <c r="R47" s="37"/>
      <c r="S47" s="38"/>
      <c r="W47" s="33"/>
      <c r="X47" s="36"/>
      <c r="Y47" s="58"/>
    </row>
  </sheetData>
  <sortState ref="A2:C48">
    <sortCondition ref="C2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0034-E7FF-49F3-B9F5-232E1C8D393E}">
  <sheetPr codeName="Tabelle5"/>
  <dimension ref="A1:J55"/>
  <sheetViews>
    <sheetView workbookViewId="0">
      <selection sqref="A1:B2"/>
    </sheetView>
  </sheetViews>
  <sheetFormatPr baseColWidth="10" defaultRowHeight="15"/>
  <cols>
    <col min="1" max="1" width="7.85546875" style="5" bestFit="1" customWidth="1"/>
    <col min="2" max="2" width="28" style="5" bestFit="1" customWidth="1"/>
    <col min="3" max="256" width="11.42578125" style="5"/>
    <col min="257" max="257" width="6.140625" style="5" bestFit="1" customWidth="1"/>
    <col min="258" max="258" width="28" style="5" bestFit="1" customWidth="1"/>
    <col min="259" max="512" width="11.42578125" style="5"/>
    <col min="513" max="513" width="6.140625" style="5" bestFit="1" customWidth="1"/>
    <col min="514" max="514" width="28" style="5" bestFit="1" customWidth="1"/>
    <col min="515" max="768" width="11.42578125" style="5"/>
    <col min="769" max="769" width="6.140625" style="5" bestFit="1" customWidth="1"/>
    <col min="770" max="770" width="28" style="5" bestFit="1" customWidth="1"/>
    <col min="771" max="1024" width="11.42578125" style="5"/>
    <col min="1025" max="1025" width="6.140625" style="5" bestFit="1" customWidth="1"/>
    <col min="1026" max="1026" width="28" style="5" bestFit="1" customWidth="1"/>
    <col min="1027" max="1280" width="11.42578125" style="5"/>
    <col min="1281" max="1281" width="6.140625" style="5" bestFit="1" customWidth="1"/>
    <col min="1282" max="1282" width="28" style="5" bestFit="1" customWidth="1"/>
    <col min="1283" max="1536" width="11.42578125" style="5"/>
    <col min="1537" max="1537" width="6.140625" style="5" bestFit="1" customWidth="1"/>
    <col min="1538" max="1538" width="28" style="5" bestFit="1" customWidth="1"/>
    <col min="1539" max="1792" width="11.42578125" style="5"/>
    <col min="1793" max="1793" width="6.140625" style="5" bestFit="1" customWidth="1"/>
    <col min="1794" max="1794" width="28" style="5" bestFit="1" customWidth="1"/>
    <col min="1795" max="2048" width="11.42578125" style="5"/>
    <col min="2049" max="2049" width="6.140625" style="5" bestFit="1" customWidth="1"/>
    <col min="2050" max="2050" width="28" style="5" bestFit="1" customWidth="1"/>
    <col min="2051" max="2304" width="11.42578125" style="5"/>
    <col min="2305" max="2305" width="6.140625" style="5" bestFit="1" customWidth="1"/>
    <col min="2306" max="2306" width="28" style="5" bestFit="1" customWidth="1"/>
    <col min="2307" max="2560" width="11.42578125" style="5"/>
    <col min="2561" max="2561" width="6.140625" style="5" bestFit="1" customWidth="1"/>
    <col min="2562" max="2562" width="28" style="5" bestFit="1" customWidth="1"/>
    <col min="2563" max="2816" width="11.42578125" style="5"/>
    <col min="2817" max="2817" width="6.140625" style="5" bestFit="1" customWidth="1"/>
    <col min="2818" max="2818" width="28" style="5" bestFit="1" customWidth="1"/>
    <col min="2819" max="3072" width="11.42578125" style="5"/>
    <col min="3073" max="3073" width="6.140625" style="5" bestFit="1" customWidth="1"/>
    <col min="3074" max="3074" width="28" style="5" bestFit="1" customWidth="1"/>
    <col min="3075" max="3328" width="11.42578125" style="5"/>
    <col min="3329" max="3329" width="6.140625" style="5" bestFit="1" customWidth="1"/>
    <col min="3330" max="3330" width="28" style="5" bestFit="1" customWidth="1"/>
    <col min="3331" max="3584" width="11.42578125" style="5"/>
    <col min="3585" max="3585" width="6.140625" style="5" bestFit="1" customWidth="1"/>
    <col min="3586" max="3586" width="28" style="5" bestFit="1" customWidth="1"/>
    <col min="3587" max="3840" width="11.42578125" style="5"/>
    <col min="3841" max="3841" width="6.140625" style="5" bestFit="1" customWidth="1"/>
    <col min="3842" max="3842" width="28" style="5" bestFit="1" customWidth="1"/>
    <col min="3843" max="4096" width="11.42578125" style="5"/>
    <col min="4097" max="4097" width="6.140625" style="5" bestFit="1" customWidth="1"/>
    <col min="4098" max="4098" width="28" style="5" bestFit="1" customWidth="1"/>
    <col min="4099" max="4352" width="11.42578125" style="5"/>
    <col min="4353" max="4353" width="6.140625" style="5" bestFit="1" customWidth="1"/>
    <col min="4354" max="4354" width="28" style="5" bestFit="1" customWidth="1"/>
    <col min="4355" max="4608" width="11.42578125" style="5"/>
    <col min="4609" max="4609" width="6.140625" style="5" bestFit="1" customWidth="1"/>
    <col min="4610" max="4610" width="28" style="5" bestFit="1" customWidth="1"/>
    <col min="4611" max="4864" width="11.42578125" style="5"/>
    <col min="4865" max="4865" width="6.140625" style="5" bestFit="1" customWidth="1"/>
    <col min="4866" max="4866" width="28" style="5" bestFit="1" customWidth="1"/>
    <col min="4867" max="5120" width="11.42578125" style="5"/>
    <col min="5121" max="5121" width="6.140625" style="5" bestFit="1" customWidth="1"/>
    <col min="5122" max="5122" width="28" style="5" bestFit="1" customWidth="1"/>
    <col min="5123" max="5376" width="11.42578125" style="5"/>
    <col min="5377" max="5377" width="6.140625" style="5" bestFit="1" customWidth="1"/>
    <col min="5378" max="5378" width="28" style="5" bestFit="1" customWidth="1"/>
    <col min="5379" max="5632" width="11.42578125" style="5"/>
    <col min="5633" max="5633" width="6.140625" style="5" bestFit="1" customWidth="1"/>
    <col min="5634" max="5634" width="28" style="5" bestFit="1" customWidth="1"/>
    <col min="5635" max="5888" width="11.42578125" style="5"/>
    <col min="5889" max="5889" width="6.140625" style="5" bestFit="1" customWidth="1"/>
    <col min="5890" max="5890" width="28" style="5" bestFit="1" customWidth="1"/>
    <col min="5891" max="6144" width="11.42578125" style="5"/>
    <col min="6145" max="6145" width="6.140625" style="5" bestFit="1" customWidth="1"/>
    <col min="6146" max="6146" width="28" style="5" bestFit="1" customWidth="1"/>
    <col min="6147" max="6400" width="11.42578125" style="5"/>
    <col min="6401" max="6401" width="6.140625" style="5" bestFit="1" customWidth="1"/>
    <col min="6402" max="6402" width="28" style="5" bestFit="1" customWidth="1"/>
    <col min="6403" max="6656" width="11.42578125" style="5"/>
    <col min="6657" max="6657" width="6.140625" style="5" bestFit="1" customWidth="1"/>
    <col min="6658" max="6658" width="28" style="5" bestFit="1" customWidth="1"/>
    <col min="6659" max="6912" width="11.42578125" style="5"/>
    <col min="6913" max="6913" width="6.140625" style="5" bestFit="1" customWidth="1"/>
    <col min="6914" max="6914" width="28" style="5" bestFit="1" customWidth="1"/>
    <col min="6915" max="7168" width="11.42578125" style="5"/>
    <col min="7169" max="7169" width="6.140625" style="5" bestFit="1" customWidth="1"/>
    <col min="7170" max="7170" width="28" style="5" bestFit="1" customWidth="1"/>
    <col min="7171" max="7424" width="11.42578125" style="5"/>
    <col min="7425" max="7425" width="6.140625" style="5" bestFit="1" customWidth="1"/>
    <col min="7426" max="7426" width="28" style="5" bestFit="1" customWidth="1"/>
    <col min="7427" max="7680" width="11.42578125" style="5"/>
    <col min="7681" max="7681" width="6.140625" style="5" bestFit="1" customWidth="1"/>
    <col min="7682" max="7682" width="28" style="5" bestFit="1" customWidth="1"/>
    <col min="7683" max="7936" width="11.42578125" style="5"/>
    <col min="7937" max="7937" width="6.140625" style="5" bestFit="1" customWidth="1"/>
    <col min="7938" max="7938" width="28" style="5" bestFit="1" customWidth="1"/>
    <col min="7939" max="8192" width="11.42578125" style="5"/>
    <col min="8193" max="8193" width="6.140625" style="5" bestFit="1" customWidth="1"/>
    <col min="8194" max="8194" width="28" style="5" bestFit="1" customWidth="1"/>
    <col min="8195" max="8448" width="11.42578125" style="5"/>
    <col min="8449" max="8449" width="6.140625" style="5" bestFit="1" customWidth="1"/>
    <col min="8450" max="8450" width="28" style="5" bestFit="1" customWidth="1"/>
    <col min="8451" max="8704" width="11.42578125" style="5"/>
    <col min="8705" max="8705" width="6.140625" style="5" bestFit="1" customWidth="1"/>
    <col min="8706" max="8706" width="28" style="5" bestFit="1" customWidth="1"/>
    <col min="8707" max="8960" width="11.42578125" style="5"/>
    <col min="8961" max="8961" width="6.140625" style="5" bestFit="1" customWidth="1"/>
    <col min="8962" max="8962" width="28" style="5" bestFit="1" customWidth="1"/>
    <col min="8963" max="9216" width="11.42578125" style="5"/>
    <col min="9217" max="9217" width="6.140625" style="5" bestFit="1" customWidth="1"/>
    <col min="9218" max="9218" width="28" style="5" bestFit="1" customWidth="1"/>
    <col min="9219" max="9472" width="11.42578125" style="5"/>
    <col min="9473" max="9473" width="6.140625" style="5" bestFit="1" customWidth="1"/>
    <col min="9474" max="9474" width="28" style="5" bestFit="1" customWidth="1"/>
    <col min="9475" max="9728" width="11.42578125" style="5"/>
    <col min="9729" max="9729" width="6.140625" style="5" bestFit="1" customWidth="1"/>
    <col min="9730" max="9730" width="28" style="5" bestFit="1" customWidth="1"/>
    <col min="9731" max="9984" width="11.42578125" style="5"/>
    <col min="9985" max="9985" width="6.140625" style="5" bestFit="1" customWidth="1"/>
    <col min="9986" max="9986" width="28" style="5" bestFit="1" customWidth="1"/>
    <col min="9987" max="10240" width="11.42578125" style="5"/>
    <col min="10241" max="10241" width="6.140625" style="5" bestFit="1" customWidth="1"/>
    <col min="10242" max="10242" width="28" style="5" bestFit="1" customWidth="1"/>
    <col min="10243" max="10496" width="11.42578125" style="5"/>
    <col min="10497" max="10497" width="6.140625" style="5" bestFit="1" customWidth="1"/>
    <col min="10498" max="10498" width="28" style="5" bestFit="1" customWidth="1"/>
    <col min="10499" max="10752" width="11.42578125" style="5"/>
    <col min="10753" max="10753" width="6.140625" style="5" bestFit="1" customWidth="1"/>
    <col min="10754" max="10754" width="28" style="5" bestFit="1" customWidth="1"/>
    <col min="10755" max="11008" width="11.42578125" style="5"/>
    <col min="11009" max="11009" width="6.140625" style="5" bestFit="1" customWidth="1"/>
    <col min="11010" max="11010" width="28" style="5" bestFit="1" customWidth="1"/>
    <col min="11011" max="11264" width="11.42578125" style="5"/>
    <col min="11265" max="11265" width="6.140625" style="5" bestFit="1" customWidth="1"/>
    <col min="11266" max="11266" width="28" style="5" bestFit="1" customWidth="1"/>
    <col min="11267" max="11520" width="11.42578125" style="5"/>
    <col min="11521" max="11521" width="6.140625" style="5" bestFit="1" customWidth="1"/>
    <col min="11522" max="11522" width="28" style="5" bestFit="1" customWidth="1"/>
    <col min="11523" max="11776" width="11.42578125" style="5"/>
    <col min="11777" max="11777" width="6.140625" style="5" bestFit="1" customWidth="1"/>
    <col min="11778" max="11778" width="28" style="5" bestFit="1" customWidth="1"/>
    <col min="11779" max="12032" width="11.42578125" style="5"/>
    <col min="12033" max="12033" width="6.140625" style="5" bestFit="1" customWidth="1"/>
    <col min="12034" max="12034" width="28" style="5" bestFit="1" customWidth="1"/>
    <col min="12035" max="12288" width="11.42578125" style="5"/>
    <col min="12289" max="12289" width="6.140625" style="5" bestFit="1" customWidth="1"/>
    <col min="12290" max="12290" width="28" style="5" bestFit="1" customWidth="1"/>
    <col min="12291" max="12544" width="11.42578125" style="5"/>
    <col min="12545" max="12545" width="6.140625" style="5" bestFit="1" customWidth="1"/>
    <col min="12546" max="12546" width="28" style="5" bestFit="1" customWidth="1"/>
    <col min="12547" max="12800" width="11.42578125" style="5"/>
    <col min="12801" max="12801" width="6.140625" style="5" bestFit="1" customWidth="1"/>
    <col min="12802" max="12802" width="28" style="5" bestFit="1" customWidth="1"/>
    <col min="12803" max="13056" width="11.42578125" style="5"/>
    <col min="13057" max="13057" width="6.140625" style="5" bestFit="1" customWidth="1"/>
    <col min="13058" max="13058" width="28" style="5" bestFit="1" customWidth="1"/>
    <col min="13059" max="13312" width="11.42578125" style="5"/>
    <col min="13313" max="13313" width="6.140625" style="5" bestFit="1" customWidth="1"/>
    <col min="13314" max="13314" width="28" style="5" bestFit="1" customWidth="1"/>
    <col min="13315" max="13568" width="11.42578125" style="5"/>
    <col min="13569" max="13569" width="6.140625" style="5" bestFit="1" customWidth="1"/>
    <col min="13570" max="13570" width="28" style="5" bestFit="1" customWidth="1"/>
    <col min="13571" max="13824" width="11.42578125" style="5"/>
    <col min="13825" max="13825" width="6.140625" style="5" bestFit="1" customWidth="1"/>
    <col min="13826" max="13826" width="28" style="5" bestFit="1" customWidth="1"/>
    <col min="13827" max="14080" width="11.42578125" style="5"/>
    <col min="14081" max="14081" width="6.140625" style="5" bestFit="1" customWidth="1"/>
    <col min="14082" max="14082" width="28" style="5" bestFit="1" customWidth="1"/>
    <col min="14083" max="14336" width="11.42578125" style="5"/>
    <col min="14337" max="14337" width="6.140625" style="5" bestFit="1" customWidth="1"/>
    <col min="14338" max="14338" width="28" style="5" bestFit="1" customWidth="1"/>
    <col min="14339" max="14592" width="11.42578125" style="5"/>
    <col min="14593" max="14593" width="6.140625" style="5" bestFit="1" customWidth="1"/>
    <col min="14594" max="14594" width="28" style="5" bestFit="1" customWidth="1"/>
    <col min="14595" max="14848" width="11.42578125" style="5"/>
    <col min="14849" max="14849" width="6.140625" style="5" bestFit="1" customWidth="1"/>
    <col min="14850" max="14850" width="28" style="5" bestFit="1" customWidth="1"/>
    <col min="14851" max="15104" width="11.42578125" style="5"/>
    <col min="15105" max="15105" width="6.140625" style="5" bestFit="1" customWidth="1"/>
    <col min="15106" max="15106" width="28" style="5" bestFit="1" customWidth="1"/>
    <col min="15107" max="15360" width="11.42578125" style="5"/>
    <col min="15361" max="15361" width="6.140625" style="5" bestFit="1" customWidth="1"/>
    <col min="15362" max="15362" width="28" style="5" bestFit="1" customWidth="1"/>
    <col min="15363" max="15616" width="11.42578125" style="5"/>
    <col min="15617" max="15617" width="6.140625" style="5" bestFit="1" customWidth="1"/>
    <col min="15618" max="15618" width="28" style="5" bestFit="1" customWidth="1"/>
    <col min="15619" max="15872" width="11.42578125" style="5"/>
    <col min="15873" max="15873" width="6.140625" style="5" bestFit="1" customWidth="1"/>
    <col min="15874" max="15874" width="28" style="5" bestFit="1" customWidth="1"/>
    <col min="15875" max="16128" width="11.42578125" style="5"/>
    <col min="16129" max="16129" width="6.140625" style="5" bestFit="1" customWidth="1"/>
    <col min="16130" max="16130" width="28" style="5" bestFit="1" customWidth="1"/>
    <col min="16131" max="16384" width="11.42578125" style="5"/>
  </cols>
  <sheetData>
    <row r="1" spans="1:10" s="60" customFormat="1" ht="12.75">
      <c r="A1" s="106"/>
      <c r="B1" s="106"/>
      <c r="C1" s="106">
        <v>2019</v>
      </c>
      <c r="D1" s="106"/>
      <c r="E1" s="106"/>
      <c r="F1" s="106"/>
      <c r="G1" s="106"/>
    </row>
    <row r="2" spans="1:10" s="62" customFormat="1" ht="12.75">
      <c r="A2" s="106"/>
      <c r="B2" s="106"/>
      <c r="C2" s="61" t="s">
        <v>2</v>
      </c>
      <c r="D2" s="61" t="s">
        <v>1</v>
      </c>
      <c r="E2" s="61" t="s">
        <v>56</v>
      </c>
      <c r="F2" s="61" t="s">
        <v>57</v>
      </c>
      <c r="G2" s="61" t="s">
        <v>63</v>
      </c>
    </row>
    <row r="3" spans="1:10">
      <c r="A3" s="64">
        <v>101</v>
      </c>
      <c r="B3" s="63" t="s">
        <v>4</v>
      </c>
      <c r="C3" s="5">
        <v>3635</v>
      </c>
      <c r="D3" s="5">
        <v>5115</v>
      </c>
      <c r="E3" s="5">
        <v>2645</v>
      </c>
      <c r="F3" s="5">
        <v>610</v>
      </c>
      <c r="G3" s="5">
        <v>670</v>
      </c>
    </row>
    <row r="4" spans="1:10">
      <c r="A4" s="64">
        <v>102</v>
      </c>
      <c r="B4" s="63" t="s">
        <v>5</v>
      </c>
      <c r="C4" s="5">
        <v>1680</v>
      </c>
      <c r="D4" s="5">
        <v>5095</v>
      </c>
      <c r="E4" s="5">
        <v>4325</v>
      </c>
      <c r="F4" s="5">
        <v>1635</v>
      </c>
      <c r="G4" s="5">
        <v>305</v>
      </c>
    </row>
    <row r="5" spans="1:10">
      <c r="A5" s="64">
        <v>103</v>
      </c>
      <c r="B5" s="63" t="s">
        <v>6</v>
      </c>
      <c r="C5" s="5">
        <v>1330</v>
      </c>
      <c r="D5" s="5">
        <v>700</v>
      </c>
      <c r="E5" s="5">
        <v>1625</v>
      </c>
      <c r="F5" s="5">
        <v>485</v>
      </c>
      <c r="G5" s="5">
        <v>540</v>
      </c>
    </row>
    <row r="6" spans="1:10">
      <c r="A6" s="64">
        <v>151</v>
      </c>
      <c r="B6" s="63" t="s">
        <v>7</v>
      </c>
      <c r="C6" s="5">
        <v>1050</v>
      </c>
      <c r="D6" s="5">
        <v>1655</v>
      </c>
      <c r="E6" s="5">
        <v>875</v>
      </c>
      <c r="F6" s="5">
        <v>625</v>
      </c>
      <c r="G6" s="5">
        <v>455</v>
      </c>
    </row>
    <row r="7" spans="1:10">
      <c r="A7" s="64">
        <v>153</v>
      </c>
      <c r="B7" s="63" t="s">
        <v>9</v>
      </c>
      <c r="C7" s="5">
        <v>875</v>
      </c>
      <c r="D7" s="5">
        <v>1450</v>
      </c>
      <c r="E7" s="5">
        <v>1570</v>
      </c>
      <c r="F7" s="5">
        <v>480</v>
      </c>
      <c r="G7" s="5">
        <v>360</v>
      </c>
    </row>
    <row r="8" spans="1:10">
      <c r="A8" s="64">
        <v>154</v>
      </c>
      <c r="B8" s="63" t="s">
        <v>10</v>
      </c>
      <c r="C8" s="5">
        <v>860</v>
      </c>
      <c r="D8" s="5">
        <v>865</v>
      </c>
      <c r="E8" s="5">
        <v>445</v>
      </c>
      <c r="F8" s="5">
        <v>315</v>
      </c>
      <c r="G8" s="5">
        <v>390</v>
      </c>
      <c r="J8" s="5" t="s">
        <v>154</v>
      </c>
    </row>
    <row r="9" spans="1:10">
      <c r="A9" s="64">
        <v>155</v>
      </c>
      <c r="B9" s="63" t="s">
        <v>11</v>
      </c>
      <c r="C9" s="5">
        <v>895</v>
      </c>
      <c r="D9" s="5">
        <v>690</v>
      </c>
      <c r="E9" s="5">
        <v>1065</v>
      </c>
      <c r="F9" s="5">
        <v>495</v>
      </c>
      <c r="G9" s="5">
        <v>465</v>
      </c>
    </row>
    <row r="10" spans="1:10">
      <c r="A10" s="64">
        <v>157</v>
      </c>
      <c r="B10" s="63" t="s">
        <v>12</v>
      </c>
      <c r="C10" s="5">
        <v>1450</v>
      </c>
      <c r="D10" s="5">
        <v>2245</v>
      </c>
      <c r="E10" s="5">
        <v>1585</v>
      </c>
      <c r="F10" s="5">
        <v>520</v>
      </c>
      <c r="G10" s="5">
        <v>620</v>
      </c>
    </row>
    <row r="11" spans="1:10">
      <c r="A11" s="64">
        <v>158</v>
      </c>
      <c r="B11" s="63" t="s">
        <v>13</v>
      </c>
      <c r="C11" s="5">
        <v>750</v>
      </c>
      <c r="D11" s="5">
        <v>915</v>
      </c>
      <c r="E11" s="5">
        <v>1050</v>
      </c>
      <c r="F11" s="5">
        <v>125</v>
      </c>
      <c r="G11" s="5">
        <v>250</v>
      </c>
    </row>
    <row r="12" spans="1:10">
      <c r="A12" s="64">
        <v>159</v>
      </c>
      <c r="B12" s="63" t="s">
        <v>8</v>
      </c>
      <c r="C12" s="5">
        <v>1545</v>
      </c>
      <c r="D12" s="5">
        <v>3000</v>
      </c>
      <c r="E12" s="5">
        <v>2860</v>
      </c>
      <c r="F12" s="5">
        <v>1135</v>
      </c>
      <c r="G12" s="5">
        <v>815</v>
      </c>
    </row>
    <row r="13" spans="1:10">
      <c r="A13" s="64">
        <v>1</v>
      </c>
      <c r="B13" s="63" t="s">
        <v>58</v>
      </c>
      <c r="C13" s="5">
        <v>14065</v>
      </c>
      <c r="D13" s="5">
        <v>21725</v>
      </c>
      <c r="E13" s="5">
        <v>18045</v>
      </c>
      <c r="F13" s="5">
        <v>6430</v>
      </c>
      <c r="G13" s="5">
        <v>4860</v>
      </c>
    </row>
    <row r="14" spans="1:10">
      <c r="A14" s="64">
        <v>241</v>
      </c>
      <c r="B14" s="63" t="s">
        <v>15</v>
      </c>
      <c r="C14" s="5">
        <v>18065</v>
      </c>
      <c r="D14" s="5">
        <v>25830</v>
      </c>
      <c r="E14" s="5">
        <v>14770</v>
      </c>
      <c r="F14" s="5">
        <v>6870</v>
      </c>
      <c r="G14" s="5">
        <v>11295</v>
      </c>
    </row>
    <row r="15" spans="1:10">
      <c r="A15" s="64">
        <v>241001</v>
      </c>
      <c r="B15" s="63" t="s">
        <v>16</v>
      </c>
      <c r="C15" s="5">
        <v>9470</v>
      </c>
      <c r="D15" s="5">
        <v>16275</v>
      </c>
      <c r="E15" s="5">
        <v>6715</v>
      </c>
      <c r="F15" s="5">
        <v>3715</v>
      </c>
      <c r="G15" s="5">
        <v>5320</v>
      </c>
    </row>
    <row r="16" spans="1:10">
      <c r="A16" s="64">
        <v>241999</v>
      </c>
      <c r="B16" s="63" t="s">
        <v>17</v>
      </c>
      <c r="C16" s="5">
        <v>8595</v>
      </c>
      <c r="D16" s="5">
        <v>9555</v>
      </c>
      <c r="E16" s="5">
        <v>8055</v>
      </c>
      <c r="F16" s="5">
        <v>3155</v>
      </c>
      <c r="G16" s="5">
        <v>5975</v>
      </c>
    </row>
    <row r="17" spans="1:7">
      <c r="A17" s="64">
        <v>251</v>
      </c>
      <c r="B17" s="63" t="s">
        <v>18</v>
      </c>
      <c r="C17" s="5">
        <v>3430</v>
      </c>
      <c r="D17" s="5">
        <v>1540</v>
      </c>
      <c r="E17" s="5">
        <v>1805</v>
      </c>
      <c r="F17" s="5">
        <v>1780</v>
      </c>
      <c r="G17" s="5">
        <v>895</v>
      </c>
    </row>
    <row r="18" spans="1:7">
      <c r="A18" s="64">
        <v>252</v>
      </c>
      <c r="B18" s="63" t="s">
        <v>19</v>
      </c>
      <c r="C18" s="5">
        <v>1050</v>
      </c>
      <c r="D18" s="5">
        <v>2670</v>
      </c>
      <c r="E18" s="5">
        <v>2170</v>
      </c>
      <c r="F18" s="5">
        <v>1295</v>
      </c>
      <c r="G18" s="5">
        <v>1155</v>
      </c>
    </row>
    <row r="19" spans="1:7">
      <c r="A19" s="64">
        <v>254</v>
      </c>
      <c r="B19" s="63" t="s">
        <v>20</v>
      </c>
      <c r="C19" s="5">
        <v>2320</v>
      </c>
      <c r="D19" s="5">
        <v>3235</v>
      </c>
      <c r="E19" s="5">
        <v>2640</v>
      </c>
      <c r="F19" s="5">
        <v>1220</v>
      </c>
      <c r="G19" s="5">
        <v>1740</v>
      </c>
    </row>
    <row r="20" spans="1:7">
      <c r="A20" s="64">
        <v>255</v>
      </c>
      <c r="B20" s="63" t="s">
        <v>21</v>
      </c>
      <c r="C20" s="5">
        <v>155</v>
      </c>
      <c r="D20" s="5">
        <v>965</v>
      </c>
      <c r="E20" s="5">
        <v>640</v>
      </c>
      <c r="F20" s="5">
        <v>65</v>
      </c>
      <c r="G20" s="5">
        <v>150</v>
      </c>
    </row>
    <row r="21" spans="1:7">
      <c r="A21" s="64">
        <v>256</v>
      </c>
      <c r="B21" s="63" t="s">
        <v>22</v>
      </c>
      <c r="C21" s="5">
        <v>1670</v>
      </c>
      <c r="D21" s="5">
        <v>1315</v>
      </c>
      <c r="E21" s="5">
        <v>1375</v>
      </c>
      <c r="F21" s="5">
        <v>1180</v>
      </c>
      <c r="G21" s="5">
        <v>1055</v>
      </c>
    </row>
    <row r="22" spans="1:7">
      <c r="A22" s="64">
        <v>257</v>
      </c>
      <c r="B22" s="63" t="s">
        <v>23</v>
      </c>
      <c r="C22" s="5">
        <v>1730</v>
      </c>
      <c r="D22" s="5">
        <v>2085</v>
      </c>
      <c r="E22" s="5">
        <v>1550</v>
      </c>
      <c r="F22" s="5">
        <v>625</v>
      </c>
      <c r="G22" s="5">
        <v>810</v>
      </c>
    </row>
    <row r="23" spans="1:7">
      <c r="A23" s="64">
        <v>2</v>
      </c>
      <c r="B23" s="63" t="s">
        <v>59</v>
      </c>
      <c r="C23" s="5">
        <v>28425</v>
      </c>
      <c r="D23" s="5">
        <v>37635</v>
      </c>
      <c r="E23" s="5">
        <v>24950</v>
      </c>
      <c r="F23" s="5">
        <v>13035</v>
      </c>
      <c r="G23" s="5">
        <v>17105</v>
      </c>
    </row>
    <row r="24" spans="1:7">
      <c r="A24" s="64">
        <v>351</v>
      </c>
      <c r="B24" s="63" t="s">
        <v>25</v>
      </c>
      <c r="C24" s="5">
        <v>1595</v>
      </c>
      <c r="D24" s="5">
        <v>1370</v>
      </c>
      <c r="E24" s="5">
        <v>1660</v>
      </c>
      <c r="F24" s="5">
        <v>915</v>
      </c>
      <c r="G24" s="5">
        <v>1930</v>
      </c>
    </row>
    <row r="25" spans="1:7">
      <c r="A25" s="64">
        <v>352</v>
      </c>
      <c r="B25" s="63" t="s">
        <v>26</v>
      </c>
      <c r="C25" s="5">
        <v>1450</v>
      </c>
      <c r="D25" s="5">
        <v>790</v>
      </c>
      <c r="E25" s="5">
        <v>1580</v>
      </c>
      <c r="F25" s="5">
        <v>580</v>
      </c>
      <c r="G25" s="5">
        <v>365</v>
      </c>
    </row>
    <row r="26" spans="1:7">
      <c r="A26" s="64">
        <v>353</v>
      </c>
      <c r="B26" s="63" t="s">
        <v>27</v>
      </c>
      <c r="C26" s="5">
        <v>3105</v>
      </c>
      <c r="D26" s="5">
        <v>1565</v>
      </c>
      <c r="E26" s="5">
        <v>1190</v>
      </c>
      <c r="F26" s="5">
        <v>1640</v>
      </c>
      <c r="G26" s="5">
        <v>425</v>
      </c>
    </row>
    <row r="27" spans="1:7">
      <c r="A27" s="64">
        <v>354</v>
      </c>
      <c r="B27" s="63" t="s">
        <v>28</v>
      </c>
      <c r="C27" s="5">
        <v>645</v>
      </c>
      <c r="D27" s="5">
        <v>110</v>
      </c>
      <c r="E27" s="5">
        <v>275</v>
      </c>
      <c r="F27" s="5">
        <v>135</v>
      </c>
      <c r="G27" s="5">
        <v>55</v>
      </c>
    </row>
    <row r="28" spans="1:7">
      <c r="A28" s="64">
        <v>355</v>
      </c>
      <c r="B28" s="63" t="s">
        <v>29</v>
      </c>
      <c r="C28" s="5">
        <v>1465</v>
      </c>
      <c r="D28" s="5">
        <v>775</v>
      </c>
      <c r="E28" s="5">
        <v>1910</v>
      </c>
      <c r="F28" s="5">
        <v>555</v>
      </c>
      <c r="G28" s="5">
        <v>795</v>
      </c>
    </row>
    <row r="29" spans="1:7">
      <c r="A29" s="64">
        <v>356</v>
      </c>
      <c r="B29" s="63" t="s">
        <v>30</v>
      </c>
      <c r="C29" s="5">
        <v>725</v>
      </c>
      <c r="D29" s="5">
        <v>750</v>
      </c>
      <c r="E29" s="5">
        <v>715</v>
      </c>
      <c r="F29" s="5">
        <v>190</v>
      </c>
      <c r="G29" s="5">
        <v>285</v>
      </c>
    </row>
    <row r="30" spans="1:7">
      <c r="A30" s="64">
        <v>357</v>
      </c>
      <c r="B30" s="63" t="s">
        <v>31</v>
      </c>
      <c r="C30" s="5">
        <v>1840</v>
      </c>
      <c r="D30" s="5">
        <v>725</v>
      </c>
      <c r="E30" s="5">
        <v>1150</v>
      </c>
      <c r="F30" s="5">
        <v>725</v>
      </c>
      <c r="G30" s="5">
        <v>320</v>
      </c>
    </row>
    <row r="31" spans="1:7">
      <c r="A31" s="64">
        <v>358</v>
      </c>
      <c r="B31" s="63" t="s">
        <v>32</v>
      </c>
      <c r="C31" s="5">
        <v>2350</v>
      </c>
      <c r="D31" s="5">
        <v>910</v>
      </c>
      <c r="E31" s="5">
        <v>1170</v>
      </c>
      <c r="F31" s="5">
        <v>745</v>
      </c>
      <c r="G31" s="5">
        <v>500</v>
      </c>
    </row>
    <row r="32" spans="1:7">
      <c r="A32" s="64">
        <v>359</v>
      </c>
      <c r="B32" s="63" t="s">
        <v>33</v>
      </c>
      <c r="C32" s="5">
        <v>3735</v>
      </c>
      <c r="D32" s="5">
        <v>1775</v>
      </c>
      <c r="E32" s="5">
        <v>2490</v>
      </c>
      <c r="F32" s="5">
        <v>1520</v>
      </c>
      <c r="G32" s="5">
        <v>400</v>
      </c>
    </row>
    <row r="33" spans="1:7">
      <c r="A33" s="64">
        <v>360</v>
      </c>
      <c r="B33" s="63" t="s">
        <v>34</v>
      </c>
      <c r="C33" s="5">
        <v>940</v>
      </c>
      <c r="D33" s="5">
        <v>280</v>
      </c>
      <c r="E33" s="5">
        <v>710</v>
      </c>
      <c r="F33" s="5">
        <v>345</v>
      </c>
      <c r="G33" s="5">
        <v>225</v>
      </c>
    </row>
    <row r="34" spans="1:7">
      <c r="A34" s="64">
        <v>361</v>
      </c>
      <c r="B34" s="63" t="s">
        <v>35</v>
      </c>
      <c r="C34" s="5">
        <v>1385</v>
      </c>
      <c r="D34" s="5">
        <v>1660</v>
      </c>
      <c r="E34" s="5">
        <v>1145</v>
      </c>
      <c r="F34" s="5">
        <v>585</v>
      </c>
      <c r="G34" s="5">
        <v>720</v>
      </c>
    </row>
    <row r="35" spans="1:7">
      <c r="A35" s="64">
        <v>3</v>
      </c>
      <c r="B35" s="63" t="s">
        <v>60</v>
      </c>
      <c r="C35" s="5">
        <v>19240</v>
      </c>
      <c r="D35" s="5">
        <v>10710</v>
      </c>
      <c r="E35" s="5">
        <v>13990</v>
      </c>
      <c r="F35" s="5">
        <v>7930</v>
      </c>
      <c r="G35" s="5">
        <v>6025</v>
      </c>
    </row>
    <row r="36" spans="1:7">
      <c r="A36" s="64">
        <v>401</v>
      </c>
      <c r="B36" s="63" t="s">
        <v>37</v>
      </c>
      <c r="C36" s="5">
        <v>1425</v>
      </c>
      <c r="D36" s="5">
        <v>2305</v>
      </c>
      <c r="E36" s="5">
        <v>1775</v>
      </c>
      <c r="F36" s="5">
        <v>1120</v>
      </c>
      <c r="G36" s="5">
        <v>995</v>
      </c>
    </row>
    <row r="37" spans="1:7">
      <c r="A37" s="64">
        <v>402</v>
      </c>
      <c r="B37" s="63" t="s">
        <v>38</v>
      </c>
      <c r="C37" s="5">
        <v>835</v>
      </c>
      <c r="D37" s="5">
        <v>270</v>
      </c>
      <c r="E37" s="5">
        <v>945</v>
      </c>
      <c r="F37" s="5">
        <v>570</v>
      </c>
      <c r="G37" s="5">
        <v>160</v>
      </c>
    </row>
    <row r="38" spans="1:7">
      <c r="A38" s="64">
        <v>403</v>
      </c>
      <c r="B38" s="63" t="s">
        <v>39</v>
      </c>
      <c r="C38" s="5">
        <v>1365</v>
      </c>
      <c r="D38" s="5">
        <v>1440</v>
      </c>
      <c r="E38" s="5">
        <v>2040</v>
      </c>
      <c r="F38" s="5">
        <v>965</v>
      </c>
      <c r="G38" s="5">
        <v>3370</v>
      </c>
    </row>
    <row r="39" spans="1:7">
      <c r="A39" s="64">
        <v>404</v>
      </c>
      <c r="B39" s="63" t="s">
        <v>40</v>
      </c>
      <c r="C39" s="5">
        <v>1585</v>
      </c>
      <c r="D39" s="5">
        <v>2640</v>
      </c>
      <c r="E39" s="5">
        <v>3300</v>
      </c>
      <c r="F39" s="5">
        <v>975</v>
      </c>
      <c r="G39" s="5">
        <v>575</v>
      </c>
    </row>
    <row r="40" spans="1:7">
      <c r="A40" s="64">
        <v>405</v>
      </c>
      <c r="B40" s="63" t="s">
        <v>41</v>
      </c>
      <c r="C40" s="5">
        <v>680</v>
      </c>
      <c r="D40" s="5">
        <v>475</v>
      </c>
      <c r="E40" s="5">
        <v>2100</v>
      </c>
      <c r="F40" s="5">
        <v>525</v>
      </c>
      <c r="G40" s="5">
        <v>650</v>
      </c>
    </row>
    <row r="41" spans="1:7">
      <c r="A41" s="64">
        <v>451</v>
      </c>
      <c r="B41" s="63" t="s">
        <v>42</v>
      </c>
      <c r="C41" s="5">
        <v>1655</v>
      </c>
      <c r="D41" s="5">
        <v>500</v>
      </c>
      <c r="E41" s="5">
        <v>1090</v>
      </c>
      <c r="F41" s="5">
        <v>785</v>
      </c>
      <c r="G41" s="5">
        <v>595</v>
      </c>
    </row>
    <row r="42" spans="1:7">
      <c r="A42" s="64">
        <v>452</v>
      </c>
      <c r="B42" s="63" t="s">
        <v>43</v>
      </c>
      <c r="C42" s="5">
        <v>1495</v>
      </c>
      <c r="D42" s="5">
        <v>425</v>
      </c>
      <c r="E42" s="5">
        <v>1705</v>
      </c>
      <c r="F42" s="5">
        <v>1075</v>
      </c>
      <c r="G42" s="5">
        <v>285</v>
      </c>
    </row>
    <row r="43" spans="1:7">
      <c r="A43" s="64">
        <v>453</v>
      </c>
      <c r="B43" s="63" t="s">
        <v>44</v>
      </c>
      <c r="C43" s="5">
        <v>3420</v>
      </c>
      <c r="D43" s="5">
        <v>745</v>
      </c>
      <c r="E43" s="5">
        <v>1370</v>
      </c>
      <c r="F43" s="5">
        <v>4515</v>
      </c>
      <c r="G43" s="5">
        <v>1110</v>
      </c>
    </row>
    <row r="44" spans="1:7">
      <c r="A44" s="64">
        <v>454</v>
      </c>
      <c r="B44" s="63" t="s">
        <v>45</v>
      </c>
      <c r="C44" s="5">
        <v>7360</v>
      </c>
      <c r="D44" s="5">
        <v>900</v>
      </c>
      <c r="E44" s="5">
        <v>2890</v>
      </c>
      <c r="F44" s="5">
        <v>6875</v>
      </c>
      <c r="G44" s="5">
        <v>990</v>
      </c>
    </row>
    <row r="45" spans="1:7">
      <c r="A45" s="64">
        <v>455</v>
      </c>
      <c r="B45" s="63" t="s">
        <v>46</v>
      </c>
      <c r="C45" s="5">
        <v>475</v>
      </c>
      <c r="D45" s="5">
        <v>225</v>
      </c>
      <c r="E45" s="5">
        <v>805</v>
      </c>
      <c r="F45" s="5">
        <v>185</v>
      </c>
      <c r="G45" s="5">
        <v>170</v>
      </c>
    </row>
    <row r="46" spans="1:7">
      <c r="A46" s="64">
        <v>456</v>
      </c>
      <c r="B46" s="63" t="s">
        <v>47</v>
      </c>
      <c r="C46" s="5">
        <v>2630</v>
      </c>
      <c r="D46" s="5">
        <v>1215</v>
      </c>
      <c r="E46" s="5">
        <v>1200</v>
      </c>
      <c r="F46" s="5">
        <v>725</v>
      </c>
      <c r="G46" s="5">
        <v>355</v>
      </c>
    </row>
    <row r="47" spans="1:7">
      <c r="A47" s="64">
        <v>457</v>
      </c>
      <c r="B47" s="63" t="s">
        <v>48</v>
      </c>
      <c r="C47" s="5">
        <v>1240</v>
      </c>
      <c r="D47" s="5">
        <v>495</v>
      </c>
      <c r="E47" s="5">
        <v>1655</v>
      </c>
      <c r="F47" s="5">
        <v>1635</v>
      </c>
      <c r="G47" s="5">
        <v>455</v>
      </c>
    </row>
    <row r="48" spans="1:7">
      <c r="A48" s="64">
        <v>458</v>
      </c>
      <c r="B48" s="63" t="s">
        <v>49</v>
      </c>
      <c r="C48" s="5">
        <v>1820</v>
      </c>
      <c r="D48" s="5">
        <v>390</v>
      </c>
      <c r="E48" s="5">
        <v>945</v>
      </c>
      <c r="F48" s="5">
        <v>2405</v>
      </c>
      <c r="G48" s="5">
        <v>1280</v>
      </c>
    </row>
    <row r="49" spans="1:7">
      <c r="A49" s="64">
        <v>459</v>
      </c>
      <c r="B49" s="63" t="s">
        <v>50</v>
      </c>
      <c r="C49" s="5">
        <v>4895</v>
      </c>
      <c r="D49" s="5">
        <v>3065</v>
      </c>
      <c r="E49" s="5">
        <v>2255</v>
      </c>
      <c r="F49" s="5">
        <v>5560</v>
      </c>
      <c r="G49" s="5">
        <v>735</v>
      </c>
    </row>
    <row r="50" spans="1:7">
      <c r="A50" s="64">
        <v>460</v>
      </c>
      <c r="B50" s="63" t="s">
        <v>51</v>
      </c>
      <c r="C50" s="5">
        <v>3900</v>
      </c>
      <c r="D50" s="5">
        <v>2380</v>
      </c>
      <c r="E50" s="5">
        <v>2685</v>
      </c>
      <c r="F50" s="5">
        <v>3020</v>
      </c>
      <c r="G50" s="5">
        <v>895</v>
      </c>
    </row>
    <row r="51" spans="1:7">
      <c r="A51" s="64">
        <v>461</v>
      </c>
      <c r="B51" s="63" t="s">
        <v>52</v>
      </c>
      <c r="C51" s="5">
        <v>1110</v>
      </c>
      <c r="D51" s="5">
        <v>1110</v>
      </c>
      <c r="E51" s="5">
        <v>735</v>
      </c>
      <c r="F51" s="5">
        <v>415</v>
      </c>
      <c r="G51" s="5">
        <v>305</v>
      </c>
    </row>
    <row r="52" spans="1:7">
      <c r="A52" s="64">
        <v>462</v>
      </c>
      <c r="B52" s="63" t="s">
        <v>53</v>
      </c>
      <c r="C52" s="5">
        <v>395</v>
      </c>
      <c r="D52" s="5">
        <v>75</v>
      </c>
      <c r="E52" s="5">
        <v>325</v>
      </c>
      <c r="F52" s="5">
        <v>225</v>
      </c>
      <c r="G52" s="5">
        <v>115</v>
      </c>
    </row>
    <row r="53" spans="1:7">
      <c r="A53" s="64">
        <v>4</v>
      </c>
      <c r="B53" s="63" t="s">
        <v>61</v>
      </c>
      <c r="C53" s="5">
        <v>36290</v>
      </c>
      <c r="D53" s="5">
        <v>18660</v>
      </c>
      <c r="E53" s="5">
        <v>27820</v>
      </c>
      <c r="F53" s="5">
        <v>31580</v>
      </c>
      <c r="G53" s="5">
        <v>13040</v>
      </c>
    </row>
    <row r="54" spans="1:7">
      <c r="A54" s="64">
        <v>0</v>
      </c>
      <c r="B54" s="63" t="s">
        <v>62</v>
      </c>
      <c r="C54" s="5">
        <v>98015</v>
      </c>
      <c r="D54" s="5">
        <v>88735</v>
      </c>
      <c r="E54" s="5">
        <v>84805</v>
      </c>
      <c r="F54" s="5">
        <v>58980</v>
      </c>
      <c r="G54" s="5">
        <v>41035</v>
      </c>
    </row>
    <row r="55" spans="1:7">
      <c r="A55" s="63" t="s">
        <v>155</v>
      </c>
    </row>
  </sheetData>
  <mergeCells count="2">
    <mergeCell ref="A1:B2"/>
    <mergeCell ref="C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2019_A4</vt:lpstr>
      <vt:lpstr>A4_bearbeitet</vt:lpstr>
      <vt:lpstr>2018_A4-Karte_Berechnung</vt:lpstr>
      <vt:lpstr>2018_Zeitreihe</vt:lpstr>
      <vt:lpstr>2018_A4_Karte</vt:lpstr>
      <vt:lpstr>Rohdaten_2019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Daus, Juliane (LSN)</dc:creator>
  <cp:lastModifiedBy>Biester, Christoph (LSN)</cp:lastModifiedBy>
  <dcterms:created xsi:type="dcterms:W3CDTF">2019-08-26T07:35:41Z</dcterms:created>
  <dcterms:modified xsi:type="dcterms:W3CDTF">2020-06-17T12:40:45Z</dcterms:modified>
</cp:coreProperties>
</file>